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1 - TK - P2526 + P2527" sheetId="2" r:id="rId2"/>
    <sheet name="2 - Propustek pod ú.k." sheetId="3" r:id="rId3"/>
    <sheet name="3 - Zrušení propustku v k..." sheetId="4" r:id="rId4"/>
    <sheet name="B - VRN" sheetId="5" r:id="rId5"/>
    <sheet name="ZRN 1 - 1.TK - P2941" sheetId="6" r:id="rId6"/>
    <sheet name="ZRN 2 - 2.TK - P2941" sheetId="7" r:id="rId7"/>
    <sheet name="VRN - 1.+2. TK- P2941" sheetId="8" r:id="rId8"/>
    <sheet name="TK - P2055" sheetId="9" r:id="rId9"/>
    <sheet name="TK - P2055_01" sheetId="10" r:id="rId10"/>
    <sheet name="TK - P3471" sheetId="11" r:id="rId11"/>
    <sheet name="TK - P3471_01" sheetId="12" r:id="rId12"/>
    <sheet name="TK - P3468" sheetId="13" r:id="rId13"/>
    <sheet name="TK - P3468_01" sheetId="14" r:id="rId14"/>
    <sheet name="TK - P3494" sheetId="15" r:id="rId15"/>
    <sheet name="TK - P3494_01" sheetId="16" r:id="rId16"/>
    <sheet name="TK - P3524" sheetId="17" r:id="rId17"/>
    <sheet name="TK - P3524_01" sheetId="18" r:id="rId18"/>
    <sheet name="ZRN 1 - 1.TK - P2995" sheetId="19" r:id="rId19"/>
    <sheet name="ZRN 2 - 2.TK - P2995" sheetId="20" r:id="rId20"/>
    <sheet name="VRN - 1.+2.TK - P2995" sheetId="21" r:id="rId21"/>
    <sheet name="TK - P1936" sheetId="22" r:id="rId22"/>
    <sheet name="TK - P1936_01" sheetId="23" r:id="rId23"/>
    <sheet name="ZRN - TK - P2053" sheetId="24" r:id="rId24"/>
    <sheet name="VRN - TK - P2053" sheetId="25" r:id="rId25"/>
    <sheet name="Pokyny pro vyplnění" sheetId="26" r:id="rId26"/>
  </sheets>
  <definedNames>
    <definedName name="_xlnm.Print_Area" localSheetId="0">'Rekapitulace stavby'!$D$4:$AO$36,'Rekapitulace stavby'!$C$42:$AQ$108</definedName>
    <definedName name="_xlnm.Print_Titles" localSheetId="0">'Rekapitulace stavby'!$52:$52</definedName>
    <definedName name="_xlnm._FilterDatabase" localSheetId="1" hidden="1">'1 - TK - P2526 + P2527'!$C$94:$K$229</definedName>
    <definedName name="_xlnm.Print_Area" localSheetId="1">'1 - TK - P2526 + P2527'!$C$4:$J$43,'1 - TK - P2526 + P2527'!$C$49:$J$72,'1 - TK - P2526 + P2527'!$C$78:$K$229</definedName>
    <definedName name="_xlnm.Print_Titles" localSheetId="1">'1 - TK - P2526 + P2527'!$94:$94</definedName>
    <definedName name="_xlnm._FilterDatabase" localSheetId="2" hidden="1">'2 - Propustek pod ú.k.'!$C$93:$K$120</definedName>
    <definedName name="_xlnm.Print_Area" localSheetId="2">'2 - Propustek pod ú.k.'!$C$4:$J$43,'2 - Propustek pod ú.k.'!$C$49:$J$71,'2 - Propustek pod ú.k.'!$C$77:$K$120</definedName>
    <definedName name="_xlnm.Print_Titles" localSheetId="2">'2 - Propustek pod ú.k.'!$93:$93</definedName>
    <definedName name="_xlnm._FilterDatabase" localSheetId="3" hidden="1">'3 - Zrušení propustku v k...'!$C$97:$K$254</definedName>
    <definedName name="_xlnm.Print_Area" localSheetId="3">'3 - Zrušení propustku v k...'!$C$4:$J$43,'3 - Zrušení propustku v k...'!$C$49:$J$75,'3 - Zrušení propustku v k...'!$C$81:$K$254</definedName>
    <definedName name="_xlnm.Print_Titles" localSheetId="3">'3 - Zrušení propustku v k...'!$97:$97</definedName>
    <definedName name="_xlnm._FilterDatabase" localSheetId="4" hidden="1">'B - VRN'!$C$85:$K$97</definedName>
    <definedName name="_xlnm.Print_Area" localSheetId="4">'B - VRN'!$C$4:$J$41,'B - VRN'!$C$47:$J$65,'B - VRN'!$C$71:$K$97</definedName>
    <definedName name="_xlnm.Print_Titles" localSheetId="4">'B - VRN'!$85:$85</definedName>
    <definedName name="_xlnm._FilterDatabase" localSheetId="5" hidden="1">'ZRN 1 - 1.TK - P2941'!$C$93:$K$197</definedName>
    <definedName name="_xlnm.Print_Area" localSheetId="5">'ZRN 1 - 1.TK - P2941'!$C$4:$J$43,'ZRN 1 - 1.TK - P2941'!$C$49:$J$71,'ZRN 1 - 1.TK - P2941'!$C$77:$K$197</definedName>
    <definedName name="_xlnm.Print_Titles" localSheetId="5">'ZRN 1 - 1.TK - P2941'!$93:$93</definedName>
    <definedName name="_xlnm._FilterDatabase" localSheetId="6" hidden="1">'ZRN 2 - 2.TK - P2941'!$C$93:$K$193</definedName>
    <definedName name="_xlnm.Print_Area" localSheetId="6">'ZRN 2 - 2.TK - P2941'!$C$4:$J$43,'ZRN 2 - 2.TK - P2941'!$C$49:$J$71,'ZRN 2 - 2.TK - P2941'!$C$77:$K$193</definedName>
    <definedName name="_xlnm.Print_Titles" localSheetId="6">'ZRN 2 - 2.TK - P2941'!$93:$93</definedName>
    <definedName name="_xlnm._FilterDatabase" localSheetId="7" hidden="1">'VRN - 1.+2. TK- P2941'!$C$91:$K$102</definedName>
    <definedName name="_xlnm.Print_Area" localSheetId="7">'VRN - 1.+2. TK- P2941'!$C$4:$J$43,'VRN - 1.+2. TK- P2941'!$C$49:$J$69,'VRN - 1.+2. TK- P2941'!$C$75:$K$102</definedName>
    <definedName name="_xlnm.Print_Titles" localSheetId="7">'VRN - 1.+2. TK- P2941'!$91:$91</definedName>
    <definedName name="_xlnm._FilterDatabase" localSheetId="8" hidden="1">'TK - P2055'!$C$94:$K$150</definedName>
    <definedName name="_xlnm.Print_Area" localSheetId="8">'TK - P2055'!$C$4:$J$43,'TK - P2055'!$C$49:$J$72,'TK - P2055'!$C$78:$K$150</definedName>
    <definedName name="_xlnm.Print_Titles" localSheetId="8">'TK - P2055'!$94:$94</definedName>
    <definedName name="_xlnm._FilterDatabase" localSheetId="9" hidden="1">'TK - P2055_01'!$C$91:$K$98</definedName>
    <definedName name="_xlnm.Print_Area" localSheetId="9">'TK - P2055_01'!$C$4:$J$43,'TK - P2055_01'!$C$49:$J$69,'TK - P2055_01'!$C$75:$K$98</definedName>
    <definedName name="_xlnm.Print_Titles" localSheetId="9">'TK - P2055_01'!$91:$91</definedName>
    <definedName name="_xlnm._FilterDatabase" localSheetId="10" hidden="1">'TK - P3471'!$C$93:$K$129</definedName>
    <definedName name="_xlnm.Print_Area" localSheetId="10">'TK - P3471'!$C$4:$J$43,'TK - P3471'!$C$49:$J$71,'TK - P3471'!$C$77:$K$129</definedName>
    <definedName name="_xlnm.Print_Titles" localSheetId="10">'TK - P3471'!$93:$93</definedName>
    <definedName name="_xlnm._FilterDatabase" localSheetId="11" hidden="1">'TK - P3471_01'!$C$91:$K$95</definedName>
    <definedName name="_xlnm.Print_Area" localSheetId="11">'TK - P3471_01'!$C$4:$J$43,'TK - P3471_01'!$C$49:$J$69,'TK - P3471_01'!$C$75:$K$95</definedName>
    <definedName name="_xlnm.Print_Titles" localSheetId="11">'TK - P3471_01'!$91:$91</definedName>
    <definedName name="_xlnm._FilterDatabase" localSheetId="12" hidden="1">'TK - P3468'!$C$93:$K$130</definedName>
    <definedName name="_xlnm.Print_Area" localSheetId="12">'TK - P3468'!$C$4:$J$43,'TK - P3468'!$C$49:$J$71,'TK - P3468'!$C$77:$K$130</definedName>
    <definedName name="_xlnm.Print_Titles" localSheetId="12">'TK - P3468'!$93:$93</definedName>
    <definedName name="_xlnm._FilterDatabase" localSheetId="13" hidden="1">'TK - P3468_01'!$C$91:$K$95</definedName>
    <definedName name="_xlnm.Print_Area" localSheetId="13">'TK - P3468_01'!$C$4:$J$43,'TK - P3468_01'!$C$49:$J$69,'TK - P3468_01'!$C$75:$K$95</definedName>
    <definedName name="_xlnm.Print_Titles" localSheetId="13">'TK - P3468_01'!$91:$91</definedName>
    <definedName name="_xlnm._FilterDatabase" localSheetId="14" hidden="1">'TK - P3494'!$C$93:$K$224</definedName>
    <definedName name="_xlnm.Print_Area" localSheetId="14">'TK - P3494'!$C$4:$J$43,'TK - P3494'!$C$49:$J$71,'TK - P3494'!$C$77:$K$224</definedName>
    <definedName name="_xlnm.Print_Titles" localSheetId="14">'TK - P3494'!$93:$93</definedName>
    <definedName name="_xlnm._FilterDatabase" localSheetId="15" hidden="1">'TK - P3494_01'!$C$91:$K$98</definedName>
    <definedName name="_xlnm.Print_Area" localSheetId="15">'TK - P3494_01'!$C$4:$J$43,'TK - P3494_01'!$C$49:$J$69,'TK - P3494_01'!$C$75:$K$98</definedName>
    <definedName name="_xlnm.Print_Titles" localSheetId="15">'TK - P3494_01'!$91:$91</definedName>
    <definedName name="_xlnm._FilterDatabase" localSheetId="16" hidden="1">'TK - P3524'!$C$93:$K$225</definedName>
    <definedName name="_xlnm.Print_Area" localSheetId="16">'TK - P3524'!$C$4:$J$43,'TK - P3524'!$C$49:$J$71,'TK - P3524'!$C$77:$K$225</definedName>
    <definedName name="_xlnm.Print_Titles" localSheetId="16">'TK - P3524'!$93:$93</definedName>
    <definedName name="_xlnm._FilterDatabase" localSheetId="17" hidden="1">'TK - P3524_01'!$C$91:$K$97</definedName>
    <definedName name="_xlnm.Print_Area" localSheetId="17">'TK - P3524_01'!$C$4:$J$43,'TK - P3524_01'!$C$49:$J$69,'TK - P3524_01'!$C$75:$K$97</definedName>
    <definedName name="_xlnm.Print_Titles" localSheetId="17">'TK - P3524_01'!$91:$91</definedName>
    <definedName name="_xlnm._FilterDatabase" localSheetId="18" hidden="1">'ZRN 1 - 1.TK - P2995'!$C$93:$K$222</definedName>
    <definedName name="_xlnm.Print_Area" localSheetId="18">'ZRN 1 - 1.TK - P2995'!$C$4:$J$43,'ZRN 1 - 1.TK - P2995'!$C$49:$J$71,'ZRN 1 - 1.TK - P2995'!$C$77:$K$222</definedName>
    <definedName name="_xlnm.Print_Titles" localSheetId="18">'ZRN 1 - 1.TK - P2995'!$93:$93</definedName>
    <definedName name="_xlnm._FilterDatabase" localSheetId="19" hidden="1">'ZRN 2 - 2.TK - P2995'!$C$93:$K$208</definedName>
    <definedName name="_xlnm.Print_Area" localSheetId="19">'ZRN 2 - 2.TK - P2995'!$C$4:$J$43,'ZRN 2 - 2.TK - P2995'!$C$49:$J$71,'ZRN 2 - 2.TK - P2995'!$C$77:$K$208</definedName>
    <definedName name="_xlnm.Print_Titles" localSheetId="19">'ZRN 2 - 2.TK - P2995'!$93:$93</definedName>
    <definedName name="_xlnm._FilterDatabase" localSheetId="20" hidden="1">'VRN - 1.+2.TK - P2995'!$C$91:$K$104</definedName>
    <definedName name="_xlnm.Print_Area" localSheetId="20">'VRN - 1.+2.TK - P2995'!$C$4:$J$43,'VRN - 1.+2.TK - P2995'!$C$49:$J$69,'VRN - 1.+2.TK - P2995'!$C$75:$K$104</definedName>
    <definedName name="_xlnm.Print_Titles" localSheetId="20">'VRN - 1.+2.TK - P2995'!$91:$91</definedName>
    <definedName name="_xlnm._FilterDatabase" localSheetId="21" hidden="1">'TK - P1936'!$C$93:$K$208</definedName>
    <definedName name="_xlnm.Print_Area" localSheetId="21">'TK - P1936'!$C$4:$J$43,'TK - P1936'!$C$49:$J$71,'TK - P1936'!$C$77:$K$208</definedName>
    <definedName name="_xlnm.Print_Titles" localSheetId="21">'TK - P1936'!$93:$93</definedName>
    <definedName name="_xlnm._FilterDatabase" localSheetId="22" hidden="1">'TK - P1936_01'!$C$91:$K$97</definedName>
    <definedName name="_xlnm.Print_Area" localSheetId="22">'TK - P1936_01'!$C$4:$J$43,'TK - P1936_01'!$C$49:$J$69,'TK - P1936_01'!$C$75:$K$97</definedName>
    <definedName name="_xlnm.Print_Titles" localSheetId="22">'TK - P1936_01'!$91:$91</definedName>
    <definedName name="_xlnm._FilterDatabase" localSheetId="23" hidden="1">'ZRN - TK - P2053'!$C$93:$K$219</definedName>
    <definedName name="_xlnm.Print_Area" localSheetId="23">'ZRN - TK - P2053'!$C$4:$J$43,'ZRN - TK - P2053'!$C$49:$J$71,'ZRN - TK - P2053'!$C$77:$K$219</definedName>
    <definedName name="_xlnm.Print_Titles" localSheetId="23">'ZRN - TK - P2053'!$93:$93</definedName>
    <definedName name="_xlnm._FilterDatabase" localSheetId="24" hidden="1">'VRN - TK - P2053'!$C$91:$K$101</definedName>
    <definedName name="_xlnm.Print_Area" localSheetId="24">'VRN - TK - P2053'!$C$4:$J$43,'VRN - TK - P2053'!$C$49:$J$69,'VRN - TK - P2053'!$C$75:$K$101</definedName>
    <definedName name="_xlnm.Print_Titles" localSheetId="24">'VRN - TK - P2053'!$91:$91</definedName>
    <definedName name="_xlnm.Print_Area" localSheetId="25">'Pokyny pro vyplnění'!$B$2:$K$71,'Pokyny pro vyplnění'!$B$74:$K$118,'Pokyny pro vyplnění'!$B$121:$K$190,'Pokyny pro vyplnění'!$B$198:$K$218</definedName>
  </definedNames>
  <calcPr/>
</workbook>
</file>

<file path=xl/calcChain.xml><?xml version="1.0" encoding="utf-8"?>
<calcChain xmlns="http://schemas.openxmlformats.org/spreadsheetml/2006/main">
  <c i="25" r="J41"/>
  <c r="J40"/>
  <c i="1" r="AY107"/>
  <c i="25" r="J39"/>
  <c i="1" r="AX107"/>
  <c i="25" r="BI101"/>
  <c r="BH101"/>
  <c r="BG101"/>
  <c r="BF101"/>
  <c r="T101"/>
  <c r="R101"/>
  <c r="P101"/>
  <c r="BK101"/>
  <c r="J101"/>
  <c r="BE101"/>
  <c r="BI100"/>
  <c r="BH100"/>
  <c r="BG100"/>
  <c r="BF100"/>
  <c r="T100"/>
  <c r="R100"/>
  <c r="P100"/>
  <c r="BK100"/>
  <c r="J100"/>
  <c r="BE100"/>
  <c r="BI98"/>
  <c r="BH98"/>
  <c r="BG98"/>
  <c r="BF98"/>
  <c r="T98"/>
  <c r="R98"/>
  <c r="P98"/>
  <c r="BK98"/>
  <c r="J98"/>
  <c r="BE98"/>
  <c r="BI97"/>
  <c r="BH97"/>
  <c r="BG97"/>
  <c r="BF97"/>
  <c r="T97"/>
  <c r="R97"/>
  <c r="P97"/>
  <c r="BK97"/>
  <c r="J97"/>
  <c r="BE97"/>
  <c r="BI96"/>
  <c r="BH96"/>
  <c r="BG96"/>
  <c r="BF96"/>
  <c r="T96"/>
  <c r="R96"/>
  <c r="P96"/>
  <c r="BK96"/>
  <c r="J96"/>
  <c r="BE96"/>
  <c r="BI95"/>
  <c r="BH95"/>
  <c r="BG95"/>
  <c r="BF95"/>
  <c r="T95"/>
  <c r="R95"/>
  <c r="P95"/>
  <c r="BK95"/>
  <c r="J95"/>
  <c r="BE95"/>
  <c r="BI94"/>
  <c r="F41"/>
  <c i="1" r="BD107"/>
  <c i="25" r="BH94"/>
  <c r="F40"/>
  <c i="1" r="BC107"/>
  <c i="25" r="BG94"/>
  <c r="F39"/>
  <c i="1" r="BB107"/>
  <c i="25" r="BF94"/>
  <c r="J38"/>
  <c i="1" r="AW107"/>
  <c i="25" r="F38"/>
  <c i="1" r="BA107"/>
  <c i="25" r="T94"/>
  <c r="T93"/>
  <c r="T92"/>
  <c r="R94"/>
  <c r="R93"/>
  <c r="R92"/>
  <c r="P94"/>
  <c r="P93"/>
  <c r="P92"/>
  <c i="1" r="AU107"/>
  <c i="25" r="BK94"/>
  <c r="BK93"/>
  <c r="J93"/>
  <c r="BK92"/>
  <c r="J92"/>
  <c r="J67"/>
  <c r="J34"/>
  <c i="1" r="AG107"/>
  <c i="25" r="J94"/>
  <c r="BE94"/>
  <c r="J37"/>
  <c i="1" r="AV107"/>
  <c i="25" r="F37"/>
  <c i="1" r="AZ107"/>
  <c i="25" r="J68"/>
  <c r="J89"/>
  <c r="F88"/>
  <c r="F86"/>
  <c r="E84"/>
  <c r="J63"/>
  <c r="F62"/>
  <c r="F60"/>
  <c r="E58"/>
  <c r="J43"/>
  <c r="J25"/>
  <c r="E25"/>
  <c r="J88"/>
  <c r="J62"/>
  <c r="J24"/>
  <c r="J22"/>
  <c r="E22"/>
  <c r="F89"/>
  <c r="F63"/>
  <c r="J21"/>
  <c r="J16"/>
  <c r="J86"/>
  <c r="J60"/>
  <c r="E7"/>
  <c r="E78"/>
  <c r="E52"/>
  <c i="24" r="J41"/>
  <c r="J40"/>
  <c i="1" r="AY105"/>
  <c i="24" r="J39"/>
  <c i="1" r="AX105"/>
  <c i="24" r="BI217"/>
  <c r="BH217"/>
  <c r="BG217"/>
  <c r="BF217"/>
  <c r="T217"/>
  <c r="R217"/>
  <c r="P217"/>
  <c r="BK217"/>
  <c r="J217"/>
  <c r="BE217"/>
  <c r="BI214"/>
  <c r="BH214"/>
  <c r="BG214"/>
  <c r="BF214"/>
  <c r="T214"/>
  <c r="R214"/>
  <c r="P214"/>
  <c r="BK214"/>
  <c r="J214"/>
  <c r="BE214"/>
  <c r="BI211"/>
  <c r="BH211"/>
  <c r="BG211"/>
  <c r="BF211"/>
  <c r="T211"/>
  <c r="R211"/>
  <c r="P211"/>
  <c r="BK211"/>
  <c r="J211"/>
  <c r="BE211"/>
  <c r="BI205"/>
  <c r="BH205"/>
  <c r="BG205"/>
  <c r="BF205"/>
  <c r="T205"/>
  <c r="R205"/>
  <c r="P205"/>
  <c r="BK205"/>
  <c r="J205"/>
  <c r="BE205"/>
  <c r="BI200"/>
  <c r="BH200"/>
  <c r="BG200"/>
  <c r="BF200"/>
  <c r="T200"/>
  <c r="R200"/>
  <c r="P200"/>
  <c r="BK200"/>
  <c r="J200"/>
  <c r="BE200"/>
  <c r="BI197"/>
  <c r="BH197"/>
  <c r="BG197"/>
  <c r="BF197"/>
  <c r="T197"/>
  <c r="R197"/>
  <c r="P197"/>
  <c r="BK197"/>
  <c r="J197"/>
  <c r="BE197"/>
  <c r="BI192"/>
  <c r="BH192"/>
  <c r="BG192"/>
  <c r="BF192"/>
  <c r="T192"/>
  <c r="R192"/>
  <c r="P192"/>
  <c r="BK192"/>
  <c r="J192"/>
  <c r="BE192"/>
  <c r="BI189"/>
  <c r="BH189"/>
  <c r="BG189"/>
  <c r="BF189"/>
  <c r="T189"/>
  <c r="R189"/>
  <c r="P189"/>
  <c r="BK189"/>
  <c r="J189"/>
  <c r="BE189"/>
  <c r="BI183"/>
  <c r="BH183"/>
  <c r="BG183"/>
  <c r="BF183"/>
  <c r="T183"/>
  <c r="R183"/>
  <c r="P183"/>
  <c r="BK183"/>
  <c r="J183"/>
  <c r="BE183"/>
  <c r="BI180"/>
  <c r="BH180"/>
  <c r="BG180"/>
  <c r="BF180"/>
  <c r="T180"/>
  <c r="T179"/>
  <c r="R180"/>
  <c r="R179"/>
  <c r="P180"/>
  <c r="P179"/>
  <c r="BK180"/>
  <c r="BK179"/>
  <c r="J179"/>
  <c r="J180"/>
  <c r="BE180"/>
  <c r="J70"/>
  <c r="BI176"/>
  <c r="BH176"/>
  <c r="BG176"/>
  <c r="BF176"/>
  <c r="T176"/>
  <c r="R176"/>
  <c r="P176"/>
  <c r="BK176"/>
  <c r="J176"/>
  <c r="BE176"/>
  <c r="BI175"/>
  <c r="BH175"/>
  <c r="BG175"/>
  <c r="BF175"/>
  <c r="T175"/>
  <c r="R175"/>
  <c r="P175"/>
  <c r="BK175"/>
  <c r="J175"/>
  <c r="BE175"/>
  <c r="BI174"/>
  <c r="BH174"/>
  <c r="BG174"/>
  <c r="BF174"/>
  <c r="T174"/>
  <c r="R174"/>
  <c r="P174"/>
  <c r="BK174"/>
  <c r="J174"/>
  <c r="BE174"/>
  <c r="BI173"/>
  <c r="BH173"/>
  <c r="BG173"/>
  <c r="BF173"/>
  <c r="T173"/>
  <c r="R173"/>
  <c r="P173"/>
  <c r="BK173"/>
  <c r="J173"/>
  <c r="BE173"/>
  <c r="BI168"/>
  <c r="BH168"/>
  <c r="BG168"/>
  <c r="BF168"/>
  <c r="T168"/>
  <c r="R168"/>
  <c r="P168"/>
  <c r="BK168"/>
  <c r="J168"/>
  <c r="BE168"/>
  <c r="BI167"/>
  <c r="BH167"/>
  <c r="BG167"/>
  <c r="BF167"/>
  <c r="T167"/>
  <c r="R167"/>
  <c r="P167"/>
  <c r="BK167"/>
  <c r="J167"/>
  <c r="BE167"/>
  <c r="BI166"/>
  <c r="BH166"/>
  <c r="BG166"/>
  <c r="BF166"/>
  <c r="T166"/>
  <c r="R166"/>
  <c r="P166"/>
  <c r="BK166"/>
  <c r="J166"/>
  <c r="BE166"/>
  <c r="BI164"/>
  <c r="BH164"/>
  <c r="BG164"/>
  <c r="BF164"/>
  <c r="T164"/>
  <c r="R164"/>
  <c r="P164"/>
  <c r="BK164"/>
  <c r="J164"/>
  <c r="BE164"/>
  <c r="BI161"/>
  <c r="BH161"/>
  <c r="BG161"/>
  <c r="BF161"/>
  <c r="T161"/>
  <c r="R161"/>
  <c r="P161"/>
  <c r="BK161"/>
  <c r="J161"/>
  <c r="BE161"/>
  <c r="BI159"/>
  <c r="BH159"/>
  <c r="BG159"/>
  <c r="BF159"/>
  <c r="T159"/>
  <c r="R159"/>
  <c r="P159"/>
  <c r="BK159"/>
  <c r="J159"/>
  <c r="BE159"/>
  <c r="BI157"/>
  <c r="BH157"/>
  <c r="BG157"/>
  <c r="BF157"/>
  <c r="T157"/>
  <c r="R157"/>
  <c r="P157"/>
  <c r="BK157"/>
  <c r="J157"/>
  <c r="BE157"/>
  <c r="BI155"/>
  <c r="BH155"/>
  <c r="BG155"/>
  <c r="BF155"/>
  <c r="T155"/>
  <c r="R155"/>
  <c r="P155"/>
  <c r="BK155"/>
  <c r="J155"/>
  <c r="BE155"/>
  <c r="BI152"/>
  <c r="BH152"/>
  <c r="BG152"/>
  <c r="BF152"/>
  <c r="T152"/>
  <c r="R152"/>
  <c r="P152"/>
  <c r="BK152"/>
  <c r="J152"/>
  <c r="BE152"/>
  <c r="BI150"/>
  <c r="BH150"/>
  <c r="BG150"/>
  <c r="BF150"/>
  <c r="T150"/>
  <c r="R150"/>
  <c r="P150"/>
  <c r="BK150"/>
  <c r="J150"/>
  <c r="BE150"/>
  <c r="BI148"/>
  <c r="BH148"/>
  <c r="BG148"/>
  <c r="BF148"/>
  <c r="T148"/>
  <c r="R148"/>
  <c r="P148"/>
  <c r="BK148"/>
  <c r="J148"/>
  <c r="BE148"/>
  <c r="BI146"/>
  <c r="BH146"/>
  <c r="BG146"/>
  <c r="BF146"/>
  <c r="T146"/>
  <c r="R146"/>
  <c r="P146"/>
  <c r="BK146"/>
  <c r="J146"/>
  <c r="BE146"/>
  <c r="BI145"/>
  <c r="BH145"/>
  <c r="BG145"/>
  <c r="BF145"/>
  <c r="T145"/>
  <c r="R145"/>
  <c r="P145"/>
  <c r="BK145"/>
  <c r="J145"/>
  <c r="BE145"/>
  <c r="BI143"/>
  <c r="BH143"/>
  <c r="BG143"/>
  <c r="BF143"/>
  <c r="T143"/>
  <c r="R143"/>
  <c r="P143"/>
  <c r="BK143"/>
  <c r="J143"/>
  <c r="BE143"/>
  <c r="BI141"/>
  <c r="BH141"/>
  <c r="BG141"/>
  <c r="BF141"/>
  <c r="T141"/>
  <c r="R141"/>
  <c r="P141"/>
  <c r="BK141"/>
  <c r="J141"/>
  <c r="BE141"/>
  <c r="BI139"/>
  <c r="BH139"/>
  <c r="BG139"/>
  <c r="BF139"/>
  <c r="T139"/>
  <c r="R139"/>
  <c r="P139"/>
  <c r="BK139"/>
  <c r="J139"/>
  <c r="BE139"/>
  <c r="BI137"/>
  <c r="BH137"/>
  <c r="BG137"/>
  <c r="BF137"/>
  <c r="T137"/>
  <c r="R137"/>
  <c r="P137"/>
  <c r="BK137"/>
  <c r="J137"/>
  <c r="BE137"/>
  <c r="BI136"/>
  <c r="BH136"/>
  <c r="BG136"/>
  <c r="BF136"/>
  <c r="T136"/>
  <c r="R136"/>
  <c r="P136"/>
  <c r="BK136"/>
  <c r="J136"/>
  <c r="BE136"/>
  <c r="BI134"/>
  <c r="BH134"/>
  <c r="BG134"/>
  <c r="BF134"/>
  <c r="T134"/>
  <c r="R134"/>
  <c r="P134"/>
  <c r="BK134"/>
  <c r="J134"/>
  <c r="BE134"/>
  <c r="BI133"/>
  <c r="BH133"/>
  <c r="BG133"/>
  <c r="BF133"/>
  <c r="T133"/>
  <c r="R133"/>
  <c r="P133"/>
  <c r="BK133"/>
  <c r="J133"/>
  <c r="BE133"/>
  <c r="BI131"/>
  <c r="BH131"/>
  <c r="BG131"/>
  <c r="BF131"/>
  <c r="T131"/>
  <c r="R131"/>
  <c r="P131"/>
  <c r="BK131"/>
  <c r="J131"/>
  <c r="BE131"/>
  <c r="BI129"/>
  <c r="BH129"/>
  <c r="BG129"/>
  <c r="BF129"/>
  <c r="T129"/>
  <c r="R129"/>
  <c r="P129"/>
  <c r="BK129"/>
  <c r="J129"/>
  <c r="BE129"/>
  <c r="BI127"/>
  <c r="BH127"/>
  <c r="BG127"/>
  <c r="BF127"/>
  <c r="T127"/>
  <c r="R127"/>
  <c r="P127"/>
  <c r="BK127"/>
  <c r="J127"/>
  <c r="BE127"/>
  <c r="BI125"/>
  <c r="BH125"/>
  <c r="BG125"/>
  <c r="BF125"/>
  <c r="T125"/>
  <c r="R125"/>
  <c r="P125"/>
  <c r="BK125"/>
  <c r="J125"/>
  <c r="BE125"/>
  <c r="BI121"/>
  <c r="BH121"/>
  <c r="BG121"/>
  <c r="BF121"/>
  <c r="T121"/>
  <c r="R121"/>
  <c r="P121"/>
  <c r="BK121"/>
  <c r="J121"/>
  <c r="BE121"/>
  <c r="BI119"/>
  <c r="BH119"/>
  <c r="BG119"/>
  <c r="BF119"/>
  <c r="T119"/>
  <c r="R119"/>
  <c r="P119"/>
  <c r="BK119"/>
  <c r="J119"/>
  <c r="BE119"/>
  <c r="BI117"/>
  <c r="BH117"/>
  <c r="BG117"/>
  <c r="BF117"/>
  <c r="T117"/>
  <c r="R117"/>
  <c r="P117"/>
  <c r="BK117"/>
  <c r="J117"/>
  <c r="BE117"/>
  <c r="BI115"/>
  <c r="BH115"/>
  <c r="BG115"/>
  <c r="BF115"/>
  <c r="T115"/>
  <c r="R115"/>
  <c r="P115"/>
  <c r="BK115"/>
  <c r="J115"/>
  <c r="BE115"/>
  <c r="BI113"/>
  <c r="BH113"/>
  <c r="BG113"/>
  <c r="BF113"/>
  <c r="T113"/>
  <c r="R113"/>
  <c r="P113"/>
  <c r="BK113"/>
  <c r="J113"/>
  <c r="BE113"/>
  <c r="BI110"/>
  <c r="BH110"/>
  <c r="BG110"/>
  <c r="BF110"/>
  <c r="T110"/>
  <c r="R110"/>
  <c r="P110"/>
  <c r="BK110"/>
  <c r="J110"/>
  <c r="BE110"/>
  <c r="BI108"/>
  <c r="BH108"/>
  <c r="BG108"/>
  <c r="BF108"/>
  <c r="T108"/>
  <c r="R108"/>
  <c r="P108"/>
  <c r="BK108"/>
  <c r="J108"/>
  <c r="BE108"/>
  <c r="BI102"/>
  <c r="BH102"/>
  <c r="BG102"/>
  <c r="BF102"/>
  <c r="T102"/>
  <c r="R102"/>
  <c r="P102"/>
  <c r="BK102"/>
  <c r="J102"/>
  <c r="BE102"/>
  <c r="BI97"/>
  <c r="F41"/>
  <c i="1" r="BD105"/>
  <c i="24" r="BH97"/>
  <c r="F40"/>
  <c i="1" r="BC105"/>
  <c i="24" r="BG97"/>
  <c r="F39"/>
  <c i="1" r="BB105"/>
  <c i="24" r="BF97"/>
  <c r="J38"/>
  <c i="1" r="AW105"/>
  <c i="24" r="F38"/>
  <c i="1" r="BA105"/>
  <c i="24" r="T97"/>
  <c r="T96"/>
  <c r="T95"/>
  <c r="T94"/>
  <c r="R97"/>
  <c r="R96"/>
  <c r="R95"/>
  <c r="R94"/>
  <c r="P97"/>
  <c r="P96"/>
  <c r="P95"/>
  <c r="P94"/>
  <c i="1" r="AU105"/>
  <c i="24" r="BK97"/>
  <c r="BK96"/>
  <c r="J96"/>
  <c r="BK95"/>
  <c r="J95"/>
  <c r="BK94"/>
  <c r="J94"/>
  <c r="J67"/>
  <c r="J34"/>
  <c i="1" r="AG105"/>
  <c i="24" r="J97"/>
  <c r="BE97"/>
  <c r="J37"/>
  <c i="1" r="AV105"/>
  <c i="24" r="F37"/>
  <c i="1" r="AZ105"/>
  <c i="24" r="J69"/>
  <c r="J68"/>
  <c r="J91"/>
  <c r="F90"/>
  <c r="F88"/>
  <c r="E86"/>
  <c r="J63"/>
  <c r="F62"/>
  <c r="F60"/>
  <c r="E58"/>
  <c r="J43"/>
  <c r="J25"/>
  <c r="E25"/>
  <c r="J90"/>
  <c r="J62"/>
  <c r="J24"/>
  <c r="J22"/>
  <c r="E22"/>
  <c r="F91"/>
  <c r="F63"/>
  <c r="J21"/>
  <c r="J16"/>
  <c r="J88"/>
  <c r="J60"/>
  <c r="E7"/>
  <c r="E80"/>
  <c r="E52"/>
  <c i="23" r="J41"/>
  <c r="J40"/>
  <c i="1" r="AY102"/>
  <c i="23" r="J39"/>
  <c i="1" r="AX102"/>
  <c i="23" r="BI97"/>
  <c r="BH97"/>
  <c r="BF97"/>
  <c r="BE97"/>
  <c r="T97"/>
  <c r="R97"/>
  <c r="P97"/>
  <c r="BK97"/>
  <c r="J97"/>
  <c r="BG97"/>
  <c r="BI96"/>
  <c r="BH96"/>
  <c r="BF96"/>
  <c r="BE96"/>
  <c r="T96"/>
  <c r="R96"/>
  <c r="P96"/>
  <c r="BK96"/>
  <c r="J96"/>
  <c r="BG96"/>
  <c r="BI94"/>
  <c r="F41"/>
  <c i="1" r="BD102"/>
  <c i="23" r="BH94"/>
  <c r="F40"/>
  <c i="1" r="BC102"/>
  <c i="23" r="BF94"/>
  <c r="J38"/>
  <c i="1" r="AW102"/>
  <c i="23" r="F38"/>
  <c i="1" r="BA102"/>
  <c i="23" r="BE94"/>
  <c r="J37"/>
  <c i="1" r="AV102"/>
  <c i="23" r="F37"/>
  <c i="1" r="AZ102"/>
  <c i="23" r="T94"/>
  <c r="T93"/>
  <c r="T92"/>
  <c r="R94"/>
  <c r="R93"/>
  <c r="R92"/>
  <c r="P94"/>
  <c r="P93"/>
  <c r="P92"/>
  <c i="1" r="AU102"/>
  <c i="23" r="BK94"/>
  <c r="BK93"/>
  <c r="J93"/>
  <c r="BK92"/>
  <c r="J92"/>
  <c r="J67"/>
  <c r="J34"/>
  <c i="1" r="AG102"/>
  <c i="23" r="J94"/>
  <c r="BG94"/>
  <c r="F39"/>
  <c i="1" r="BB102"/>
  <c i="23" r="J68"/>
  <c r="J89"/>
  <c r="F88"/>
  <c r="F86"/>
  <c r="E84"/>
  <c r="J63"/>
  <c r="F62"/>
  <c r="F60"/>
  <c r="E58"/>
  <c r="J43"/>
  <c r="J25"/>
  <c r="E25"/>
  <c r="J88"/>
  <c r="J62"/>
  <c r="J24"/>
  <c r="J22"/>
  <c r="E22"/>
  <c r="F89"/>
  <c r="F63"/>
  <c r="J21"/>
  <c r="J16"/>
  <c r="J86"/>
  <c r="J60"/>
  <c r="E7"/>
  <c r="E78"/>
  <c r="E52"/>
  <c i="22" r="J41"/>
  <c r="J40"/>
  <c i="1" r="AY100"/>
  <c i="22" r="J39"/>
  <c i="1" r="AX100"/>
  <c i="22" r="BI206"/>
  <c r="BH206"/>
  <c r="BF206"/>
  <c r="BE206"/>
  <c r="T206"/>
  <c r="R206"/>
  <c r="P206"/>
  <c r="BK206"/>
  <c r="J206"/>
  <c r="BG206"/>
  <c r="BI200"/>
  <c r="BH200"/>
  <c r="BF200"/>
  <c r="BE200"/>
  <c r="T200"/>
  <c r="R200"/>
  <c r="P200"/>
  <c r="BK200"/>
  <c r="J200"/>
  <c r="BG200"/>
  <c r="BI191"/>
  <c r="BH191"/>
  <c r="BF191"/>
  <c r="BE191"/>
  <c r="T191"/>
  <c r="R191"/>
  <c r="P191"/>
  <c r="BK191"/>
  <c r="J191"/>
  <c r="BG191"/>
  <c r="BI188"/>
  <c r="BH188"/>
  <c r="BF188"/>
  <c r="BE188"/>
  <c r="T188"/>
  <c r="R188"/>
  <c r="P188"/>
  <c r="BK188"/>
  <c r="J188"/>
  <c r="BG188"/>
  <c r="BI185"/>
  <c r="BH185"/>
  <c r="BF185"/>
  <c r="BE185"/>
  <c r="T185"/>
  <c r="T184"/>
  <c r="R185"/>
  <c r="R184"/>
  <c r="P185"/>
  <c r="P184"/>
  <c r="BK185"/>
  <c r="BK184"/>
  <c r="J184"/>
  <c r="J185"/>
  <c r="BG185"/>
  <c r="J70"/>
  <c r="BI181"/>
  <c r="BH181"/>
  <c r="BF181"/>
  <c r="BE181"/>
  <c r="T181"/>
  <c r="R181"/>
  <c r="P181"/>
  <c r="BK181"/>
  <c r="J181"/>
  <c r="BG181"/>
  <c r="BI179"/>
  <c r="BH179"/>
  <c r="BF179"/>
  <c r="BE179"/>
  <c r="T179"/>
  <c r="R179"/>
  <c r="P179"/>
  <c r="BK179"/>
  <c r="J179"/>
  <c r="BG179"/>
  <c r="BI177"/>
  <c r="BH177"/>
  <c r="BF177"/>
  <c r="BE177"/>
  <c r="T177"/>
  <c r="R177"/>
  <c r="P177"/>
  <c r="BK177"/>
  <c r="J177"/>
  <c r="BG177"/>
  <c r="BI172"/>
  <c r="BH172"/>
  <c r="BF172"/>
  <c r="BE172"/>
  <c r="T172"/>
  <c r="R172"/>
  <c r="P172"/>
  <c r="BK172"/>
  <c r="J172"/>
  <c r="BG172"/>
  <c r="BI166"/>
  <c r="BH166"/>
  <c r="BF166"/>
  <c r="BE166"/>
  <c r="T166"/>
  <c r="R166"/>
  <c r="P166"/>
  <c r="BK166"/>
  <c r="J166"/>
  <c r="BG166"/>
  <c r="BI164"/>
  <c r="BH164"/>
  <c r="BF164"/>
  <c r="BE164"/>
  <c r="T164"/>
  <c r="R164"/>
  <c r="P164"/>
  <c r="BK164"/>
  <c r="J164"/>
  <c r="BG164"/>
  <c r="BI162"/>
  <c r="BH162"/>
  <c r="BF162"/>
  <c r="BE162"/>
  <c r="T162"/>
  <c r="R162"/>
  <c r="P162"/>
  <c r="BK162"/>
  <c r="J162"/>
  <c r="BG162"/>
  <c r="BI160"/>
  <c r="BH160"/>
  <c r="BF160"/>
  <c r="BE160"/>
  <c r="T160"/>
  <c r="R160"/>
  <c r="P160"/>
  <c r="BK160"/>
  <c r="J160"/>
  <c r="BG160"/>
  <c r="BI158"/>
  <c r="BH158"/>
  <c r="BF158"/>
  <c r="BE158"/>
  <c r="T158"/>
  <c r="R158"/>
  <c r="P158"/>
  <c r="BK158"/>
  <c r="J158"/>
  <c r="BG158"/>
  <c r="BI156"/>
  <c r="BH156"/>
  <c r="BF156"/>
  <c r="BE156"/>
  <c r="T156"/>
  <c r="R156"/>
  <c r="P156"/>
  <c r="BK156"/>
  <c r="J156"/>
  <c r="BG156"/>
  <c r="BI154"/>
  <c r="BH154"/>
  <c r="BF154"/>
  <c r="BE154"/>
  <c r="T154"/>
  <c r="R154"/>
  <c r="P154"/>
  <c r="BK154"/>
  <c r="J154"/>
  <c r="BG154"/>
  <c r="BI152"/>
  <c r="BH152"/>
  <c r="BF152"/>
  <c r="BE152"/>
  <c r="T152"/>
  <c r="R152"/>
  <c r="P152"/>
  <c r="BK152"/>
  <c r="J152"/>
  <c r="BG152"/>
  <c r="BI150"/>
  <c r="BH150"/>
  <c r="BF150"/>
  <c r="BE150"/>
  <c r="T150"/>
  <c r="R150"/>
  <c r="P150"/>
  <c r="BK150"/>
  <c r="J150"/>
  <c r="BG150"/>
  <c r="BI148"/>
  <c r="BH148"/>
  <c r="BF148"/>
  <c r="BE148"/>
  <c r="T148"/>
  <c r="R148"/>
  <c r="P148"/>
  <c r="BK148"/>
  <c r="J148"/>
  <c r="BG148"/>
  <c r="BI146"/>
  <c r="BH146"/>
  <c r="BF146"/>
  <c r="BE146"/>
  <c r="T146"/>
  <c r="R146"/>
  <c r="P146"/>
  <c r="BK146"/>
  <c r="J146"/>
  <c r="BG146"/>
  <c r="BI144"/>
  <c r="BH144"/>
  <c r="BF144"/>
  <c r="BE144"/>
  <c r="T144"/>
  <c r="R144"/>
  <c r="P144"/>
  <c r="BK144"/>
  <c r="J144"/>
  <c r="BG144"/>
  <c r="BI142"/>
  <c r="BH142"/>
  <c r="BF142"/>
  <c r="BE142"/>
  <c r="T142"/>
  <c r="R142"/>
  <c r="P142"/>
  <c r="BK142"/>
  <c r="J142"/>
  <c r="BG142"/>
  <c r="BI140"/>
  <c r="BH140"/>
  <c r="BF140"/>
  <c r="BE140"/>
  <c r="T140"/>
  <c r="R140"/>
  <c r="P140"/>
  <c r="BK140"/>
  <c r="J140"/>
  <c r="BG140"/>
  <c r="BI138"/>
  <c r="BH138"/>
  <c r="BF138"/>
  <c r="BE138"/>
  <c r="T138"/>
  <c r="R138"/>
  <c r="P138"/>
  <c r="BK138"/>
  <c r="J138"/>
  <c r="BG138"/>
  <c r="BI136"/>
  <c r="BH136"/>
  <c r="BF136"/>
  <c r="BE136"/>
  <c r="T136"/>
  <c r="R136"/>
  <c r="P136"/>
  <c r="BK136"/>
  <c r="J136"/>
  <c r="BG136"/>
  <c r="BI134"/>
  <c r="BH134"/>
  <c r="BF134"/>
  <c r="BE134"/>
  <c r="T134"/>
  <c r="R134"/>
  <c r="P134"/>
  <c r="BK134"/>
  <c r="J134"/>
  <c r="BG134"/>
  <c r="BI132"/>
  <c r="BH132"/>
  <c r="BF132"/>
  <c r="BE132"/>
  <c r="T132"/>
  <c r="R132"/>
  <c r="P132"/>
  <c r="BK132"/>
  <c r="J132"/>
  <c r="BG132"/>
  <c r="BI131"/>
  <c r="BH131"/>
  <c r="BF131"/>
  <c r="BE131"/>
  <c r="T131"/>
  <c r="R131"/>
  <c r="P131"/>
  <c r="BK131"/>
  <c r="J131"/>
  <c r="BG131"/>
  <c r="BI129"/>
  <c r="BH129"/>
  <c r="BF129"/>
  <c r="BE129"/>
  <c r="T129"/>
  <c r="R129"/>
  <c r="P129"/>
  <c r="BK129"/>
  <c r="J129"/>
  <c r="BG129"/>
  <c r="BI128"/>
  <c r="BH128"/>
  <c r="BF128"/>
  <c r="BE128"/>
  <c r="T128"/>
  <c r="R128"/>
  <c r="P128"/>
  <c r="BK128"/>
  <c r="J128"/>
  <c r="BG128"/>
  <c r="BI125"/>
  <c r="BH125"/>
  <c r="BF125"/>
  <c r="BE125"/>
  <c r="T125"/>
  <c r="R125"/>
  <c r="P125"/>
  <c r="BK125"/>
  <c r="J125"/>
  <c r="BG125"/>
  <c r="BI123"/>
  <c r="BH123"/>
  <c r="BF123"/>
  <c r="BE123"/>
  <c r="T123"/>
  <c r="R123"/>
  <c r="P123"/>
  <c r="BK123"/>
  <c r="J123"/>
  <c r="BG123"/>
  <c r="BI121"/>
  <c r="BH121"/>
  <c r="BF121"/>
  <c r="BE121"/>
  <c r="T121"/>
  <c r="R121"/>
  <c r="P121"/>
  <c r="BK121"/>
  <c r="J121"/>
  <c r="BG121"/>
  <c r="BI118"/>
  <c r="BH118"/>
  <c r="BF118"/>
  <c r="BE118"/>
  <c r="T118"/>
  <c r="R118"/>
  <c r="P118"/>
  <c r="BK118"/>
  <c r="J118"/>
  <c r="BG118"/>
  <c r="BI116"/>
  <c r="BH116"/>
  <c r="BF116"/>
  <c r="BE116"/>
  <c r="T116"/>
  <c r="R116"/>
  <c r="P116"/>
  <c r="BK116"/>
  <c r="J116"/>
  <c r="BG116"/>
  <c r="BI115"/>
  <c r="BH115"/>
  <c r="BF115"/>
  <c r="BE115"/>
  <c r="T115"/>
  <c r="R115"/>
  <c r="P115"/>
  <c r="BK115"/>
  <c r="J115"/>
  <c r="BG115"/>
  <c r="BI113"/>
  <c r="BH113"/>
  <c r="BF113"/>
  <c r="BE113"/>
  <c r="T113"/>
  <c r="R113"/>
  <c r="P113"/>
  <c r="BK113"/>
  <c r="J113"/>
  <c r="BG113"/>
  <c r="BI111"/>
  <c r="BH111"/>
  <c r="BF111"/>
  <c r="BE111"/>
  <c r="T111"/>
  <c r="R111"/>
  <c r="P111"/>
  <c r="BK111"/>
  <c r="J111"/>
  <c r="BG111"/>
  <c r="BI109"/>
  <c r="BH109"/>
  <c r="BF109"/>
  <c r="BE109"/>
  <c r="T109"/>
  <c r="R109"/>
  <c r="P109"/>
  <c r="BK109"/>
  <c r="J109"/>
  <c r="BG109"/>
  <c r="BI107"/>
  <c r="BH107"/>
  <c r="BF107"/>
  <c r="BE107"/>
  <c r="T107"/>
  <c r="R107"/>
  <c r="P107"/>
  <c r="BK107"/>
  <c r="J107"/>
  <c r="BG107"/>
  <c r="BI105"/>
  <c r="BH105"/>
  <c r="BF105"/>
  <c r="BE105"/>
  <c r="T105"/>
  <c r="R105"/>
  <c r="P105"/>
  <c r="BK105"/>
  <c r="J105"/>
  <c r="BG105"/>
  <c r="BI100"/>
  <c r="BH100"/>
  <c r="BF100"/>
  <c r="BE100"/>
  <c r="T100"/>
  <c r="R100"/>
  <c r="P100"/>
  <c r="BK100"/>
  <c r="J100"/>
  <c r="BG100"/>
  <c r="BI97"/>
  <c r="F41"/>
  <c i="1" r="BD100"/>
  <c i="22" r="BH97"/>
  <c r="F40"/>
  <c i="1" r="BC100"/>
  <c i="22" r="BF97"/>
  <c r="J38"/>
  <c i="1" r="AW100"/>
  <c i="22" r="F38"/>
  <c i="1" r="BA100"/>
  <c i="22" r="BE97"/>
  <c r="J37"/>
  <c i="1" r="AV100"/>
  <c i="22" r="F37"/>
  <c i="1" r="AZ100"/>
  <c i="22" r="T97"/>
  <c r="T96"/>
  <c r="T95"/>
  <c r="T94"/>
  <c r="R97"/>
  <c r="R96"/>
  <c r="R95"/>
  <c r="R94"/>
  <c r="P97"/>
  <c r="P96"/>
  <c r="P95"/>
  <c r="P94"/>
  <c i="1" r="AU100"/>
  <c i="22" r="BK97"/>
  <c r="BK96"/>
  <c r="J96"/>
  <c r="BK95"/>
  <c r="J95"/>
  <c r="BK94"/>
  <c r="J94"/>
  <c r="J67"/>
  <c r="J34"/>
  <c i="1" r="AG100"/>
  <c i="22" r="J97"/>
  <c r="BG97"/>
  <c r="F39"/>
  <c i="1" r="BB100"/>
  <c i="22" r="J69"/>
  <c r="J68"/>
  <c r="J91"/>
  <c r="F90"/>
  <c r="F88"/>
  <c r="E86"/>
  <c r="J63"/>
  <c r="F62"/>
  <c r="F60"/>
  <c r="E58"/>
  <c r="J43"/>
  <c r="J25"/>
  <c r="E25"/>
  <c r="J90"/>
  <c r="J62"/>
  <c r="J24"/>
  <c r="J22"/>
  <c r="E22"/>
  <c r="F91"/>
  <c r="F63"/>
  <c r="J21"/>
  <c r="J16"/>
  <c r="J88"/>
  <c r="J60"/>
  <c r="E7"/>
  <c r="E80"/>
  <c r="E52"/>
  <c i="21" r="J41"/>
  <c r="J40"/>
  <c i="1" r="AY97"/>
  <c i="21" r="J39"/>
  <c i="1" r="AX97"/>
  <c i="21" r="BI103"/>
  <c r="BH103"/>
  <c r="BG103"/>
  <c r="BF103"/>
  <c r="T103"/>
  <c r="R103"/>
  <c r="P103"/>
  <c r="BK103"/>
  <c r="J103"/>
  <c r="BE103"/>
  <c r="BI101"/>
  <c r="BH101"/>
  <c r="BG101"/>
  <c r="BF101"/>
  <c r="T101"/>
  <c r="R101"/>
  <c r="P101"/>
  <c r="BK101"/>
  <c r="J101"/>
  <c r="BE101"/>
  <c r="BI98"/>
  <c r="BH98"/>
  <c r="BG98"/>
  <c r="BF98"/>
  <c r="T98"/>
  <c r="R98"/>
  <c r="P98"/>
  <c r="BK98"/>
  <c r="J98"/>
  <c r="BE98"/>
  <c r="BI97"/>
  <c r="BH97"/>
  <c r="BG97"/>
  <c r="BF97"/>
  <c r="T97"/>
  <c r="R97"/>
  <c r="P97"/>
  <c r="BK97"/>
  <c r="J97"/>
  <c r="BE97"/>
  <c r="BI96"/>
  <c r="BH96"/>
  <c r="BG96"/>
  <c r="BF96"/>
  <c r="T96"/>
  <c r="R96"/>
  <c r="P96"/>
  <c r="BK96"/>
  <c r="J96"/>
  <c r="BE96"/>
  <c r="BI95"/>
  <c r="BH95"/>
  <c r="BG95"/>
  <c r="BF95"/>
  <c r="T95"/>
  <c r="R95"/>
  <c r="P95"/>
  <c r="BK95"/>
  <c r="J95"/>
  <c r="BE95"/>
  <c r="BI94"/>
  <c r="F41"/>
  <c i="1" r="BD97"/>
  <c i="21" r="BH94"/>
  <c r="F40"/>
  <c i="1" r="BC97"/>
  <c i="21" r="BG94"/>
  <c r="F39"/>
  <c i="1" r="BB97"/>
  <c i="21" r="BF94"/>
  <c r="J38"/>
  <c i="1" r="AW97"/>
  <c i="21" r="F38"/>
  <c i="1" r="BA97"/>
  <c i="21" r="T94"/>
  <c r="T93"/>
  <c r="T92"/>
  <c r="R94"/>
  <c r="R93"/>
  <c r="R92"/>
  <c r="P94"/>
  <c r="P93"/>
  <c r="P92"/>
  <c i="1" r="AU97"/>
  <c i="21" r="BK94"/>
  <c r="BK93"/>
  <c r="J93"/>
  <c r="BK92"/>
  <c r="J92"/>
  <c r="J67"/>
  <c r="J34"/>
  <c i="1" r="AG97"/>
  <c i="21" r="J94"/>
  <c r="BE94"/>
  <c r="J37"/>
  <c i="1" r="AV97"/>
  <c i="21" r="F37"/>
  <c i="1" r="AZ97"/>
  <c i="21" r="J68"/>
  <c r="J89"/>
  <c r="F88"/>
  <c r="F86"/>
  <c r="E84"/>
  <c r="J63"/>
  <c r="F62"/>
  <c r="F60"/>
  <c r="E58"/>
  <c r="J43"/>
  <c r="J25"/>
  <c r="E25"/>
  <c r="J88"/>
  <c r="J62"/>
  <c r="J24"/>
  <c r="J22"/>
  <c r="E22"/>
  <c r="F89"/>
  <c r="F63"/>
  <c r="J21"/>
  <c r="J16"/>
  <c r="J86"/>
  <c r="J60"/>
  <c r="E7"/>
  <c r="E78"/>
  <c r="E52"/>
  <c i="20" r="J41"/>
  <c r="J40"/>
  <c i="1" r="AY95"/>
  <c i="20" r="J39"/>
  <c i="1" r="AX95"/>
  <c i="20" r="BI206"/>
  <c r="BH206"/>
  <c r="BG206"/>
  <c r="BF206"/>
  <c r="T206"/>
  <c r="R206"/>
  <c r="P206"/>
  <c r="BK206"/>
  <c r="J206"/>
  <c r="BE206"/>
  <c r="BI203"/>
  <c r="BH203"/>
  <c r="BG203"/>
  <c r="BF203"/>
  <c r="T203"/>
  <c r="R203"/>
  <c r="P203"/>
  <c r="BK203"/>
  <c r="J203"/>
  <c r="BE203"/>
  <c r="BI198"/>
  <c r="BH198"/>
  <c r="BG198"/>
  <c r="BF198"/>
  <c r="T198"/>
  <c r="R198"/>
  <c r="P198"/>
  <c r="BK198"/>
  <c r="J198"/>
  <c r="BE198"/>
  <c r="BI193"/>
  <c r="BH193"/>
  <c r="BG193"/>
  <c r="BF193"/>
  <c r="T193"/>
  <c r="R193"/>
  <c r="P193"/>
  <c r="BK193"/>
  <c r="J193"/>
  <c r="BE193"/>
  <c r="BI191"/>
  <c r="BH191"/>
  <c r="BG191"/>
  <c r="BF191"/>
  <c r="T191"/>
  <c r="R191"/>
  <c r="P191"/>
  <c r="BK191"/>
  <c r="J191"/>
  <c r="BE191"/>
  <c r="BI181"/>
  <c r="BH181"/>
  <c r="BG181"/>
  <c r="BF181"/>
  <c r="T181"/>
  <c r="R181"/>
  <c r="P181"/>
  <c r="BK181"/>
  <c r="J181"/>
  <c r="BE181"/>
  <c r="BI178"/>
  <c r="BH178"/>
  <c r="BG178"/>
  <c r="BF178"/>
  <c r="T178"/>
  <c r="R178"/>
  <c r="P178"/>
  <c r="BK178"/>
  <c r="J178"/>
  <c r="BE178"/>
  <c r="BI175"/>
  <c r="BH175"/>
  <c r="BG175"/>
  <c r="BF175"/>
  <c r="T175"/>
  <c r="R175"/>
  <c r="P175"/>
  <c r="BK175"/>
  <c r="J175"/>
  <c r="BE175"/>
  <c r="BI172"/>
  <c r="BH172"/>
  <c r="BG172"/>
  <c r="BF172"/>
  <c r="T172"/>
  <c r="T171"/>
  <c r="R172"/>
  <c r="R171"/>
  <c r="P172"/>
  <c r="P171"/>
  <c r="BK172"/>
  <c r="BK171"/>
  <c r="J171"/>
  <c r="J172"/>
  <c r="BE172"/>
  <c r="J70"/>
  <c r="BI170"/>
  <c r="BH170"/>
  <c r="BG170"/>
  <c r="BF170"/>
  <c r="T170"/>
  <c r="R170"/>
  <c r="P170"/>
  <c r="BK170"/>
  <c r="J170"/>
  <c r="BE170"/>
  <c r="BI168"/>
  <c r="BH168"/>
  <c r="BG168"/>
  <c r="BF168"/>
  <c r="T168"/>
  <c r="R168"/>
  <c r="P168"/>
  <c r="BK168"/>
  <c r="J168"/>
  <c r="BE168"/>
  <c r="BI167"/>
  <c r="BH167"/>
  <c r="BG167"/>
  <c r="BF167"/>
  <c r="T167"/>
  <c r="R167"/>
  <c r="P167"/>
  <c r="BK167"/>
  <c r="J167"/>
  <c r="BE167"/>
  <c r="BI162"/>
  <c r="BH162"/>
  <c r="BG162"/>
  <c r="BF162"/>
  <c r="T162"/>
  <c r="R162"/>
  <c r="P162"/>
  <c r="BK162"/>
  <c r="J162"/>
  <c r="BE162"/>
  <c r="BI160"/>
  <c r="BH160"/>
  <c r="BG160"/>
  <c r="BF160"/>
  <c r="T160"/>
  <c r="R160"/>
  <c r="P160"/>
  <c r="BK160"/>
  <c r="J160"/>
  <c r="BE160"/>
  <c r="BI158"/>
  <c r="BH158"/>
  <c r="BG158"/>
  <c r="BF158"/>
  <c r="T158"/>
  <c r="R158"/>
  <c r="P158"/>
  <c r="BK158"/>
  <c r="J158"/>
  <c r="BE158"/>
  <c r="BI156"/>
  <c r="BH156"/>
  <c r="BG156"/>
  <c r="BF156"/>
  <c r="T156"/>
  <c r="R156"/>
  <c r="P156"/>
  <c r="BK156"/>
  <c r="J156"/>
  <c r="BE156"/>
  <c r="BI155"/>
  <c r="BH155"/>
  <c r="BG155"/>
  <c r="BF155"/>
  <c r="T155"/>
  <c r="R155"/>
  <c r="P155"/>
  <c r="BK155"/>
  <c r="J155"/>
  <c r="BE155"/>
  <c r="BI154"/>
  <c r="BH154"/>
  <c r="BG154"/>
  <c r="BF154"/>
  <c r="T154"/>
  <c r="R154"/>
  <c r="P154"/>
  <c r="BK154"/>
  <c r="J154"/>
  <c r="BE154"/>
  <c r="BI152"/>
  <c r="BH152"/>
  <c r="BG152"/>
  <c r="BF152"/>
  <c r="T152"/>
  <c r="R152"/>
  <c r="P152"/>
  <c r="BK152"/>
  <c r="J152"/>
  <c r="BE152"/>
  <c r="BI150"/>
  <c r="BH150"/>
  <c r="BG150"/>
  <c r="BF150"/>
  <c r="T150"/>
  <c r="R150"/>
  <c r="P150"/>
  <c r="BK150"/>
  <c r="J150"/>
  <c r="BE150"/>
  <c r="BI148"/>
  <c r="BH148"/>
  <c r="BG148"/>
  <c r="BF148"/>
  <c r="T148"/>
  <c r="R148"/>
  <c r="P148"/>
  <c r="BK148"/>
  <c r="J148"/>
  <c r="BE148"/>
  <c r="BI146"/>
  <c r="BH146"/>
  <c r="BG146"/>
  <c r="BF146"/>
  <c r="T146"/>
  <c r="R146"/>
  <c r="P146"/>
  <c r="BK146"/>
  <c r="J146"/>
  <c r="BE146"/>
  <c r="BI144"/>
  <c r="BH144"/>
  <c r="BG144"/>
  <c r="BF144"/>
  <c r="T144"/>
  <c r="R144"/>
  <c r="P144"/>
  <c r="BK144"/>
  <c r="J144"/>
  <c r="BE144"/>
  <c r="BI142"/>
  <c r="BH142"/>
  <c r="BG142"/>
  <c r="BF142"/>
  <c r="T142"/>
  <c r="R142"/>
  <c r="P142"/>
  <c r="BK142"/>
  <c r="J142"/>
  <c r="BE142"/>
  <c r="BI140"/>
  <c r="BH140"/>
  <c r="BG140"/>
  <c r="BF140"/>
  <c r="T140"/>
  <c r="R140"/>
  <c r="P140"/>
  <c r="BK140"/>
  <c r="J140"/>
  <c r="BE140"/>
  <c r="BI137"/>
  <c r="BH137"/>
  <c r="BG137"/>
  <c r="BF137"/>
  <c r="T137"/>
  <c r="R137"/>
  <c r="P137"/>
  <c r="BK137"/>
  <c r="J137"/>
  <c r="BE137"/>
  <c r="BI135"/>
  <c r="BH135"/>
  <c r="BG135"/>
  <c r="BF135"/>
  <c r="T135"/>
  <c r="R135"/>
  <c r="P135"/>
  <c r="BK135"/>
  <c r="J135"/>
  <c r="BE135"/>
  <c r="BI133"/>
  <c r="BH133"/>
  <c r="BG133"/>
  <c r="BF133"/>
  <c r="T133"/>
  <c r="R133"/>
  <c r="P133"/>
  <c r="BK133"/>
  <c r="J133"/>
  <c r="BE133"/>
  <c r="BI131"/>
  <c r="BH131"/>
  <c r="BG131"/>
  <c r="BF131"/>
  <c r="T131"/>
  <c r="R131"/>
  <c r="P131"/>
  <c r="BK131"/>
  <c r="J131"/>
  <c r="BE131"/>
  <c r="BI130"/>
  <c r="BH130"/>
  <c r="BG130"/>
  <c r="BF130"/>
  <c r="T130"/>
  <c r="R130"/>
  <c r="P130"/>
  <c r="BK130"/>
  <c r="J130"/>
  <c r="BE130"/>
  <c r="BI128"/>
  <c r="BH128"/>
  <c r="BG128"/>
  <c r="BF128"/>
  <c r="T128"/>
  <c r="R128"/>
  <c r="P128"/>
  <c r="BK128"/>
  <c r="J128"/>
  <c r="BE128"/>
  <c r="BI127"/>
  <c r="BH127"/>
  <c r="BG127"/>
  <c r="BF127"/>
  <c r="T127"/>
  <c r="R127"/>
  <c r="P127"/>
  <c r="BK127"/>
  <c r="J127"/>
  <c r="BE127"/>
  <c r="BI126"/>
  <c r="BH126"/>
  <c r="BG126"/>
  <c r="BF126"/>
  <c r="T126"/>
  <c r="R126"/>
  <c r="P126"/>
  <c r="BK126"/>
  <c r="J126"/>
  <c r="BE126"/>
  <c r="BI125"/>
  <c r="BH125"/>
  <c r="BG125"/>
  <c r="BF125"/>
  <c r="T125"/>
  <c r="R125"/>
  <c r="P125"/>
  <c r="BK125"/>
  <c r="J125"/>
  <c r="BE125"/>
  <c r="BI124"/>
  <c r="BH124"/>
  <c r="BG124"/>
  <c r="BF124"/>
  <c r="T124"/>
  <c r="R124"/>
  <c r="P124"/>
  <c r="BK124"/>
  <c r="J124"/>
  <c r="BE124"/>
  <c r="BI123"/>
  <c r="BH123"/>
  <c r="BG123"/>
  <c r="BF123"/>
  <c r="T123"/>
  <c r="R123"/>
  <c r="P123"/>
  <c r="BK123"/>
  <c r="J123"/>
  <c r="BE123"/>
  <c r="BI121"/>
  <c r="BH121"/>
  <c r="BG121"/>
  <c r="BF121"/>
  <c r="T121"/>
  <c r="R121"/>
  <c r="P121"/>
  <c r="BK121"/>
  <c r="J121"/>
  <c r="BE121"/>
  <c r="BI119"/>
  <c r="BH119"/>
  <c r="BG119"/>
  <c r="BF119"/>
  <c r="T119"/>
  <c r="R119"/>
  <c r="P119"/>
  <c r="BK119"/>
  <c r="J119"/>
  <c r="BE119"/>
  <c r="BI117"/>
  <c r="BH117"/>
  <c r="BG117"/>
  <c r="BF117"/>
  <c r="T117"/>
  <c r="R117"/>
  <c r="P117"/>
  <c r="BK117"/>
  <c r="J117"/>
  <c r="BE117"/>
  <c r="BI114"/>
  <c r="BH114"/>
  <c r="BG114"/>
  <c r="BF114"/>
  <c r="T114"/>
  <c r="R114"/>
  <c r="P114"/>
  <c r="BK114"/>
  <c r="J114"/>
  <c r="BE114"/>
  <c r="BI112"/>
  <c r="BH112"/>
  <c r="BG112"/>
  <c r="BF112"/>
  <c r="T112"/>
  <c r="R112"/>
  <c r="P112"/>
  <c r="BK112"/>
  <c r="J112"/>
  <c r="BE112"/>
  <c r="BI110"/>
  <c r="BH110"/>
  <c r="BG110"/>
  <c r="BF110"/>
  <c r="T110"/>
  <c r="R110"/>
  <c r="P110"/>
  <c r="BK110"/>
  <c r="J110"/>
  <c r="BE110"/>
  <c r="BI108"/>
  <c r="BH108"/>
  <c r="BG108"/>
  <c r="BF108"/>
  <c r="T108"/>
  <c r="R108"/>
  <c r="P108"/>
  <c r="BK108"/>
  <c r="J108"/>
  <c r="BE108"/>
  <c r="BI107"/>
  <c r="BH107"/>
  <c r="BG107"/>
  <c r="BF107"/>
  <c r="T107"/>
  <c r="R107"/>
  <c r="P107"/>
  <c r="BK107"/>
  <c r="J107"/>
  <c r="BE107"/>
  <c r="BI105"/>
  <c r="BH105"/>
  <c r="BG105"/>
  <c r="BF105"/>
  <c r="T105"/>
  <c r="R105"/>
  <c r="P105"/>
  <c r="BK105"/>
  <c r="J105"/>
  <c r="BE105"/>
  <c r="BI103"/>
  <c r="BH103"/>
  <c r="BG103"/>
  <c r="BF103"/>
  <c r="T103"/>
  <c r="R103"/>
  <c r="P103"/>
  <c r="BK103"/>
  <c r="J103"/>
  <c r="BE103"/>
  <c r="BI101"/>
  <c r="BH101"/>
  <c r="BG101"/>
  <c r="BF101"/>
  <c r="T101"/>
  <c r="R101"/>
  <c r="P101"/>
  <c r="BK101"/>
  <c r="J101"/>
  <c r="BE101"/>
  <c r="BI99"/>
  <c r="BH99"/>
  <c r="BG99"/>
  <c r="BF99"/>
  <c r="T99"/>
  <c r="R99"/>
  <c r="P99"/>
  <c r="BK99"/>
  <c r="J99"/>
  <c r="BE99"/>
  <c r="BI97"/>
  <c r="F41"/>
  <c i="1" r="BD95"/>
  <c i="20" r="BH97"/>
  <c r="F40"/>
  <c i="1" r="BC95"/>
  <c i="20" r="BG97"/>
  <c r="F39"/>
  <c i="1" r="BB95"/>
  <c i="20" r="BF97"/>
  <c r="J38"/>
  <c i="1" r="AW95"/>
  <c i="20" r="F38"/>
  <c i="1" r="BA95"/>
  <c i="20" r="T97"/>
  <c r="T96"/>
  <c r="T95"/>
  <c r="T94"/>
  <c r="R97"/>
  <c r="R96"/>
  <c r="R95"/>
  <c r="R94"/>
  <c r="P97"/>
  <c r="P96"/>
  <c r="P95"/>
  <c r="P94"/>
  <c i="1" r="AU95"/>
  <c i="20" r="BK97"/>
  <c r="BK96"/>
  <c r="J96"/>
  <c r="BK95"/>
  <c r="J95"/>
  <c r="BK94"/>
  <c r="J94"/>
  <c r="J67"/>
  <c r="J34"/>
  <c i="1" r="AG95"/>
  <c i="20" r="J97"/>
  <c r="BE97"/>
  <c r="J37"/>
  <c i="1" r="AV95"/>
  <c i="20" r="F37"/>
  <c i="1" r="AZ95"/>
  <c i="20" r="J69"/>
  <c r="J68"/>
  <c r="J91"/>
  <c r="F90"/>
  <c r="F88"/>
  <c r="E86"/>
  <c r="J63"/>
  <c r="F62"/>
  <c r="F60"/>
  <c r="E58"/>
  <c r="J43"/>
  <c r="J25"/>
  <c r="E25"/>
  <c r="J90"/>
  <c r="J62"/>
  <c r="J24"/>
  <c r="J22"/>
  <c r="E22"/>
  <c r="F91"/>
  <c r="F63"/>
  <c r="J21"/>
  <c r="J16"/>
  <c r="J88"/>
  <c r="J60"/>
  <c r="E7"/>
  <c r="E80"/>
  <c r="E52"/>
  <c i="19" r="J41"/>
  <c r="J40"/>
  <c i="1" r="AY94"/>
  <c i="19" r="J39"/>
  <c i="1" r="AX94"/>
  <c i="19" r="BI218"/>
  <c r="BH218"/>
  <c r="BG218"/>
  <c r="BF218"/>
  <c r="T218"/>
  <c r="R218"/>
  <c r="P218"/>
  <c r="BK218"/>
  <c r="J218"/>
  <c r="BE218"/>
  <c r="BI213"/>
  <c r="BH213"/>
  <c r="BG213"/>
  <c r="BF213"/>
  <c r="T213"/>
  <c r="R213"/>
  <c r="P213"/>
  <c r="BK213"/>
  <c r="J213"/>
  <c r="BE213"/>
  <c r="BI208"/>
  <c r="BH208"/>
  <c r="BG208"/>
  <c r="BF208"/>
  <c r="T208"/>
  <c r="R208"/>
  <c r="P208"/>
  <c r="BK208"/>
  <c r="J208"/>
  <c r="BE208"/>
  <c r="BI203"/>
  <c r="BH203"/>
  <c r="BG203"/>
  <c r="BF203"/>
  <c r="T203"/>
  <c r="R203"/>
  <c r="P203"/>
  <c r="BK203"/>
  <c r="J203"/>
  <c r="BE203"/>
  <c r="BI200"/>
  <c r="BH200"/>
  <c r="BG200"/>
  <c r="BF200"/>
  <c r="T200"/>
  <c r="R200"/>
  <c r="P200"/>
  <c r="BK200"/>
  <c r="J200"/>
  <c r="BE200"/>
  <c r="BI197"/>
  <c r="BH197"/>
  <c r="BG197"/>
  <c r="BF197"/>
  <c r="T197"/>
  <c r="R197"/>
  <c r="P197"/>
  <c r="BK197"/>
  <c r="J197"/>
  <c r="BE197"/>
  <c r="BI188"/>
  <c r="BH188"/>
  <c r="BG188"/>
  <c r="BF188"/>
  <c r="T188"/>
  <c r="T187"/>
  <c r="R188"/>
  <c r="R187"/>
  <c r="P188"/>
  <c r="P187"/>
  <c r="BK188"/>
  <c r="BK187"/>
  <c r="J187"/>
  <c r="J188"/>
  <c r="BE188"/>
  <c r="J70"/>
  <c r="BI185"/>
  <c r="BH185"/>
  <c r="BG185"/>
  <c r="BF185"/>
  <c r="T185"/>
  <c r="R185"/>
  <c r="P185"/>
  <c r="BK185"/>
  <c r="J185"/>
  <c r="BE185"/>
  <c r="BI184"/>
  <c r="BH184"/>
  <c r="BG184"/>
  <c r="BF184"/>
  <c r="T184"/>
  <c r="R184"/>
  <c r="P184"/>
  <c r="BK184"/>
  <c r="J184"/>
  <c r="BE184"/>
  <c r="BI182"/>
  <c r="BH182"/>
  <c r="BG182"/>
  <c r="BF182"/>
  <c r="T182"/>
  <c r="R182"/>
  <c r="P182"/>
  <c r="BK182"/>
  <c r="J182"/>
  <c r="BE182"/>
  <c r="BI181"/>
  <c r="BH181"/>
  <c r="BG181"/>
  <c r="BF181"/>
  <c r="T181"/>
  <c r="R181"/>
  <c r="P181"/>
  <c r="BK181"/>
  <c r="J181"/>
  <c r="BE181"/>
  <c r="BI176"/>
  <c r="BH176"/>
  <c r="BG176"/>
  <c r="BF176"/>
  <c r="T176"/>
  <c r="R176"/>
  <c r="P176"/>
  <c r="BK176"/>
  <c r="J176"/>
  <c r="BE176"/>
  <c r="BI175"/>
  <c r="BH175"/>
  <c r="BG175"/>
  <c r="BF175"/>
  <c r="T175"/>
  <c r="R175"/>
  <c r="P175"/>
  <c r="BK175"/>
  <c r="J175"/>
  <c r="BE175"/>
  <c r="BI174"/>
  <c r="BH174"/>
  <c r="BG174"/>
  <c r="BF174"/>
  <c r="T174"/>
  <c r="R174"/>
  <c r="P174"/>
  <c r="BK174"/>
  <c r="J174"/>
  <c r="BE174"/>
  <c r="BI172"/>
  <c r="BH172"/>
  <c r="BG172"/>
  <c r="BF172"/>
  <c r="T172"/>
  <c r="R172"/>
  <c r="P172"/>
  <c r="BK172"/>
  <c r="J172"/>
  <c r="BE172"/>
  <c r="BI169"/>
  <c r="BH169"/>
  <c r="BG169"/>
  <c r="BF169"/>
  <c r="T169"/>
  <c r="R169"/>
  <c r="P169"/>
  <c r="BK169"/>
  <c r="J169"/>
  <c r="BE169"/>
  <c r="BI167"/>
  <c r="BH167"/>
  <c r="BG167"/>
  <c r="BF167"/>
  <c r="T167"/>
  <c r="R167"/>
  <c r="P167"/>
  <c r="BK167"/>
  <c r="J167"/>
  <c r="BE167"/>
  <c r="BI164"/>
  <c r="BH164"/>
  <c r="BG164"/>
  <c r="BF164"/>
  <c r="T164"/>
  <c r="R164"/>
  <c r="P164"/>
  <c r="BK164"/>
  <c r="J164"/>
  <c r="BE164"/>
  <c r="BI161"/>
  <c r="BH161"/>
  <c r="BG161"/>
  <c r="BF161"/>
  <c r="T161"/>
  <c r="R161"/>
  <c r="P161"/>
  <c r="BK161"/>
  <c r="J161"/>
  <c r="BE161"/>
  <c r="BI158"/>
  <c r="BH158"/>
  <c r="BG158"/>
  <c r="BF158"/>
  <c r="T158"/>
  <c r="R158"/>
  <c r="P158"/>
  <c r="BK158"/>
  <c r="J158"/>
  <c r="BE158"/>
  <c r="BI156"/>
  <c r="BH156"/>
  <c r="BG156"/>
  <c r="BF156"/>
  <c r="T156"/>
  <c r="R156"/>
  <c r="P156"/>
  <c r="BK156"/>
  <c r="J156"/>
  <c r="BE156"/>
  <c r="BI154"/>
  <c r="BH154"/>
  <c r="BG154"/>
  <c r="BF154"/>
  <c r="T154"/>
  <c r="R154"/>
  <c r="P154"/>
  <c r="BK154"/>
  <c r="J154"/>
  <c r="BE154"/>
  <c r="BI152"/>
  <c r="BH152"/>
  <c r="BG152"/>
  <c r="BF152"/>
  <c r="T152"/>
  <c r="R152"/>
  <c r="P152"/>
  <c r="BK152"/>
  <c r="J152"/>
  <c r="BE152"/>
  <c r="BI150"/>
  <c r="BH150"/>
  <c r="BG150"/>
  <c r="BF150"/>
  <c r="T150"/>
  <c r="R150"/>
  <c r="P150"/>
  <c r="BK150"/>
  <c r="J150"/>
  <c r="BE150"/>
  <c r="BI148"/>
  <c r="BH148"/>
  <c r="BG148"/>
  <c r="BF148"/>
  <c r="T148"/>
  <c r="R148"/>
  <c r="P148"/>
  <c r="BK148"/>
  <c r="J148"/>
  <c r="BE148"/>
  <c r="BI145"/>
  <c r="BH145"/>
  <c r="BG145"/>
  <c r="BF145"/>
  <c r="T145"/>
  <c r="R145"/>
  <c r="P145"/>
  <c r="BK145"/>
  <c r="J145"/>
  <c r="BE145"/>
  <c r="BI143"/>
  <c r="BH143"/>
  <c r="BG143"/>
  <c r="BF143"/>
  <c r="T143"/>
  <c r="R143"/>
  <c r="P143"/>
  <c r="BK143"/>
  <c r="J143"/>
  <c r="BE143"/>
  <c r="BI140"/>
  <c r="BH140"/>
  <c r="BG140"/>
  <c r="BF140"/>
  <c r="T140"/>
  <c r="R140"/>
  <c r="P140"/>
  <c r="BK140"/>
  <c r="J140"/>
  <c r="BE140"/>
  <c r="BI139"/>
  <c r="BH139"/>
  <c r="BG139"/>
  <c r="BF139"/>
  <c r="T139"/>
  <c r="R139"/>
  <c r="P139"/>
  <c r="BK139"/>
  <c r="J139"/>
  <c r="BE139"/>
  <c r="BI136"/>
  <c r="BH136"/>
  <c r="BG136"/>
  <c r="BF136"/>
  <c r="T136"/>
  <c r="R136"/>
  <c r="P136"/>
  <c r="BK136"/>
  <c r="J136"/>
  <c r="BE136"/>
  <c r="BI134"/>
  <c r="BH134"/>
  <c r="BG134"/>
  <c r="BF134"/>
  <c r="T134"/>
  <c r="R134"/>
  <c r="P134"/>
  <c r="BK134"/>
  <c r="J134"/>
  <c r="BE134"/>
  <c r="BI132"/>
  <c r="BH132"/>
  <c r="BG132"/>
  <c r="BF132"/>
  <c r="T132"/>
  <c r="R132"/>
  <c r="P132"/>
  <c r="BK132"/>
  <c r="J132"/>
  <c r="BE132"/>
  <c r="BI131"/>
  <c r="BH131"/>
  <c r="BG131"/>
  <c r="BF131"/>
  <c r="T131"/>
  <c r="R131"/>
  <c r="P131"/>
  <c r="BK131"/>
  <c r="J131"/>
  <c r="BE131"/>
  <c r="BI130"/>
  <c r="BH130"/>
  <c r="BG130"/>
  <c r="BF130"/>
  <c r="T130"/>
  <c r="R130"/>
  <c r="P130"/>
  <c r="BK130"/>
  <c r="J130"/>
  <c r="BE130"/>
  <c r="BI128"/>
  <c r="BH128"/>
  <c r="BG128"/>
  <c r="BF128"/>
  <c r="T128"/>
  <c r="R128"/>
  <c r="P128"/>
  <c r="BK128"/>
  <c r="J128"/>
  <c r="BE128"/>
  <c r="BI126"/>
  <c r="BH126"/>
  <c r="BG126"/>
  <c r="BF126"/>
  <c r="T126"/>
  <c r="R126"/>
  <c r="P126"/>
  <c r="BK126"/>
  <c r="J126"/>
  <c r="BE126"/>
  <c r="BI124"/>
  <c r="BH124"/>
  <c r="BG124"/>
  <c r="BF124"/>
  <c r="T124"/>
  <c r="R124"/>
  <c r="P124"/>
  <c r="BK124"/>
  <c r="J124"/>
  <c r="BE124"/>
  <c r="BI122"/>
  <c r="BH122"/>
  <c r="BG122"/>
  <c r="BF122"/>
  <c r="T122"/>
  <c r="R122"/>
  <c r="P122"/>
  <c r="BK122"/>
  <c r="J122"/>
  <c r="BE122"/>
  <c r="BI121"/>
  <c r="BH121"/>
  <c r="BG121"/>
  <c r="BF121"/>
  <c r="T121"/>
  <c r="R121"/>
  <c r="P121"/>
  <c r="BK121"/>
  <c r="J121"/>
  <c r="BE121"/>
  <c r="BI118"/>
  <c r="BH118"/>
  <c r="BG118"/>
  <c r="BF118"/>
  <c r="T118"/>
  <c r="R118"/>
  <c r="P118"/>
  <c r="BK118"/>
  <c r="J118"/>
  <c r="BE118"/>
  <c r="BI115"/>
  <c r="BH115"/>
  <c r="BG115"/>
  <c r="BF115"/>
  <c r="T115"/>
  <c r="R115"/>
  <c r="P115"/>
  <c r="BK115"/>
  <c r="J115"/>
  <c r="BE115"/>
  <c r="BI113"/>
  <c r="BH113"/>
  <c r="BG113"/>
  <c r="BF113"/>
  <c r="T113"/>
  <c r="R113"/>
  <c r="P113"/>
  <c r="BK113"/>
  <c r="J113"/>
  <c r="BE113"/>
  <c r="BI112"/>
  <c r="BH112"/>
  <c r="BG112"/>
  <c r="BF112"/>
  <c r="T112"/>
  <c r="R112"/>
  <c r="P112"/>
  <c r="BK112"/>
  <c r="J112"/>
  <c r="BE112"/>
  <c r="BI110"/>
  <c r="BH110"/>
  <c r="BG110"/>
  <c r="BF110"/>
  <c r="T110"/>
  <c r="R110"/>
  <c r="P110"/>
  <c r="BK110"/>
  <c r="J110"/>
  <c r="BE110"/>
  <c r="BI108"/>
  <c r="BH108"/>
  <c r="BG108"/>
  <c r="BF108"/>
  <c r="T108"/>
  <c r="R108"/>
  <c r="P108"/>
  <c r="BK108"/>
  <c r="J108"/>
  <c r="BE108"/>
  <c r="BI105"/>
  <c r="BH105"/>
  <c r="BG105"/>
  <c r="BF105"/>
  <c r="T105"/>
  <c r="R105"/>
  <c r="P105"/>
  <c r="BK105"/>
  <c r="J105"/>
  <c r="BE105"/>
  <c r="BI100"/>
  <c r="BH100"/>
  <c r="BG100"/>
  <c r="BF100"/>
  <c r="T100"/>
  <c r="R100"/>
  <c r="P100"/>
  <c r="BK100"/>
  <c r="J100"/>
  <c r="BE100"/>
  <c r="BI97"/>
  <c r="F41"/>
  <c i="1" r="BD94"/>
  <c i="19" r="BH97"/>
  <c r="F40"/>
  <c i="1" r="BC94"/>
  <c i="19" r="BG97"/>
  <c r="F39"/>
  <c i="1" r="BB94"/>
  <c i="19" r="BF97"/>
  <c r="J38"/>
  <c i="1" r="AW94"/>
  <c i="19" r="F38"/>
  <c i="1" r="BA94"/>
  <c i="19" r="T97"/>
  <c r="T96"/>
  <c r="T95"/>
  <c r="T94"/>
  <c r="R97"/>
  <c r="R96"/>
  <c r="R95"/>
  <c r="R94"/>
  <c r="P97"/>
  <c r="P96"/>
  <c r="P95"/>
  <c r="P94"/>
  <c i="1" r="AU94"/>
  <c i="19" r="BK97"/>
  <c r="BK96"/>
  <c r="J96"/>
  <c r="BK95"/>
  <c r="J95"/>
  <c r="BK94"/>
  <c r="J94"/>
  <c r="J67"/>
  <c r="J34"/>
  <c i="1" r="AG94"/>
  <c i="19" r="J97"/>
  <c r="BE97"/>
  <c r="J37"/>
  <c i="1" r="AV94"/>
  <c i="19" r="F37"/>
  <c i="1" r="AZ94"/>
  <c i="19" r="J69"/>
  <c r="J68"/>
  <c r="J91"/>
  <c r="F90"/>
  <c r="F88"/>
  <c r="E86"/>
  <c r="J63"/>
  <c r="F62"/>
  <c r="F60"/>
  <c r="E58"/>
  <c r="J43"/>
  <c r="J25"/>
  <c r="E25"/>
  <c r="J90"/>
  <c r="J62"/>
  <c r="J24"/>
  <c r="J22"/>
  <c r="E22"/>
  <c r="F91"/>
  <c r="F63"/>
  <c r="J21"/>
  <c r="J16"/>
  <c r="J88"/>
  <c r="J60"/>
  <c r="E7"/>
  <c r="E80"/>
  <c r="E52"/>
  <c i="18" r="J41"/>
  <c r="J40"/>
  <c i="1" r="AY91"/>
  <c i="18" r="J39"/>
  <c i="1" r="AX91"/>
  <c i="18" r="BI97"/>
  <c r="BH97"/>
  <c r="BF97"/>
  <c r="BE97"/>
  <c r="T97"/>
  <c r="R97"/>
  <c r="P97"/>
  <c r="BK97"/>
  <c r="J97"/>
  <c r="BG97"/>
  <c r="BI96"/>
  <c r="BH96"/>
  <c r="BF96"/>
  <c r="BE96"/>
  <c r="T96"/>
  <c r="R96"/>
  <c r="P96"/>
  <c r="BK96"/>
  <c r="J96"/>
  <c r="BG96"/>
  <c r="BI94"/>
  <c r="F41"/>
  <c i="1" r="BD91"/>
  <c i="18" r="BH94"/>
  <c r="F40"/>
  <c i="1" r="BC91"/>
  <c i="18" r="BF94"/>
  <c r="J38"/>
  <c i="1" r="AW91"/>
  <c i="18" r="F38"/>
  <c i="1" r="BA91"/>
  <c i="18" r="BE94"/>
  <c r="J37"/>
  <c i="1" r="AV91"/>
  <c i="18" r="F37"/>
  <c i="1" r="AZ91"/>
  <c i="18" r="T94"/>
  <c r="T93"/>
  <c r="T92"/>
  <c r="R94"/>
  <c r="R93"/>
  <c r="R92"/>
  <c r="P94"/>
  <c r="P93"/>
  <c r="P92"/>
  <c i="1" r="AU91"/>
  <c i="18" r="BK94"/>
  <c r="BK93"/>
  <c r="J93"/>
  <c r="BK92"/>
  <c r="J92"/>
  <c r="J67"/>
  <c r="J34"/>
  <c i="1" r="AG91"/>
  <c i="18" r="J94"/>
  <c r="BG94"/>
  <c r="F39"/>
  <c i="1" r="BB91"/>
  <c i="18" r="J68"/>
  <c r="J89"/>
  <c r="F88"/>
  <c r="F86"/>
  <c r="E84"/>
  <c r="J63"/>
  <c r="F62"/>
  <c r="F60"/>
  <c r="E58"/>
  <c r="J43"/>
  <c r="J25"/>
  <c r="E25"/>
  <c r="J88"/>
  <c r="J62"/>
  <c r="J24"/>
  <c r="J22"/>
  <c r="E22"/>
  <c r="F89"/>
  <c r="F63"/>
  <c r="J21"/>
  <c r="J16"/>
  <c r="J86"/>
  <c r="J60"/>
  <c r="E7"/>
  <c r="E78"/>
  <c r="E52"/>
  <c i="17" r="J41"/>
  <c r="J40"/>
  <c i="1" r="AY89"/>
  <c i="17" r="J39"/>
  <c i="1" r="AX89"/>
  <c i="17" r="BI223"/>
  <c r="BH223"/>
  <c r="BF223"/>
  <c r="BE223"/>
  <c r="T223"/>
  <c r="R223"/>
  <c r="P223"/>
  <c r="BK223"/>
  <c r="J223"/>
  <c r="BG223"/>
  <c r="BI218"/>
  <c r="BH218"/>
  <c r="BF218"/>
  <c r="BE218"/>
  <c r="T218"/>
  <c r="R218"/>
  <c r="P218"/>
  <c r="BK218"/>
  <c r="J218"/>
  <c r="BG218"/>
  <c r="BI213"/>
  <c r="BH213"/>
  <c r="BF213"/>
  <c r="BE213"/>
  <c r="T213"/>
  <c r="R213"/>
  <c r="P213"/>
  <c r="BK213"/>
  <c r="J213"/>
  <c r="BG213"/>
  <c r="BI210"/>
  <c r="BH210"/>
  <c r="BF210"/>
  <c r="BE210"/>
  <c r="T210"/>
  <c r="R210"/>
  <c r="P210"/>
  <c r="BK210"/>
  <c r="J210"/>
  <c r="BG210"/>
  <c r="BI207"/>
  <c r="BH207"/>
  <c r="BF207"/>
  <c r="BE207"/>
  <c r="T207"/>
  <c r="R207"/>
  <c r="P207"/>
  <c r="BK207"/>
  <c r="J207"/>
  <c r="BG207"/>
  <c r="BI204"/>
  <c r="BH204"/>
  <c r="BF204"/>
  <c r="BE204"/>
  <c r="T204"/>
  <c r="R204"/>
  <c r="P204"/>
  <c r="BK204"/>
  <c r="J204"/>
  <c r="BG204"/>
  <c r="BI197"/>
  <c r="BH197"/>
  <c r="BF197"/>
  <c r="BE197"/>
  <c r="T197"/>
  <c r="R197"/>
  <c r="P197"/>
  <c r="BK197"/>
  <c r="J197"/>
  <c r="BG197"/>
  <c r="BI192"/>
  <c r="BH192"/>
  <c r="BF192"/>
  <c r="BE192"/>
  <c r="T192"/>
  <c r="T191"/>
  <c r="R192"/>
  <c r="R191"/>
  <c r="P192"/>
  <c r="P191"/>
  <c r="BK192"/>
  <c r="BK191"/>
  <c r="J191"/>
  <c r="J192"/>
  <c r="BG192"/>
  <c r="J70"/>
  <c r="BI188"/>
  <c r="BH188"/>
  <c r="BF188"/>
  <c r="BE188"/>
  <c r="T188"/>
  <c r="R188"/>
  <c r="P188"/>
  <c r="BK188"/>
  <c r="J188"/>
  <c r="BG188"/>
  <c r="BI187"/>
  <c r="BH187"/>
  <c r="BF187"/>
  <c r="BE187"/>
  <c r="T187"/>
  <c r="R187"/>
  <c r="P187"/>
  <c r="BK187"/>
  <c r="J187"/>
  <c r="BG187"/>
  <c r="BI185"/>
  <c r="BH185"/>
  <c r="BF185"/>
  <c r="BE185"/>
  <c r="T185"/>
  <c r="R185"/>
  <c r="P185"/>
  <c r="BK185"/>
  <c r="J185"/>
  <c r="BG185"/>
  <c r="BI183"/>
  <c r="BH183"/>
  <c r="BF183"/>
  <c r="BE183"/>
  <c r="T183"/>
  <c r="R183"/>
  <c r="P183"/>
  <c r="BK183"/>
  <c r="J183"/>
  <c r="BG183"/>
  <c r="BI177"/>
  <c r="BH177"/>
  <c r="BF177"/>
  <c r="BE177"/>
  <c r="T177"/>
  <c r="R177"/>
  <c r="P177"/>
  <c r="BK177"/>
  <c r="J177"/>
  <c r="BG177"/>
  <c r="BI175"/>
  <c r="BH175"/>
  <c r="BF175"/>
  <c r="BE175"/>
  <c r="T175"/>
  <c r="R175"/>
  <c r="P175"/>
  <c r="BK175"/>
  <c r="J175"/>
  <c r="BG175"/>
  <c r="BI173"/>
  <c r="BH173"/>
  <c r="BF173"/>
  <c r="BE173"/>
  <c r="T173"/>
  <c r="R173"/>
  <c r="P173"/>
  <c r="BK173"/>
  <c r="J173"/>
  <c r="BG173"/>
  <c r="BI172"/>
  <c r="BH172"/>
  <c r="BF172"/>
  <c r="BE172"/>
  <c r="T172"/>
  <c r="R172"/>
  <c r="P172"/>
  <c r="BK172"/>
  <c r="J172"/>
  <c r="BG172"/>
  <c r="BI170"/>
  <c r="BH170"/>
  <c r="BF170"/>
  <c r="BE170"/>
  <c r="T170"/>
  <c r="R170"/>
  <c r="P170"/>
  <c r="BK170"/>
  <c r="J170"/>
  <c r="BG170"/>
  <c r="BI168"/>
  <c r="BH168"/>
  <c r="BF168"/>
  <c r="BE168"/>
  <c r="T168"/>
  <c r="R168"/>
  <c r="P168"/>
  <c r="BK168"/>
  <c r="J168"/>
  <c r="BG168"/>
  <c r="BI166"/>
  <c r="BH166"/>
  <c r="BF166"/>
  <c r="BE166"/>
  <c r="T166"/>
  <c r="R166"/>
  <c r="P166"/>
  <c r="BK166"/>
  <c r="J166"/>
  <c r="BG166"/>
  <c r="BI164"/>
  <c r="BH164"/>
  <c r="BF164"/>
  <c r="BE164"/>
  <c r="T164"/>
  <c r="R164"/>
  <c r="P164"/>
  <c r="BK164"/>
  <c r="J164"/>
  <c r="BG164"/>
  <c r="BI162"/>
  <c r="BH162"/>
  <c r="BF162"/>
  <c r="BE162"/>
  <c r="T162"/>
  <c r="R162"/>
  <c r="P162"/>
  <c r="BK162"/>
  <c r="J162"/>
  <c r="BG162"/>
  <c r="BI160"/>
  <c r="BH160"/>
  <c r="BF160"/>
  <c r="BE160"/>
  <c r="T160"/>
  <c r="R160"/>
  <c r="P160"/>
  <c r="BK160"/>
  <c r="J160"/>
  <c r="BG160"/>
  <c r="BI158"/>
  <c r="BH158"/>
  <c r="BF158"/>
  <c r="BE158"/>
  <c r="T158"/>
  <c r="R158"/>
  <c r="P158"/>
  <c r="BK158"/>
  <c r="J158"/>
  <c r="BG158"/>
  <c r="BI155"/>
  <c r="BH155"/>
  <c r="BF155"/>
  <c r="BE155"/>
  <c r="T155"/>
  <c r="R155"/>
  <c r="P155"/>
  <c r="BK155"/>
  <c r="J155"/>
  <c r="BG155"/>
  <c r="BI153"/>
  <c r="BH153"/>
  <c r="BF153"/>
  <c r="BE153"/>
  <c r="T153"/>
  <c r="R153"/>
  <c r="P153"/>
  <c r="BK153"/>
  <c r="J153"/>
  <c r="BG153"/>
  <c r="BI151"/>
  <c r="BH151"/>
  <c r="BF151"/>
  <c r="BE151"/>
  <c r="T151"/>
  <c r="R151"/>
  <c r="P151"/>
  <c r="BK151"/>
  <c r="J151"/>
  <c r="BG151"/>
  <c r="BI149"/>
  <c r="BH149"/>
  <c r="BF149"/>
  <c r="BE149"/>
  <c r="T149"/>
  <c r="R149"/>
  <c r="P149"/>
  <c r="BK149"/>
  <c r="J149"/>
  <c r="BG149"/>
  <c r="BI147"/>
  <c r="BH147"/>
  <c r="BF147"/>
  <c r="BE147"/>
  <c r="T147"/>
  <c r="R147"/>
  <c r="P147"/>
  <c r="BK147"/>
  <c r="J147"/>
  <c r="BG147"/>
  <c r="BI145"/>
  <c r="BH145"/>
  <c r="BF145"/>
  <c r="BE145"/>
  <c r="T145"/>
  <c r="R145"/>
  <c r="P145"/>
  <c r="BK145"/>
  <c r="J145"/>
  <c r="BG145"/>
  <c r="BI143"/>
  <c r="BH143"/>
  <c r="BF143"/>
  <c r="BE143"/>
  <c r="T143"/>
  <c r="R143"/>
  <c r="P143"/>
  <c r="BK143"/>
  <c r="J143"/>
  <c r="BG143"/>
  <c r="BI141"/>
  <c r="BH141"/>
  <c r="BF141"/>
  <c r="BE141"/>
  <c r="T141"/>
  <c r="R141"/>
  <c r="P141"/>
  <c r="BK141"/>
  <c r="J141"/>
  <c r="BG141"/>
  <c r="BI139"/>
  <c r="BH139"/>
  <c r="BF139"/>
  <c r="BE139"/>
  <c r="T139"/>
  <c r="R139"/>
  <c r="P139"/>
  <c r="BK139"/>
  <c r="J139"/>
  <c r="BG139"/>
  <c r="BI137"/>
  <c r="BH137"/>
  <c r="BF137"/>
  <c r="BE137"/>
  <c r="T137"/>
  <c r="R137"/>
  <c r="P137"/>
  <c r="BK137"/>
  <c r="J137"/>
  <c r="BG137"/>
  <c r="BI135"/>
  <c r="BH135"/>
  <c r="BF135"/>
  <c r="BE135"/>
  <c r="T135"/>
  <c r="R135"/>
  <c r="P135"/>
  <c r="BK135"/>
  <c r="J135"/>
  <c r="BG135"/>
  <c r="BI134"/>
  <c r="BH134"/>
  <c r="BF134"/>
  <c r="BE134"/>
  <c r="T134"/>
  <c r="R134"/>
  <c r="P134"/>
  <c r="BK134"/>
  <c r="J134"/>
  <c r="BG134"/>
  <c r="BI133"/>
  <c r="BH133"/>
  <c r="BF133"/>
  <c r="BE133"/>
  <c r="T133"/>
  <c r="R133"/>
  <c r="P133"/>
  <c r="BK133"/>
  <c r="J133"/>
  <c r="BG133"/>
  <c r="BI129"/>
  <c r="BH129"/>
  <c r="BF129"/>
  <c r="BE129"/>
  <c r="T129"/>
  <c r="R129"/>
  <c r="P129"/>
  <c r="BK129"/>
  <c r="J129"/>
  <c r="BG129"/>
  <c r="BI127"/>
  <c r="BH127"/>
  <c r="BF127"/>
  <c r="BE127"/>
  <c r="T127"/>
  <c r="R127"/>
  <c r="P127"/>
  <c r="BK127"/>
  <c r="J127"/>
  <c r="BG127"/>
  <c r="BI125"/>
  <c r="BH125"/>
  <c r="BF125"/>
  <c r="BE125"/>
  <c r="T125"/>
  <c r="R125"/>
  <c r="P125"/>
  <c r="BK125"/>
  <c r="J125"/>
  <c r="BG125"/>
  <c r="BI124"/>
  <c r="BH124"/>
  <c r="BF124"/>
  <c r="BE124"/>
  <c r="T124"/>
  <c r="R124"/>
  <c r="P124"/>
  <c r="BK124"/>
  <c r="J124"/>
  <c r="BG124"/>
  <c r="BI121"/>
  <c r="BH121"/>
  <c r="BF121"/>
  <c r="BE121"/>
  <c r="T121"/>
  <c r="R121"/>
  <c r="P121"/>
  <c r="BK121"/>
  <c r="J121"/>
  <c r="BG121"/>
  <c r="BI120"/>
  <c r="BH120"/>
  <c r="BF120"/>
  <c r="BE120"/>
  <c r="T120"/>
  <c r="R120"/>
  <c r="P120"/>
  <c r="BK120"/>
  <c r="J120"/>
  <c r="BG120"/>
  <c r="BI118"/>
  <c r="BH118"/>
  <c r="BF118"/>
  <c r="BE118"/>
  <c r="T118"/>
  <c r="R118"/>
  <c r="P118"/>
  <c r="BK118"/>
  <c r="J118"/>
  <c r="BG118"/>
  <c r="BI115"/>
  <c r="BH115"/>
  <c r="BF115"/>
  <c r="BE115"/>
  <c r="T115"/>
  <c r="R115"/>
  <c r="P115"/>
  <c r="BK115"/>
  <c r="J115"/>
  <c r="BG115"/>
  <c r="BI113"/>
  <c r="BH113"/>
  <c r="BF113"/>
  <c r="BE113"/>
  <c r="T113"/>
  <c r="R113"/>
  <c r="P113"/>
  <c r="BK113"/>
  <c r="J113"/>
  <c r="BG113"/>
  <c r="BI110"/>
  <c r="BH110"/>
  <c r="BF110"/>
  <c r="BE110"/>
  <c r="T110"/>
  <c r="R110"/>
  <c r="P110"/>
  <c r="BK110"/>
  <c r="J110"/>
  <c r="BG110"/>
  <c r="BI105"/>
  <c r="BH105"/>
  <c r="BF105"/>
  <c r="BE105"/>
  <c r="T105"/>
  <c r="R105"/>
  <c r="P105"/>
  <c r="BK105"/>
  <c r="J105"/>
  <c r="BG105"/>
  <c r="BI102"/>
  <c r="BH102"/>
  <c r="BF102"/>
  <c r="BE102"/>
  <c r="T102"/>
  <c r="R102"/>
  <c r="P102"/>
  <c r="BK102"/>
  <c r="J102"/>
  <c r="BG102"/>
  <c r="BI100"/>
  <c r="BH100"/>
  <c r="BF100"/>
  <c r="BE100"/>
  <c r="T100"/>
  <c r="R100"/>
  <c r="P100"/>
  <c r="BK100"/>
  <c r="J100"/>
  <c r="BG100"/>
  <c r="BI97"/>
  <c r="F41"/>
  <c i="1" r="BD89"/>
  <c i="17" r="BH97"/>
  <c r="F40"/>
  <c i="1" r="BC89"/>
  <c i="17" r="BF97"/>
  <c r="J38"/>
  <c i="1" r="AW89"/>
  <c i="17" r="F38"/>
  <c i="1" r="BA89"/>
  <c i="17" r="BE97"/>
  <c r="J37"/>
  <c i="1" r="AV89"/>
  <c i="17" r="F37"/>
  <c i="1" r="AZ89"/>
  <c i="17" r="T97"/>
  <c r="T96"/>
  <c r="T95"/>
  <c r="T94"/>
  <c r="R97"/>
  <c r="R96"/>
  <c r="R95"/>
  <c r="R94"/>
  <c r="P97"/>
  <c r="P96"/>
  <c r="P95"/>
  <c r="P94"/>
  <c i="1" r="AU89"/>
  <c i="17" r="BK97"/>
  <c r="BK96"/>
  <c r="J96"/>
  <c r="BK95"/>
  <c r="J95"/>
  <c r="BK94"/>
  <c r="J94"/>
  <c r="J67"/>
  <c r="J34"/>
  <c i="1" r="AG89"/>
  <c i="17" r="J97"/>
  <c r="BG97"/>
  <c r="F39"/>
  <c i="1" r="BB89"/>
  <c i="17" r="J69"/>
  <c r="J68"/>
  <c r="J91"/>
  <c r="F90"/>
  <c r="F88"/>
  <c r="E86"/>
  <c r="J63"/>
  <c r="F62"/>
  <c r="F60"/>
  <c r="E58"/>
  <c r="J43"/>
  <c r="J25"/>
  <c r="E25"/>
  <c r="J90"/>
  <c r="J62"/>
  <c r="J24"/>
  <c r="J22"/>
  <c r="E22"/>
  <c r="F91"/>
  <c r="F63"/>
  <c r="J21"/>
  <c r="J16"/>
  <c r="J88"/>
  <c r="J60"/>
  <c r="E7"/>
  <c r="E80"/>
  <c r="E52"/>
  <c i="16" r="J41"/>
  <c r="J40"/>
  <c i="1" r="AY86"/>
  <c i="16" r="J39"/>
  <c i="1" r="AX86"/>
  <c i="16" r="BI98"/>
  <c r="BH98"/>
  <c r="BF98"/>
  <c r="BE98"/>
  <c r="T98"/>
  <c r="R98"/>
  <c r="P98"/>
  <c r="BK98"/>
  <c r="J98"/>
  <c r="BG98"/>
  <c r="BI97"/>
  <c r="BH97"/>
  <c r="BF97"/>
  <c r="BE97"/>
  <c r="T97"/>
  <c r="R97"/>
  <c r="P97"/>
  <c r="BK97"/>
  <c r="J97"/>
  <c r="BG97"/>
  <c r="BI94"/>
  <c r="F41"/>
  <c i="1" r="BD86"/>
  <c i="16" r="BH94"/>
  <c r="F40"/>
  <c i="1" r="BC86"/>
  <c i="16" r="BF94"/>
  <c r="J38"/>
  <c i="1" r="AW86"/>
  <c i="16" r="F38"/>
  <c i="1" r="BA86"/>
  <c i="16" r="BE94"/>
  <c r="J37"/>
  <c i="1" r="AV86"/>
  <c i="16" r="F37"/>
  <c i="1" r="AZ86"/>
  <c i="16" r="T94"/>
  <c r="T93"/>
  <c r="T92"/>
  <c r="R94"/>
  <c r="R93"/>
  <c r="R92"/>
  <c r="P94"/>
  <c r="P93"/>
  <c r="P92"/>
  <c i="1" r="AU86"/>
  <c i="16" r="BK94"/>
  <c r="BK93"/>
  <c r="J93"/>
  <c r="BK92"/>
  <c r="J92"/>
  <c r="J67"/>
  <c r="J34"/>
  <c i="1" r="AG86"/>
  <c i="16" r="J94"/>
  <c r="BG94"/>
  <c r="F39"/>
  <c i="1" r="BB86"/>
  <c i="16" r="J68"/>
  <c r="J89"/>
  <c r="F88"/>
  <c r="F86"/>
  <c r="E84"/>
  <c r="J63"/>
  <c r="F62"/>
  <c r="F60"/>
  <c r="E58"/>
  <c r="J43"/>
  <c r="J25"/>
  <c r="E25"/>
  <c r="J88"/>
  <c r="J62"/>
  <c r="J24"/>
  <c r="J22"/>
  <c r="E22"/>
  <c r="F89"/>
  <c r="F63"/>
  <c r="J21"/>
  <c r="J16"/>
  <c r="J86"/>
  <c r="J60"/>
  <c r="E7"/>
  <c r="E78"/>
  <c r="E52"/>
  <c i="15" r="J41"/>
  <c r="J40"/>
  <c i="1" r="AY84"/>
  <c i="15" r="J39"/>
  <c i="1" r="AX84"/>
  <c i="15" r="BI222"/>
  <c r="BH222"/>
  <c r="BF222"/>
  <c r="BE222"/>
  <c r="T222"/>
  <c r="R222"/>
  <c r="P222"/>
  <c r="BK222"/>
  <c r="J222"/>
  <c r="BG222"/>
  <c r="BI217"/>
  <c r="BH217"/>
  <c r="BF217"/>
  <c r="BE217"/>
  <c r="T217"/>
  <c r="R217"/>
  <c r="P217"/>
  <c r="BK217"/>
  <c r="J217"/>
  <c r="BG217"/>
  <c r="BI212"/>
  <c r="BH212"/>
  <c r="BF212"/>
  <c r="BE212"/>
  <c r="T212"/>
  <c r="R212"/>
  <c r="P212"/>
  <c r="BK212"/>
  <c r="J212"/>
  <c r="BG212"/>
  <c r="BI209"/>
  <c r="BH209"/>
  <c r="BF209"/>
  <c r="BE209"/>
  <c r="T209"/>
  <c r="R209"/>
  <c r="P209"/>
  <c r="BK209"/>
  <c r="J209"/>
  <c r="BG209"/>
  <c r="BI203"/>
  <c r="BH203"/>
  <c r="BF203"/>
  <c r="BE203"/>
  <c r="T203"/>
  <c r="R203"/>
  <c r="P203"/>
  <c r="BK203"/>
  <c r="J203"/>
  <c r="BG203"/>
  <c r="BI200"/>
  <c r="BH200"/>
  <c r="BF200"/>
  <c r="BE200"/>
  <c r="T200"/>
  <c r="R200"/>
  <c r="P200"/>
  <c r="BK200"/>
  <c r="J200"/>
  <c r="BG200"/>
  <c r="BI197"/>
  <c r="BH197"/>
  <c r="BF197"/>
  <c r="BE197"/>
  <c r="T197"/>
  <c r="R197"/>
  <c r="P197"/>
  <c r="BK197"/>
  <c r="J197"/>
  <c r="BG197"/>
  <c r="BI194"/>
  <c r="BH194"/>
  <c r="BF194"/>
  <c r="BE194"/>
  <c r="T194"/>
  <c r="R194"/>
  <c r="P194"/>
  <c r="BK194"/>
  <c r="J194"/>
  <c r="BG194"/>
  <c r="BI189"/>
  <c r="BH189"/>
  <c r="BF189"/>
  <c r="BE189"/>
  <c r="T189"/>
  <c r="T188"/>
  <c r="R189"/>
  <c r="R188"/>
  <c r="P189"/>
  <c r="P188"/>
  <c r="BK189"/>
  <c r="BK188"/>
  <c r="J188"/>
  <c r="J189"/>
  <c r="BG189"/>
  <c r="J70"/>
  <c r="BI185"/>
  <c r="BH185"/>
  <c r="BF185"/>
  <c r="BE185"/>
  <c r="T185"/>
  <c r="R185"/>
  <c r="P185"/>
  <c r="BK185"/>
  <c r="J185"/>
  <c r="BG185"/>
  <c r="BI184"/>
  <c r="BH184"/>
  <c r="BF184"/>
  <c r="BE184"/>
  <c r="T184"/>
  <c r="R184"/>
  <c r="P184"/>
  <c r="BK184"/>
  <c r="J184"/>
  <c r="BG184"/>
  <c r="BI182"/>
  <c r="BH182"/>
  <c r="BF182"/>
  <c r="BE182"/>
  <c r="T182"/>
  <c r="R182"/>
  <c r="P182"/>
  <c r="BK182"/>
  <c r="J182"/>
  <c r="BG182"/>
  <c r="BI180"/>
  <c r="BH180"/>
  <c r="BF180"/>
  <c r="BE180"/>
  <c r="T180"/>
  <c r="R180"/>
  <c r="P180"/>
  <c r="BK180"/>
  <c r="J180"/>
  <c r="BG180"/>
  <c r="BI174"/>
  <c r="BH174"/>
  <c r="BF174"/>
  <c r="BE174"/>
  <c r="T174"/>
  <c r="R174"/>
  <c r="P174"/>
  <c r="BK174"/>
  <c r="J174"/>
  <c r="BG174"/>
  <c r="BI171"/>
  <c r="BH171"/>
  <c r="BF171"/>
  <c r="BE171"/>
  <c r="T171"/>
  <c r="R171"/>
  <c r="P171"/>
  <c r="BK171"/>
  <c r="J171"/>
  <c r="BG171"/>
  <c r="BI168"/>
  <c r="BH168"/>
  <c r="BF168"/>
  <c r="BE168"/>
  <c r="T168"/>
  <c r="R168"/>
  <c r="P168"/>
  <c r="BK168"/>
  <c r="J168"/>
  <c r="BG168"/>
  <c r="BI166"/>
  <c r="BH166"/>
  <c r="BF166"/>
  <c r="BE166"/>
  <c r="T166"/>
  <c r="R166"/>
  <c r="P166"/>
  <c r="BK166"/>
  <c r="J166"/>
  <c r="BG166"/>
  <c r="BI164"/>
  <c r="BH164"/>
  <c r="BF164"/>
  <c r="BE164"/>
  <c r="T164"/>
  <c r="R164"/>
  <c r="P164"/>
  <c r="BK164"/>
  <c r="J164"/>
  <c r="BG164"/>
  <c r="BI161"/>
  <c r="BH161"/>
  <c r="BF161"/>
  <c r="BE161"/>
  <c r="T161"/>
  <c r="R161"/>
  <c r="P161"/>
  <c r="BK161"/>
  <c r="J161"/>
  <c r="BG161"/>
  <c r="BI159"/>
  <c r="BH159"/>
  <c r="BF159"/>
  <c r="BE159"/>
  <c r="T159"/>
  <c r="R159"/>
  <c r="P159"/>
  <c r="BK159"/>
  <c r="J159"/>
  <c r="BG159"/>
  <c r="BI157"/>
  <c r="BH157"/>
  <c r="BF157"/>
  <c r="BE157"/>
  <c r="T157"/>
  <c r="R157"/>
  <c r="P157"/>
  <c r="BK157"/>
  <c r="J157"/>
  <c r="BG157"/>
  <c r="BI155"/>
  <c r="BH155"/>
  <c r="BF155"/>
  <c r="BE155"/>
  <c r="T155"/>
  <c r="R155"/>
  <c r="P155"/>
  <c r="BK155"/>
  <c r="J155"/>
  <c r="BG155"/>
  <c r="BI153"/>
  <c r="BH153"/>
  <c r="BF153"/>
  <c r="BE153"/>
  <c r="T153"/>
  <c r="R153"/>
  <c r="P153"/>
  <c r="BK153"/>
  <c r="J153"/>
  <c r="BG153"/>
  <c r="BI151"/>
  <c r="BH151"/>
  <c r="BF151"/>
  <c r="BE151"/>
  <c r="T151"/>
  <c r="R151"/>
  <c r="P151"/>
  <c r="BK151"/>
  <c r="J151"/>
  <c r="BG151"/>
  <c r="BI149"/>
  <c r="BH149"/>
  <c r="BF149"/>
  <c r="BE149"/>
  <c r="T149"/>
  <c r="R149"/>
  <c r="P149"/>
  <c r="BK149"/>
  <c r="J149"/>
  <c r="BG149"/>
  <c r="BI147"/>
  <c r="BH147"/>
  <c r="BF147"/>
  <c r="BE147"/>
  <c r="T147"/>
  <c r="R147"/>
  <c r="P147"/>
  <c r="BK147"/>
  <c r="J147"/>
  <c r="BG147"/>
  <c r="BI145"/>
  <c r="BH145"/>
  <c r="BF145"/>
  <c r="BE145"/>
  <c r="T145"/>
  <c r="R145"/>
  <c r="P145"/>
  <c r="BK145"/>
  <c r="J145"/>
  <c r="BG145"/>
  <c r="BI143"/>
  <c r="BH143"/>
  <c r="BF143"/>
  <c r="BE143"/>
  <c r="T143"/>
  <c r="R143"/>
  <c r="P143"/>
  <c r="BK143"/>
  <c r="J143"/>
  <c r="BG143"/>
  <c r="BI141"/>
  <c r="BH141"/>
  <c r="BF141"/>
  <c r="BE141"/>
  <c r="T141"/>
  <c r="R141"/>
  <c r="P141"/>
  <c r="BK141"/>
  <c r="J141"/>
  <c r="BG141"/>
  <c r="BI139"/>
  <c r="BH139"/>
  <c r="BF139"/>
  <c r="BE139"/>
  <c r="T139"/>
  <c r="R139"/>
  <c r="P139"/>
  <c r="BK139"/>
  <c r="J139"/>
  <c r="BG139"/>
  <c r="BI137"/>
  <c r="BH137"/>
  <c r="BF137"/>
  <c r="BE137"/>
  <c r="T137"/>
  <c r="R137"/>
  <c r="P137"/>
  <c r="BK137"/>
  <c r="J137"/>
  <c r="BG137"/>
  <c r="BI135"/>
  <c r="BH135"/>
  <c r="BF135"/>
  <c r="BE135"/>
  <c r="T135"/>
  <c r="R135"/>
  <c r="P135"/>
  <c r="BK135"/>
  <c r="J135"/>
  <c r="BG135"/>
  <c r="BI133"/>
  <c r="BH133"/>
  <c r="BF133"/>
  <c r="BE133"/>
  <c r="T133"/>
  <c r="R133"/>
  <c r="P133"/>
  <c r="BK133"/>
  <c r="J133"/>
  <c r="BG133"/>
  <c r="BI131"/>
  <c r="BH131"/>
  <c r="BF131"/>
  <c r="BE131"/>
  <c r="T131"/>
  <c r="R131"/>
  <c r="P131"/>
  <c r="BK131"/>
  <c r="J131"/>
  <c r="BG131"/>
  <c r="BI128"/>
  <c r="BH128"/>
  <c r="BF128"/>
  <c r="BE128"/>
  <c r="T128"/>
  <c r="R128"/>
  <c r="P128"/>
  <c r="BK128"/>
  <c r="J128"/>
  <c r="BG128"/>
  <c r="BI127"/>
  <c r="BH127"/>
  <c r="BF127"/>
  <c r="BE127"/>
  <c r="T127"/>
  <c r="R127"/>
  <c r="P127"/>
  <c r="BK127"/>
  <c r="J127"/>
  <c r="BG127"/>
  <c r="BI124"/>
  <c r="BH124"/>
  <c r="BF124"/>
  <c r="BE124"/>
  <c r="T124"/>
  <c r="R124"/>
  <c r="P124"/>
  <c r="BK124"/>
  <c r="J124"/>
  <c r="BG124"/>
  <c r="BI119"/>
  <c r="BH119"/>
  <c r="BF119"/>
  <c r="BE119"/>
  <c r="T119"/>
  <c r="R119"/>
  <c r="P119"/>
  <c r="BK119"/>
  <c r="J119"/>
  <c r="BG119"/>
  <c r="BI116"/>
  <c r="BH116"/>
  <c r="BF116"/>
  <c r="BE116"/>
  <c r="T116"/>
  <c r="R116"/>
  <c r="P116"/>
  <c r="BK116"/>
  <c r="J116"/>
  <c r="BG116"/>
  <c r="BI113"/>
  <c r="BH113"/>
  <c r="BF113"/>
  <c r="BE113"/>
  <c r="T113"/>
  <c r="R113"/>
  <c r="P113"/>
  <c r="BK113"/>
  <c r="J113"/>
  <c r="BG113"/>
  <c r="BI111"/>
  <c r="BH111"/>
  <c r="BF111"/>
  <c r="BE111"/>
  <c r="T111"/>
  <c r="R111"/>
  <c r="P111"/>
  <c r="BK111"/>
  <c r="J111"/>
  <c r="BG111"/>
  <c r="BI108"/>
  <c r="BH108"/>
  <c r="BF108"/>
  <c r="BE108"/>
  <c r="T108"/>
  <c r="R108"/>
  <c r="P108"/>
  <c r="BK108"/>
  <c r="J108"/>
  <c r="BG108"/>
  <c r="BI105"/>
  <c r="BH105"/>
  <c r="BF105"/>
  <c r="BE105"/>
  <c r="T105"/>
  <c r="R105"/>
  <c r="P105"/>
  <c r="BK105"/>
  <c r="J105"/>
  <c r="BG105"/>
  <c r="BI100"/>
  <c r="BH100"/>
  <c r="BF100"/>
  <c r="BE100"/>
  <c r="T100"/>
  <c r="R100"/>
  <c r="P100"/>
  <c r="BK100"/>
  <c r="J100"/>
  <c r="BG100"/>
  <c r="BI97"/>
  <c r="F41"/>
  <c i="1" r="BD84"/>
  <c i="15" r="BH97"/>
  <c r="F40"/>
  <c i="1" r="BC84"/>
  <c i="15" r="BF97"/>
  <c r="J38"/>
  <c i="1" r="AW84"/>
  <c i="15" r="F38"/>
  <c i="1" r="BA84"/>
  <c i="15" r="BE97"/>
  <c r="J37"/>
  <c i="1" r="AV84"/>
  <c i="15" r="F37"/>
  <c i="1" r="AZ84"/>
  <c i="15" r="T97"/>
  <c r="T96"/>
  <c r="T95"/>
  <c r="T94"/>
  <c r="R97"/>
  <c r="R96"/>
  <c r="R95"/>
  <c r="R94"/>
  <c r="P97"/>
  <c r="P96"/>
  <c r="P95"/>
  <c r="P94"/>
  <c i="1" r="AU84"/>
  <c i="15" r="BK97"/>
  <c r="BK96"/>
  <c r="J96"/>
  <c r="BK95"/>
  <c r="J95"/>
  <c r="BK94"/>
  <c r="J94"/>
  <c r="J67"/>
  <c r="J34"/>
  <c i="1" r="AG84"/>
  <c i="15" r="J97"/>
  <c r="BG97"/>
  <c r="F39"/>
  <c i="1" r="BB84"/>
  <c i="15" r="J69"/>
  <c r="J68"/>
  <c r="J91"/>
  <c r="F90"/>
  <c r="F88"/>
  <c r="E86"/>
  <c r="J63"/>
  <c r="F62"/>
  <c r="F60"/>
  <c r="E58"/>
  <c r="J43"/>
  <c r="J25"/>
  <c r="E25"/>
  <c r="J90"/>
  <c r="J62"/>
  <c r="J24"/>
  <c r="J22"/>
  <c r="E22"/>
  <c r="F91"/>
  <c r="F63"/>
  <c r="J21"/>
  <c r="J16"/>
  <c r="J88"/>
  <c r="J60"/>
  <c r="E7"/>
  <c r="E80"/>
  <c r="E52"/>
  <c i="14" r="J41"/>
  <c r="J40"/>
  <c i="1" r="AY81"/>
  <c i="14" r="J39"/>
  <c i="1" r="AX81"/>
  <c i="14" r="BI95"/>
  <c r="BH95"/>
  <c r="BF95"/>
  <c r="BE95"/>
  <c r="T95"/>
  <c r="R95"/>
  <c r="P95"/>
  <c r="BK95"/>
  <c r="J95"/>
  <c r="BG95"/>
  <c r="BI94"/>
  <c r="F41"/>
  <c i="1" r="BD81"/>
  <c i="14" r="BH94"/>
  <c r="F40"/>
  <c i="1" r="BC81"/>
  <c i="14" r="BF94"/>
  <c r="J38"/>
  <c i="1" r="AW81"/>
  <c i="14" r="F38"/>
  <c i="1" r="BA81"/>
  <c i="14" r="BE94"/>
  <c r="J37"/>
  <c i="1" r="AV81"/>
  <c i="14" r="F37"/>
  <c i="1" r="AZ81"/>
  <c i="14" r="T94"/>
  <c r="T93"/>
  <c r="T92"/>
  <c r="R94"/>
  <c r="R93"/>
  <c r="R92"/>
  <c r="P94"/>
  <c r="P93"/>
  <c r="P92"/>
  <c i="1" r="AU81"/>
  <c i="14" r="BK94"/>
  <c r="BK93"/>
  <c r="J93"/>
  <c r="BK92"/>
  <c r="J92"/>
  <c r="J67"/>
  <c r="J34"/>
  <c i="1" r="AG81"/>
  <c i="14" r="J94"/>
  <c r="BG94"/>
  <c r="F39"/>
  <c i="1" r="BB81"/>
  <c i="14" r="J68"/>
  <c r="J89"/>
  <c r="F88"/>
  <c r="F86"/>
  <c r="E84"/>
  <c r="J63"/>
  <c r="F62"/>
  <c r="F60"/>
  <c r="E58"/>
  <c r="J43"/>
  <c r="J25"/>
  <c r="E25"/>
  <c r="J88"/>
  <c r="J62"/>
  <c r="J24"/>
  <c r="J22"/>
  <c r="E22"/>
  <c r="F89"/>
  <c r="F63"/>
  <c r="J21"/>
  <c r="J16"/>
  <c r="J86"/>
  <c r="J60"/>
  <c r="E7"/>
  <c r="E78"/>
  <c r="E52"/>
  <c i="13" r="J41"/>
  <c r="J40"/>
  <c i="1" r="AY79"/>
  <c i="13" r="J39"/>
  <c i="1" r="AX79"/>
  <c i="13" r="BI128"/>
  <c r="BH128"/>
  <c r="BF128"/>
  <c r="BE128"/>
  <c r="T128"/>
  <c r="R128"/>
  <c r="P128"/>
  <c r="BK128"/>
  <c r="J128"/>
  <c r="BG128"/>
  <c r="BI123"/>
  <c r="BH123"/>
  <c r="BF123"/>
  <c r="BE123"/>
  <c r="T123"/>
  <c r="R123"/>
  <c r="P123"/>
  <c r="BK123"/>
  <c r="J123"/>
  <c r="BG123"/>
  <c r="BI120"/>
  <c r="BH120"/>
  <c r="BF120"/>
  <c r="BE120"/>
  <c r="T120"/>
  <c r="R120"/>
  <c r="P120"/>
  <c r="BK120"/>
  <c r="J120"/>
  <c r="BG120"/>
  <c r="BI117"/>
  <c r="BH117"/>
  <c r="BF117"/>
  <c r="BE117"/>
  <c r="T117"/>
  <c r="T116"/>
  <c r="R117"/>
  <c r="R116"/>
  <c r="P117"/>
  <c r="P116"/>
  <c r="BK117"/>
  <c r="BK116"/>
  <c r="J116"/>
  <c r="J117"/>
  <c r="BG117"/>
  <c r="J70"/>
  <c r="BI115"/>
  <c r="BH115"/>
  <c r="BF115"/>
  <c r="BE115"/>
  <c r="T115"/>
  <c r="R115"/>
  <c r="P115"/>
  <c r="BK115"/>
  <c r="J115"/>
  <c r="BG115"/>
  <c r="BI114"/>
  <c r="BH114"/>
  <c r="BF114"/>
  <c r="BE114"/>
  <c r="T114"/>
  <c r="R114"/>
  <c r="P114"/>
  <c r="BK114"/>
  <c r="J114"/>
  <c r="BG114"/>
  <c r="BI113"/>
  <c r="BH113"/>
  <c r="BF113"/>
  <c r="BE113"/>
  <c r="T113"/>
  <c r="R113"/>
  <c r="P113"/>
  <c r="BK113"/>
  <c r="J113"/>
  <c r="BG113"/>
  <c r="BI111"/>
  <c r="BH111"/>
  <c r="BF111"/>
  <c r="BE111"/>
  <c r="T111"/>
  <c r="R111"/>
  <c r="P111"/>
  <c r="BK111"/>
  <c r="J111"/>
  <c r="BG111"/>
  <c r="BI105"/>
  <c r="BH105"/>
  <c r="BF105"/>
  <c r="BE105"/>
  <c r="T105"/>
  <c r="R105"/>
  <c r="P105"/>
  <c r="BK105"/>
  <c r="J105"/>
  <c r="BG105"/>
  <c r="BI99"/>
  <c r="BH99"/>
  <c r="BF99"/>
  <c r="BE99"/>
  <c r="T99"/>
  <c r="R99"/>
  <c r="P99"/>
  <c r="BK99"/>
  <c r="J99"/>
  <c r="BG99"/>
  <c r="BI97"/>
  <c r="F41"/>
  <c i="1" r="BD79"/>
  <c i="13" r="BH97"/>
  <c r="F40"/>
  <c i="1" r="BC79"/>
  <c i="13" r="BF97"/>
  <c r="J38"/>
  <c i="1" r="AW79"/>
  <c i="13" r="F38"/>
  <c i="1" r="BA79"/>
  <c i="13" r="BE97"/>
  <c r="J37"/>
  <c i="1" r="AV79"/>
  <c i="13" r="F37"/>
  <c i="1" r="AZ79"/>
  <c i="13" r="T97"/>
  <c r="T96"/>
  <c r="T95"/>
  <c r="T94"/>
  <c r="R97"/>
  <c r="R96"/>
  <c r="R95"/>
  <c r="R94"/>
  <c r="P97"/>
  <c r="P96"/>
  <c r="P95"/>
  <c r="P94"/>
  <c i="1" r="AU79"/>
  <c i="13" r="BK97"/>
  <c r="BK96"/>
  <c r="J96"/>
  <c r="BK95"/>
  <c r="J95"/>
  <c r="BK94"/>
  <c r="J94"/>
  <c r="J67"/>
  <c r="J34"/>
  <c i="1" r="AG79"/>
  <c i="13" r="J97"/>
  <c r="BG97"/>
  <c r="F39"/>
  <c i="1" r="BB79"/>
  <c i="13" r="J69"/>
  <c r="J68"/>
  <c r="J91"/>
  <c r="F90"/>
  <c r="F88"/>
  <c r="E86"/>
  <c r="J63"/>
  <c r="F62"/>
  <c r="F60"/>
  <c r="E58"/>
  <c r="J43"/>
  <c r="J25"/>
  <c r="E25"/>
  <c r="J90"/>
  <c r="J62"/>
  <c r="J24"/>
  <c r="J22"/>
  <c r="E22"/>
  <c r="F91"/>
  <c r="F63"/>
  <c r="J21"/>
  <c r="J16"/>
  <c r="J88"/>
  <c r="J60"/>
  <c r="E7"/>
  <c r="E80"/>
  <c r="E52"/>
  <c i="12" r="J41"/>
  <c r="J40"/>
  <c i="1" r="AY76"/>
  <c i="12" r="J39"/>
  <c i="1" r="AX76"/>
  <c i="12" r="BI95"/>
  <c r="BH95"/>
  <c r="BF95"/>
  <c r="BE95"/>
  <c r="T95"/>
  <c r="R95"/>
  <c r="P95"/>
  <c r="BK95"/>
  <c r="J95"/>
  <c r="BG95"/>
  <c r="BI94"/>
  <c r="F41"/>
  <c i="1" r="BD76"/>
  <c i="12" r="BH94"/>
  <c r="F40"/>
  <c i="1" r="BC76"/>
  <c i="12" r="BF94"/>
  <c r="J38"/>
  <c i="1" r="AW76"/>
  <c i="12" r="F38"/>
  <c i="1" r="BA76"/>
  <c i="12" r="BE94"/>
  <c r="J37"/>
  <c i="1" r="AV76"/>
  <c i="12" r="F37"/>
  <c i="1" r="AZ76"/>
  <c i="12" r="T94"/>
  <c r="T93"/>
  <c r="T92"/>
  <c r="R94"/>
  <c r="R93"/>
  <c r="R92"/>
  <c r="P94"/>
  <c r="P93"/>
  <c r="P92"/>
  <c i="1" r="AU76"/>
  <c i="12" r="BK94"/>
  <c r="BK93"/>
  <c r="J93"/>
  <c r="BK92"/>
  <c r="J92"/>
  <c r="J67"/>
  <c r="J34"/>
  <c i="1" r="AG76"/>
  <c i="12" r="J94"/>
  <c r="BG94"/>
  <c r="F39"/>
  <c i="1" r="BB76"/>
  <c i="12" r="J68"/>
  <c r="J89"/>
  <c r="F88"/>
  <c r="F86"/>
  <c r="E84"/>
  <c r="J63"/>
  <c r="F62"/>
  <c r="F60"/>
  <c r="E58"/>
  <c r="J43"/>
  <c r="J25"/>
  <c r="E25"/>
  <c r="J88"/>
  <c r="J62"/>
  <c r="J24"/>
  <c r="J22"/>
  <c r="E22"/>
  <c r="F89"/>
  <c r="F63"/>
  <c r="J21"/>
  <c r="J16"/>
  <c r="J86"/>
  <c r="J60"/>
  <c r="E7"/>
  <c r="E78"/>
  <c r="E52"/>
  <c i="11" r="J41"/>
  <c r="J40"/>
  <c i="1" r="AY74"/>
  <c i="11" r="J39"/>
  <c i="1" r="AX74"/>
  <c i="11" r="BI128"/>
  <c r="BH128"/>
  <c r="BF128"/>
  <c r="BE128"/>
  <c r="T128"/>
  <c r="R128"/>
  <c r="P128"/>
  <c r="BK128"/>
  <c r="J128"/>
  <c r="BG128"/>
  <c r="BI123"/>
  <c r="BH123"/>
  <c r="BF123"/>
  <c r="BE123"/>
  <c r="T123"/>
  <c r="R123"/>
  <c r="P123"/>
  <c r="BK123"/>
  <c r="J123"/>
  <c r="BG123"/>
  <c r="BI120"/>
  <c r="BH120"/>
  <c r="BF120"/>
  <c r="BE120"/>
  <c r="T120"/>
  <c r="R120"/>
  <c r="P120"/>
  <c r="BK120"/>
  <c r="J120"/>
  <c r="BG120"/>
  <c r="BI117"/>
  <c r="BH117"/>
  <c r="BF117"/>
  <c r="BE117"/>
  <c r="T117"/>
  <c r="T116"/>
  <c r="R117"/>
  <c r="R116"/>
  <c r="P117"/>
  <c r="P116"/>
  <c r="BK117"/>
  <c r="BK116"/>
  <c r="J116"/>
  <c r="J117"/>
  <c r="BG117"/>
  <c r="J70"/>
  <c r="BI115"/>
  <c r="BH115"/>
  <c r="BF115"/>
  <c r="BE115"/>
  <c r="T115"/>
  <c r="R115"/>
  <c r="P115"/>
  <c r="BK115"/>
  <c r="J115"/>
  <c r="BG115"/>
  <c r="BI114"/>
  <c r="BH114"/>
  <c r="BF114"/>
  <c r="BE114"/>
  <c r="T114"/>
  <c r="R114"/>
  <c r="P114"/>
  <c r="BK114"/>
  <c r="J114"/>
  <c r="BG114"/>
  <c r="BI113"/>
  <c r="BH113"/>
  <c r="BF113"/>
  <c r="BE113"/>
  <c r="T113"/>
  <c r="R113"/>
  <c r="P113"/>
  <c r="BK113"/>
  <c r="J113"/>
  <c r="BG113"/>
  <c r="BI111"/>
  <c r="BH111"/>
  <c r="BF111"/>
  <c r="BE111"/>
  <c r="T111"/>
  <c r="R111"/>
  <c r="P111"/>
  <c r="BK111"/>
  <c r="J111"/>
  <c r="BG111"/>
  <c r="BI105"/>
  <c r="BH105"/>
  <c r="BF105"/>
  <c r="BE105"/>
  <c r="T105"/>
  <c r="R105"/>
  <c r="P105"/>
  <c r="BK105"/>
  <c r="J105"/>
  <c r="BG105"/>
  <c r="BI99"/>
  <c r="BH99"/>
  <c r="BF99"/>
  <c r="BE99"/>
  <c r="T99"/>
  <c r="R99"/>
  <c r="P99"/>
  <c r="BK99"/>
  <c r="J99"/>
  <c r="BG99"/>
  <c r="BI97"/>
  <c r="F41"/>
  <c i="1" r="BD74"/>
  <c i="11" r="BH97"/>
  <c r="F40"/>
  <c i="1" r="BC74"/>
  <c i="11" r="BF97"/>
  <c r="J38"/>
  <c i="1" r="AW74"/>
  <c i="11" r="F38"/>
  <c i="1" r="BA74"/>
  <c i="11" r="BE97"/>
  <c r="J37"/>
  <c i="1" r="AV74"/>
  <c i="11" r="F37"/>
  <c i="1" r="AZ74"/>
  <c i="11" r="T97"/>
  <c r="T96"/>
  <c r="T95"/>
  <c r="T94"/>
  <c r="R97"/>
  <c r="R96"/>
  <c r="R95"/>
  <c r="R94"/>
  <c r="P97"/>
  <c r="P96"/>
  <c r="P95"/>
  <c r="P94"/>
  <c i="1" r="AU74"/>
  <c i="11" r="BK97"/>
  <c r="BK96"/>
  <c r="J96"/>
  <c r="BK95"/>
  <c r="J95"/>
  <c r="BK94"/>
  <c r="J94"/>
  <c r="J67"/>
  <c r="J34"/>
  <c i="1" r="AG74"/>
  <c i="11" r="J97"/>
  <c r="BG97"/>
  <c r="F39"/>
  <c i="1" r="BB74"/>
  <c i="11" r="J69"/>
  <c r="J68"/>
  <c r="J91"/>
  <c r="F90"/>
  <c r="F88"/>
  <c r="E86"/>
  <c r="J63"/>
  <c r="F62"/>
  <c r="F60"/>
  <c r="E58"/>
  <c r="J43"/>
  <c r="J25"/>
  <c r="E25"/>
  <c r="J90"/>
  <c r="J62"/>
  <c r="J24"/>
  <c r="J22"/>
  <c r="E22"/>
  <c r="F91"/>
  <c r="F63"/>
  <c r="J21"/>
  <c r="J16"/>
  <c r="J88"/>
  <c r="J60"/>
  <c r="E7"/>
  <c r="E80"/>
  <c r="E52"/>
  <c i="10" r="J41"/>
  <c r="J40"/>
  <c i="1" r="AY71"/>
  <c i="10" r="J39"/>
  <c i="1" r="AX71"/>
  <c i="10" r="BI98"/>
  <c r="BH98"/>
  <c r="BF98"/>
  <c r="BE98"/>
  <c r="T98"/>
  <c r="R98"/>
  <c r="P98"/>
  <c r="BK98"/>
  <c r="J98"/>
  <c r="BG98"/>
  <c r="BI97"/>
  <c r="BH97"/>
  <c r="BF97"/>
  <c r="BE97"/>
  <c r="T97"/>
  <c r="R97"/>
  <c r="P97"/>
  <c r="BK97"/>
  <c r="J97"/>
  <c r="BG97"/>
  <c r="BI95"/>
  <c r="BH95"/>
  <c r="BF95"/>
  <c r="BE95"/>
  <c r="T95"/>
  <c r="R95"/>
  <c r="P95"/>
  <c r="BK95"/>
  <c r="J95"/>
  <c r="BG95"/>
  <c r="BI94"/>
  <c r="F41"/>
  <c i="1" r="BD71"/>
  <c i="10" r="BH94"/>
  <c r="F40"/>
  <c i="1" r="BC71"/>
  <c i="10" r="BF94"/>
  <c r="J38"/>
  <c i="1" r="AW71"/>
  <c i="10" r="F38"/>
  <c i="1" r="BA71"/>
  <c i="10" r="BE94"/>
  <c r="J37"/>
  <c i="1" r="AV71"/>
  <c i="10" r="F37"/>
  <c i="1" r="AZ71"/>
  <c i="10" r="T94"/>
  <c r="T93"/>
  <c r="T92"/>
  <c r="R94"/>
  <c r="R93"/>
  <c r="R92"/>
  <c r="P94"/>
  <c r="P93"/>
  <c r="P92"/>
  <c i="1" r="AU71"/>
  <c i="10" r="BK94"/>
  <c r="BK93"/>
  <c r="J93"/>
  <c r="BK92"/>
  <c r="J92"/>
  <c r="J67"/>
  <c r="J34"/>
  <c i="1" r="AG71"/>
  <c i="10" r="J94"/>
  <c r="BG94"/>
  <c r="F39"/>
  <c i="1" r="BB71"/>
  <c i="10" r="J68"/>
  <c r="J89"/>
  <c r="F88"/>
  <c r="F86"/>
  <c r="E84"/>
  <c r="J63"/>
  <c r="F62"/>
  <c r="F60"/>
  <c r="E58"/>
  <c r="J43"/>
  <c r="J25"/>
  <c r="E25"/>
  <c r="J88"/>
  <c r="J62"/>
  <c r="J24"/>
  <c r="J22"/>
  <c r="E22"/>
  <c r="F89"/>
  <c r="F63"/>
  <c r="J21"/>
  <c r="J16"/>
  <c r="J86"/>
  <c r="J60"/>
  <c r="E7"/>
  <c r="E78"/>
  <c r="E52"/>
  <c i="9" r="J97"/>
  <c r="J41"/>
  <c r="J40"/>
  <c i="1" r="AY69"/>
  <c i="9" r="J39"/>
  <c i="1" r="AX69"/>
  <c i="9" r="BI146"/>
  <c r="BH146"/>
  <c r="BF146"/>
  <c r="BE146"/>
  <c r="T146"/>
  <c r="R146"/>
  <c r="P146"/>
  <c r="BK146"/>
  <c r="J146"/>
  <c r="BG146"/>
  <c r="BI141"/>
  <c r="BH141"/>
  <c r="BF141"/>
  <c r="BE141"/>
  <c r="T141"/>
  <c r="R141"/>
  <c r="P141"/>
  <c r="BK141"/>
  <c r="J141"/>
  <c r="BG141"/>
  <c r="BI136"/>
  <c r="BH136"/>
  <c r="BF136"/>
  <c r="BE136"/>
  <c r="T136"/>
  <c r="R136"/>
  <c r="P136"/>
  <c r="BK136"/>
  <c r="J136"/>
  <c r="BG136"/>
  <c r="BI133"/>
  <c r="BH133"/>
  <c r="BF133"/>
  <c r="BE133"/>
  <c r="T133"/>
  <c r="R133"/>
  <c r="P133"/>
  <c r="BK133"/>
  <c r="J133"/>
  <c r="BG133"/>
  <c r="BI130"/>
  <c r="BH130"/>
  <c r="BF130"/>
  <c r="BE130"/>
  <c r="T130"/>
  <c r="T129"/>
  <c r="R130"/>
  <c r="R129"/>
  <c r="P130"/>
  <c r="P129"/>
  <c r="BK130"/>
  <c r="BK129"/>
  <c r="J129"/>
  <c r="J130"/>
  <c r="BG130"/>
  <c r="J71"/>
  <c r="BI127"/>
  <c r="BH127"/>
  <c r="BF127"/>
  <c r="BE127"/>
  <c r="T127"/>
  <c r="R127"/>
  <c r="P127"/>
  <c r="BK127"/>
  <c r="J127"/>
  <c r="BG127"/>
  <c r="BI126"/>
  <c r="BH126"/>
  <c r="BF126"/>
  <c r="BE126"/>
  <c r="T126"/>
  <c r="R126"/>
  <c r="P126"/>
  <c r="BK126"/>
  <c r="J126"/>
  <c r="BG126"/>
  <c r="BI125"/>
  <c r="BH125"/>
  <c r="BF125"/>
  <c r="BE125"/>
  <c r="T125"/>
  <c r="R125"/>
  <c r="P125"/>
  <c r="BK125"/>
  <c r="J125"/>
  <c r="BG125"/>
  <c r="BI124"/>
  <c r="BH124"/>
  <c r="BF124"/>
  <c r="BE124"/>
  <c r="T124"/>
  <c r="R124"/>
  <c r="P124"/>
  <c r="BK124"/>
  <c r="J124"/>
  <c r="BG124"/>
  <c r="BI122"/>
  <c r="BH122"/>
  <c r="BF122"/>
  <c r="BE122"/>
  <c r="T122"/>
  <c r="R122"/>
  <c r="P122"/>
  <c r="BK122"/>
  <c r="J122"/>
  <c r="BG122"/>
  <c r="BI121"/>
  <c r="BH121"/>
  <c r="BF121"/>
  <c r="BE121"/>
  <c r="T121"/>
  <c r="R121"/>
  <c r="P121"/>
  <c r="BK121"/>
  <c r="J121"/>
  <c r="BG121"/>
  <c r="BI119"/>
  <c r="BH119"/>
  <c r="BF119"/>
  <c r="BE119"/>
  <c r="T119"/>
  <c r="R119"/>
  <c r="P119"/>
  <c r="BK119"/>
  <c r="J119"/>
  <c r="BG119"/>
  <c r="BI118"/>
  <c r="BH118"/>
  <c r="BF118"/>
  <c r="BE118"/>
  <c r="T118"/>
  <c r="R118"/>
  <c r="P118"/>
  <c r="BK118"/>
  <c r="J118"/>
  <c r="BG118"/>
  <c r="BI116"/>
  <c r="BH116"/>
  <c r="BF116"/>
  <c r="BE116"/>
  <c r="T116"/>
  <c r="R116"/>
  <c r="P116"/>
  <c r="BK116"/>
  <c r="J116"/>
  <c r="BG116"/>
  <c r="BI115"/>
  <c r="BH115"/>
  <c r="BF115"/>
  <c r="BE115"/>
  <c r="T115"/>
  <c r="R115"/>
  <c r="P115"/>
  <c r="BK115"/>
  <c r="J115"/>
  <c r="BG115"/>
  <c r="BI113"/>
  <c r="BH113"/>
  <c r="BF113"/>
  <c r="BE113"/>
  <c r="T113"/>
  <c r="R113"/>
  <c r="P113"/>
  <c r="BK113"/>
  <c r="J113"/>
  <c r="BG113"/>
  <c r="BI111"/>
  <c r="BH111"/>
  <c r="BF111"/>
  <c r="BE111"/>
  <c r="T111"/>
  <c r="R111"/>
  <c r="P111"/>
  <c r="BK111"/>
  <c r="J111"/>
  <c r="BG111"/>
  <c r="BI109"/>
  <c r="BH109"/>
  <c r="BF109"/>
  <c r="BE109"/>
  <c r="T109"/>
  <c r="R109"/>
  <c r="P109"/>
  <c r="BK109"/>
  <c r="J109"/>
  <c r="BG109"/>
  <c r="BI107"/>
  <c r="BH107"/>
  <c r="BF107"/>
  <c r="BE107"/>
  <c r="T107"/>
  <c r="R107"/>
  <c r="P107"/>
  <c r="BK107"/>
  <c r="J107"/>
  <c r="BG107"/>
  <c r="BI101"/>
  <c r="BH101"/>
  <c r="BF101"/>
  <c r="BE101"/>
  <c r="T101"/>
  <c r="R101"/>
  <c r="P101"/>
  <c r="BK101"/>
  <c r="J101"/>
  <c r="BG101"/>
  <c r="BI99"/>
  <c r="F41"/>
  <c i="1" r="BD69"/>
  <c i="9" r="BH99"/>
  <c r="F40"/>
  <c i="1" r="BC69"/>
  <c i="9" r="BF99"/>
  <c r="J38"/>
  <c i="1" r="AW69"/>
  <c i="9" r="F38"/>
  <c i="1" r="BA69"/>
  <c i="9" r="BE99"/>
  <c r="J37"/>
  <c i="1" r="AV69"/>
  <c i="9" r="F37"/>
  <c i="1" r="AZ69"/>
  <c i="9" r="T99"/>
  <c r="T98"/>
  <c r="T96"/>
  <c r="T95"/>
  <c r="R99"/>
  <c r="R98"/>
  <c r="R96"/>
  <c r="R95"/>
  <c r="P99"/>
  <c r="P98"/>
  <c r="P96"/>
  <c r="P95"/>
  <c i="1" r="AU69"/>
  <c i="9" r="BK99"/>
  <c r="BK98"/>
  <c r="J98"/>
  <c r="BK96"/>
  <c r="J96"/>
  <c r="BK95"/>
  <c r="J95"/>
  <c r="J67"/>
  <c r="J34"/>
  <c i="1" r="AG69"/>
  <c i="9" r="J99"/>
  <c r="BG99"/>
  <c r="F39"/>
  <c i="1" r="BB69"/>
  <c i="9" r="J70"/>
  <c r="J69"/>
  <c r="J68"/>
  <c r="J92"/>
  <c r="F91"/>
  <c r="F89"/>
  <c r="E87"/>
  <c r="J63"/>
  <c r="F62"/>
  <c r="F60"/>
  <c r="E58"/>
  <c r="J43"/>
  <c r="J25"/>
  <c r="E25"/>
  <c r="J91"/>
  <c r="J62"/>
  <c r="J24"/>
  <c r="J22"/>
  <c r="E22"/>
  <c r="F92"/>
  <c r="F63"/>
  <c r="J21"/>
  <c r="J16"/>
  <c r="J89"/>
  <c r="J60"/>
  <c r="E7"/>
  <c r="E81"/>
  <c r="E52"/>
  <c i="8" r="J41"/>
  <c r="J40"/>
  <c i="1" r="AY66"/>
  <c i="8" r="J39"/>
  <c i="1" r="AX66"/>
  <c i="8" r="BI102"/>
  <c r="BH102"/>
  <c r="BF102"/>
  <c r="BE102"/>
  <c r="T102"/>
  <c r="R102"/>
  <c r="P102"/>
  <c r="BK102"/>
  <c r="J102"/>
  <c r="BG102"/>
  <c r="BI101"/>
  <c r="BH101"/>
  <c r="BF101"/>
  <c r="BE101"/>
  <c r="T101"/>
  <c r="R101"/>
  <c r="P101"/>
  <c r="BK101"/>
  <c r="J101"/>
  <c r="BG101"/>
  <c r="BI100"/>
  <c r="BH100"/>
  <c r="BF100"/>
  <c r="BE100"/>
  <c r="T100"/>
  <c r="R100"/>
  <c r="P100"/>
  <c r="BK100"/>
  <c r="J100"/>
  <c r="BG100"/>
  <c r="BI98"/>
  <c r="BH98"/>
  <c r="BF98"/>
  <c r="BE98"/>
  <c r="T98"/>
  <c r="R98"/>
  <c r="P98"/>
  <c r="BK98"/>
  <c r="J98"/>
  <c r="BG98"/>
  <c r="BI97"/>
  <c r="BH97"/>
  <c r="BF97"/>
  <c r="BE97"/>
  <c r="T97"/>
  <c r="R97"/>
  <c r="P97"/>
  <c r="BK97"/>
  <c r="J97"/>
  <c r="BG97"/>
  <c r="BI96"/>
  <c r="BH96"/>
  <c r="BF96"/>
  <c r="BE96"/>
  <c r="T96"/>
  <c r="R96"/>
  <c r="P96"/>
  <c r="BK96"/>
  <c r="J96"/>
  <c r="BG96"/>
  <c r="BI95"/>
  <c r="BH95"/>
  <c r="BF95"/>
  <c r="BE95"/>
  <c r="T95"/>
  <c r="R95"/>
  <c r="P95"/>
  <c r="BK95"/>
  <c r="J95"/>
  <c r="BG95"/>
  <c r="BI94"/>
  <c r="F41"/>
  <c i="1" r="BD66"/>
  <c i="8" r="BH94"/>
  <c r="F40"/>
  <c i="1" r="BC66"/>
  <c i="8" r="BF94"/>
  <c r="J38"/>
  <c i="1" r="AW66"/>
  <c i="8" r="F38"/>
  <c i="1" r="BA66"/>
  <c i="8" r="BE94"/>
  <c r="J37"/>
  <c i="1" r="AV66"/>
  <c i="8" r="F37"/>
  <c i="1" r="AZ66"/>
  <c i="8" r="T94"/>
  <c r="T93"/>
  <c r="T92"/>
  <c r="R94"/>
  <c r="R93"/>
  <c r="R92"/>
  <c r="P94"/>
  <c r="P93"/>
  <c r="P92"/>
  <c i="1" r="AU66"/>
  <c i="8" r="BK94"/>
  <c r="BK93"/>
  <c r="J93"/>
  <c r="BK92"/>
  <c r="J92"/>
  <c r="J67"/>
  <c r="J34"/>
  <c i="1" r="AG66"/>
  <c i="8" r="J94"/>
  <c r="BG94"/>
  <c r="F39"/>
  <c i="1" r="BB66"/>
  <c i="8" r="J68"/>
  <c r="J89"/>
  <c r="F88"/>
  <c r="F86"/>
  <c r="E84"/>
  <c r="J63"/>
  <c r="F62"/>
  <c r="F60"/>
  <c r="E58"/>
  <c r="J43"/>
  <c r="J25"/>
  <c r="E25"/>
  <c r="J88"/>
  <c r="J62"/>
  <c r="J24"/>
  <c r="J22"/>
  <c r="E22"/>
  <c r="F89"/>
  <c r="F63"/>
  <c r="J21"/>
  <c r="J16"/>
  <c r="J86"/>
  <c r="J60"/>
  <c r="E7"/>
  <c r="E78"/>
  <c r="E52"/>
  <c i="7" r="J41"/>
  <c r="J40"/>
  <c i="1" r="AY64"/>
  <c i="7" r="J39"/>
  <c i="1" r="AX64"/>
  <c i="7" r="BI188"/>
  <c r="BH188"/>
  <c r="BF188"/>
  <c r="BE188"/>
  <c r="T188"/>
  <c r="R188"/>
  <c r="P188"/>
  <c r="BK188"/>
  <c r="J188"/>
  <c r="BG188"/>
  <c r="BI182"/>
  <c r="BH182"/>
  <c r="BF182"/>
  <c r="BE182"/>
  <c r="T182"/>
  <c r="R182"/>
  <c r="P182"/>
  <c r="BK182"/>
  <c r="J182"/>
  <c r="BG182"/>
  <c r="BI177"/>
  <c r="BH177"/>
  <c r="BF177"/>
  <c r="BE177"/>
  <c r="T177"/>
  <c r="R177"/>
  <c r="P177"/>
  <c r="BK177"/>
  <c r="J177"/>
  <c r="BG177"/>
  <c r="BI171"/>
  <c r="BH171"/>
  <c r="BF171"/>
  <c r="BE171"/>
  <c r="T171"/>
  <c r="R171"/>
  <c r="P171"/>
  <c r="BK171"/>
  <c r="J171"/>
  <c r="BG171"/>
  <c r="BI166"/>
  <c r="BH166"/>
  <c r="BF166"/>
  <c r="BE166"/>
  <c r="T166"/>
  <c r="R166"/>
  <c r="P166"/>
  <c r="BK166"/>
  <c r="J166"/>
  <c r="BG166"/>
  <c r="BI163"/>
  <c r="BH163"/>
  <c r="BF163"/>
  <c r="BE163"/>
  <c r="T163"/>
  <c r="R163"/>
  <c r="P163"/>
  <c r="BK163"/>
  <c r="J163"/>
  <c r="BG163"/>
  <c r="BI154"/>
  <c r="BH154"/>
  <c r="BF154"/>
  <c r="BE154"/>
  <c r="T154"/>
  <c r="T153"/>
  <c r="R154"/>
  <c r="R153"/>
  <c r="P154"/>
  <c r="P153"/>
  <c r="BK154"/>
  <c r="BK153"/>
  <c r="J153"/>
  <c r="J154"/>
  <c r="BG154"/>
  <c r="J70"/>
  <c r="BI150"/>
  <c r="BH150"/>
  <c r="BF150"/>
  <c r="BE150"/>
  <c r="T150"/>
  <c r="R150"/>
  <c r="P150"/>
  <c r="BK150"/>
  <c r="J150"/>
  <c r="BG150"/>
  <c r="BI148"/>
  <c r="BH148"/>
  <c r="BF148"/>
  <c r="BE148"/>
  <c r="T148"/>
  <c r="R148"/>
  <c r="P148"/>
  <c r="BK148"/>
  <c r="J148"/>
  <c r="BG148"/>
  <c r="BI147"/>
  <c r="BH147"/>
  <c r="BF147"/>
  <c r="BE147"/>
  <c r="T147"/>
  <c r="R147"/>
  <c r="P147"/>
  <c r="BK147"/>
  <c r="J147"/>
  <c r="BG147"/>
  <c r="BI145"/>
  <c r="BH145"/>
  <c r="BF145"/>
  <c r="BE145"/>
  <c r="T145"/>
  <c r="R145"/>
  <c r="P145"/>
  <c r="BK145"/>
  <c r="J145"/>
  <c r="BG145"/>
  <c r="BI144"/>
  <c r="BH144"/>
  <c r="BF144"/>
  <c r="BE144"/>
  <c r="T144"/>
  <c r="R144"/>
  <c r="P144"/>
  <c r="BK144"/>
  <c r="J144"/>
  <c r="BG144"/>
  <c r="BI142"/>
  <c r="BH142"/>
  <c r="BF142"/>
  <c r="BE142"/>
  <c r="T142"/>
  <c r="R142"/>
  <c r="P142"/>
  <c r="BK142"/>
  <c r="J142"/>
  <c r="BG142"/>
  <c r="BI141"/>
  <c r="BH141"/>
  <c r="BF141"/>
  <c r="BE141"/>
  <c r="T141"/>
  <c r="R141"/>
  <c r="P141"/>
  <c r="BK141"/>
  <c r="J141"/>
  <c r="BG141"/>
  <c r="BI140"/>
  <c r="BH140"/>
  <c r="BF140"/>
  <c r="BE140"/>
  <c r="T140"/>
  <c r="R140"/>
  <c r="P140"/>
  <c r="BK140"/>
  <c r="J140"/>
  <c r="BG140"/>
  <c r="BI138"/>
  <c r="BH138"/>
  <c r="BF138"/>
  <c r="BE138"/>
  <c r="T138"/>
  <c r="R138"/>
  <c r="P138"/>
  <c r="BK138"/>
  <c r="J138"/>
  <c r="BG138"/>
  <c r="BI136"/>
  <c r="BH136"/>
  <c r="BF136"/>
  <c r="BE136"/>
  <c r="T136"/>
  <c r="R136"/>
  <c r="P136"/>
  <c r="BK136"/>
  <c r="J136"/>
  <c r="BG136"/>
  <c r="BI134"/>
  <c r="BH134"/>
  <c r="BF134"/>
  <c r="BE134"/>
  <c r="T134"/>
  <c r="R134"/>
  <c r="P134"/>
  <c r="BK134"/>
  <c r="J134"/>
  <c r="BG134"/>
  <c r="BI132"/>
  <c r="BH132"/>
  <c r="BF132"/>
  <c r="BE132"/>
  <c r="T132"/>
  <c r="R132"/>
  <c r="P132"/>
  <c r="BK132"/>
  <c r="J132"/>
  <c r="BG132"/>
  <c r="BI130"/>
  <c r="BH130"/>
  <c r="BF130"/>
  <c r="BE130"/>
  <c r="T130"/>
  <c r="R130"/>
  <c r="P130"/>
  <c r="BK130"/>
  <c r="J130"/>
  <c r="BG130"/>
  <c r="BI128"/>
  <c r="BH128"/>
  <c r="BF128"/>
  <c r="BE128"/>
  <c r="T128"/>
  <c r="R128"/>
  <c r="P128"/>
  <c r="BK128"/>
  <c r="J128"/>
  <c r="BG128"/>
  <c r="BI126"/>
  <c r="BH126"/>
  <c r="BF126"/>
  <c r="BE126"/>
  <c r="T126"/>
  <c r="R126"/>
  <c r="P126"/>
  <c r="BK126"/>
  <c r="J126"/>
  <c r="BG126"/>
  <c r="BI124"/>
  <c r="BH124"/>
  <c r="BF124"/>
  <c r="BE124"/>
  <c r="T124"/>
  <c r="R124"/>
  <c r="P124"/>
  <c r="BK124"/>
  <c r="J124"/>
  <c r="BG124"/>
  <c r="BI122"/>
  <c r="BH122"/>
  <c r="BF122"/>
  <c r="BE122"/>
  <c r="T122"/>
  <c r="R122"/>
  <c r="P122"/>
  <c r="BK122"/>
  <c r="J122"/>
  <c r="BG122"/>
  <c r="BI119"/>
  <c r="BH119"/>
  <c r="BF119"/>
  <c r="BE119"/>
  <c r="T119"/>
  <c r="R119"/>
  <c r="P119"/>
  <c r="BK119"/>
  <c r="J119"/>
  <c r="BG119"/>
  <c r="BI118"/>
  <c r="BH118"/>
  <c r="BF118"/>
  <c r="BE118"/>
  <c r="T118"/>
  <c r="R118"/>
  <c r="P118"/>
  <c r="BK118"/>
  <c r="J118"/>
  <c r="BG118"/>
  <c r="BI117"/>
  <c r="BH117"/>
  <c r="BF117"/>
  <c r="BE117"/>
  <c r="T117"/>
  <c r="R117"/>
  <c r="P117"/>
  <c r="BK117"/>
  <c r="J117"/>
  <c r="BG117"/>
  <c r="BI115"/>
  <c r="BH115"/>
  <c r="BF115"/>
  <c r="BE115"/>
  <c r="T115"/>
  <c r="R115"/>
  <c r="P115"/>
  <c r="BK115"/>
  <c r="J115"/>
  <c r="BG115"/>
  <c r="BI112"/>
  <c r="BH112"/>
  <c r="BF112"/>
  <c r="BE112"/>
  <c r="T112"/>
  <c r="R112"/>
  <c r="P112"/>
  <c r="BK112"/>
  <c r="J112"/>
  <c r="BG112"/>
  <c r="BI111"/>
  <c r="BH111"/>
  <c r="BF111"/>
  <c r="BE111"/>
  <c r="T111"/>
  <c r="R111"/>
  <c r="P111"/>
  <c r="BK111"/>
  <c r="J111"/>
  <c r="BG111"/>
  <c r="BI109"/>
  <c r="BH109"/>
  <c r="BF109"/>
  <c r="BE109"/>
  <c r="T109"/>
  <c r="R109"/>
  <c r="P109"/>
  <c r="BK109"/>
  <c r="J109"/>
  <c r="BG109"/>
  <c r="BI107"/>
  <c r="BH107"/>
  <c r="BF107"/>
  <c r="BE107"/>
  <c r="T107"/>
  <c r="R107"/>
  <c r="P107"/>
  <c r="BK107"/>
  <c r="J107"/>
  <c r="BG107"/>
  <c r="BI105"/>
  <c r="BH105"/>
  <c r="BF105"/>
  <c r="BE105"/>
  <c r="T105"/>
  <c r="R105"/>
  <c r="P105"/>
  <c r="BK105"/>
  <c r="J105"/>
  <c r="BG105"/>
  <c r="BI101"/>
  <c r="BH101"/>
  <c r="BF101"/>
  <c r="BE101"/>
  <c r="T101"/>
  <c r="R101"/>
  <c r="P101"/>
  <c r="BK101"/>
  <c r="J101"/>
  <c r="BG101"/>
  <c r="BI99"/>
  <c r="BH99"/>
  <c r="BF99"/>
  <c r="BE99"/>
  <c r="T99"/>
  <c r="R99"/>
  <c r="P99"/>
  <c r="BK99"/>
  <c r="J99"/>
  <c r="BG99"/>
  <c r="BI97"/>
  <c r="F41"/>
  <c i="1" r="BD64"/>
  <c i="7" r="BH97"/>
  <c r="F40"/>
  <c i="1" r="BC64"/>
  <c i="7" r="BF97"/>
  <c r="J38"/>
  <c i="1" r="AW64"/>
  <c i="7" r="F38"/>
  <c i="1" r="BA64"/>
  <c i="7" r="BE97"/>
  <c r="J37"/>
  <c i="1" r="AV64"/>
  <c i="7" r="F37"/>
  <c i="1" r="AZ64"/>
  <c i="7" r="T97"/>
  <c r="T96"/>
  <c r="T95"/>
  <c r="T94"/>
  <c r="R97"/>
  <c r="R96"/>
  <c r="R95"/>
  <c r="R94"/>
  <c r="P97"/>
  <c r="P96"/>
  <c r="P95"/>
  <c r="P94"/>
  <c i="1" r="AU64"/>
  <c i="7" r="BK97"/>
  <c r="BK96"/>
  <c r="J96"/>
  <c r="BK95"/>
  <c r="J95"/>
  <c r="BK94"/>
  <c r="J94"/>
  <c r="J67"/>
  <c r="J34"/>
  <c i="1" r="AG64"/>
  <c i="7" r="J97"/>
  <c r="BG97"/>
  <c r="F39"/>
  <c i="1" r="BB64"/>
  <c i="7" r="J69"/>
  <c r="J68"/>
  <c r="J91"/>
  <c r="F90"/>
  <c r="F88"/>
  <c r="E86"/>
  <c r="J63"/>
  <c r="F62"/>
  <c r="F60"/>
  <c r="E58"/>
  <c r="J43"/>
  <c r="J25"/>
  <c r="E25"/>
  <c r="J90"/>
  <c r="J62"/>
  <c r="J24"/>
  <c r="J22"/>
  <c r="E22"/>
  <c r="F91"/>
  <c r="F63"/>
  <c r="J21"/>
  <c r="J16"/>
  <c r="J88"/>
  <c r="J60"/>
  <c r="E7"/>
  <c r="E80"/>
  <c r="E52"/>
  <c i="6" r="J41"/>
  <c r="J40"/>
  <c i="1" r="AY63"/>
  <c i="6" r="J39"/>
  <c i="1" r="AX63"/>
  <c i="6" r="BI192"/>
  <c r="BH192"/>
  <c r="BF192"/>
  <c r="BE192"/>
  <c r="T192"/>
  <c r="R192"/>
  <c r="P192"/>
  <c r="BK192"/>
  <c r="J192"/>
  <c r="BG192"/>
  <c r="BI186"/>
  <c r="BH186"/>
  <c r="BF186"/>
  <c r="BE186"/>
  <c r="T186"/>
  <c r="R186"/>
  <c r="P186"/>
  <c r="BK186"/>
  <c r="J186"/>
  <c r="BG186"/>
  <c r="BI181"/>
  <c r="BH181"/>
  <c r="BF181"/>
  <c r="BE181"/>
  <c r="T181"/>
  <c r="R181"/>
  <c r="P181"/>
  <c r="BK181"/>
  <c r="J181"/>
  <c r="BG181"/>
  <c r="BI175"/>
  <c r="BH175"/>
  <c r="BF175"/>
  <c r="BE175"/>
  <c r="T175"/>
  <c r="R175"/>
  <c r="P175"/>
  <c r="BK175"/>
  <c r="J175"/>
  <c r="BG175"/>
  <c r="BI170"/>
  <c r="BH170"/>
  <c r="BF170"/>
  <c r="BE170"/>
  <c r="T170"/>
  <c r="R170"/>
  <c r="P170"/>
  <c r="BK170"/>
  <c r="J170"/>
  <c r="BG170"/>
  <c r="BI167"/>
  <c r="BH167"/>
  <c r="BF167"/>
  <c r="BE167"/>
  <c r="T167"/>
  <c r="R167"/>
  <c r="P167"/>
  <c r="BK167"/>
  <c r="J167"/>
  <c r="BG167"/>
  <c r="BI158"/>
  <c r="BH158"/>
  <c r="BF158"/>
  <c r="BE158"/>
  <c r="T158"/>
  <c r="T157"/>
  <c r="R158"/>
  <c r="R157"/>
  <c r="P158"/>
  <c r="P157"/>
  <c r="BK158"/>
  <c r="BK157"/>
  <c r="J157"/>
  <c r="J158"/>
  <c r="BG158"/>
  <c r="J70"/>
  <c r="BI154"/>
  <c r="BH154"/>
  <c r="BF154"/>
  <c r="BE154"/>
  <c r="T154"/>
  <c r="R154"/>
  <c r="P154"/>
  <c r="BK154"/>
  <c r="J154"/>
  <c r="BG154"/>
  <c r="BI152"/>
  <c r="BH152"/>
  <c r="BF152"/>
  <c r="BE152"/>
  <c r="T152"/>
  <c r="R152"/>
  <c r="P152"/>
  <c r="BK152"/>
  <c r="J152"/>
  <c r="BG152"/>
  <c r="BI151"/>
  <c r="BH151"/>
  <c r="BF151"/>
  <c r="BE151"/>
  <c r="T151"/>
  <c r="R151"/>
  <c r="P151"/>
  <c r="BK151"/>
  <c r="J151"/>
  <c r="BG151"/>
  <c r="BI149"/>
  <c r="BH149"/>
  <c r="BF149"/>
  <c r="BE149"/>
  <c r="T149"/>
  <c r="R149"/>
  <c r="P149"/>
  <c r="BK149"/>
  <c r="J149"/>
  <c r="BG149"/>
  <c r="BI148"/>
  <c r="BH148"/>
  <c r="BF148"/>
  <c r="BE148"/>
  <c r="T148"/>
  <c r="R148"/>
  <c r="P148"/>
  <c r="BK148"/>
  <c r="J148"/>
  <c r="BG148"/>
  <c r="BI146"/>
  <c r="BH146"/>
  <c r="BF146"/>
  <c r="BE146"/>
  <c r="T146"/>
  <c r="R146"/>
  <c r="P146"/>
  <c r="BK146"/>
  <c r="J146"/>
  <c r="BG146"/>
  <c r="BI145"/>
  <c r="BH145"/>
  <c r="BF145"/>
  <c r="BE145"/>
  <c r="T145"/>
  <c r="R145"/>
  <c r="P145"/>
  <c r="BK145"/>
  <c r="J145"/>
  <c r="BG145"/>
  <c r="BI143"/>
  <c r="BH143"/>
  <c r="BF143"/>
  <c r="BE143"/>
  <c r="T143"/>
  <c r="R143"/>
  <c r="P143"/>
  <c r="BK143"/>
  <c r="J143"/>
  <c r="BG143"/>
  <c r="BI142"/>
  <c r="BH142"/>
  <c r="BF142"/>
  <c r="BE142"/>
  <c r="T142"/>
  <c r="R142"/>
  <c r="P142"/>
  <c r="BK142"/>
  <c r="J142"/>
  <c r="BG142"/>
  <c r="BI141"/>
  <c r="BH141"/>
  <c r="BF141"/>
  <c r="BE141"/>
  <c r="T141"/>
  <c r="R141"/>
  <c r="P141"/>
  <c r="BK141"/>
  <c r="J141"/>
  <c r="BG141"/>
  <c r="BI139"/>
  <c r="BH139"/>
  <c r="BF139"/>
  <c r="BE139"/>
  <c r="T139"/>
  <c r="R139"/>
  <c r="P139"/>
  <c r="BK139"/>
  <c r="J139"/>
  <c r="BG139"/>
  <c r="BI137"/>
  <c r="BH137"/>
  <c r="BF137"/>
  <c r="BE137"/>
  <c r="T137"/>
  <c r="R137"/>
  <c r="P137"/>
  <c r="BK137"/>
  <c r="J137"/>
  <c r="BG137"/>
  <c r="BI135"/>
  <c r="BH135"/>
  <c r="BF135"/>
  <c r="BE135"/>
  <c r="T135"/>
  <c r="R135"/>
  <c r="P135"/>
  <c r="BK135"/>
  <c r="J135"/>
  <c r="BG135"/>
  <c r="BI133"/>
  <c r="BH133"/>
  <c r="BF133"/>
  <c r="BE133"/>
  <c r="T133"/>
  <c r="R133"/>
  <c r="P133"/>
  <c r="BK133"/>
  <c r="J133"/>
  <c r="BG133"/>
  <c r="BI131"/>
  <c r="BH131"/>
  <c r="BF131"/>
  <c r="BE131"/>
  <c r="T131"/>
  <c r="R131"/>
  <c r="P131"/>
  <c r="BK131"/>
  <c r="J131"/>
  <c r="BG131"/>
  <c r="BI129"/>
  <c r="BH129"/>
  <c r="BF129"/>
  <c r="BE129"/>
  <c r="T129"/>
  <c r="R129"/>
  <c r="P129"/>
  <c r="BK129"/>
  <c r="J129"/>
  <c r="BG129"/>
  <c r="BI127"/>
  <c r="BH127"/>
  <c r="BF127"/>
  <c r="BE127"/>
  <c r="T127"/>
  <c r="R127"/>
  <c r="P127"/>
  <c r="BK127"/>
  <c r="J127"/>
  <c r="BG127"/>
  <c r="BI125"/>
  <c r="BH125"/>
  <c r="BF125"/>
  <c r="BE125"/>
  <c r="T125"/>
  <c r="R125"/>
  <c r="P125"/>
  <c r="BK125"/>
  <c r="J125"/>
  <c r="BG125"/>
  <c r="BI123"/>
  <c r="BH123"/>
  <c r="BF123"/>
  <c r="BE123"/>
  <c r="T123"/>
  <c r="R123"/>
  <c r="P123"/>
  <c r="BK123"/>
  <c r="J123"/>
  <c r="BG123"/>
  <c r="BI120"/>
  <c r="BH120"/>
  <c r="BF120"/>
  <c r="BE120"/>
  <c r="T120"/>
  <c r="R120"/>
  <c r="P120"/>
  <c r="BK120"/>
  <c r="J120"/>
  <c r="BG120"/>
  <c r="BI119"/>
  <c r="BH119"/>
  <c r="BF119"/>
  <c r="BE119"/>
  <c r="T119"/>
  <c r="R119"/>
  <c r="P119"/>
  <c r="BK119"/>
  <c r="J119"/>
  <c r="BG119"/>
  <c r="BI118"/>
  <c r="BH118"/>
  <c r="BF118"/>
  <c r="BE118"/>
  <c r="T118"/>
  <c r="R118"/>
  <c r="P118"/>
  <c r="BK118"/>
  <c r="J118"/>
  <c r="BG118"/>
  <c r="BI116"/>
  <c r="BH116"/>
  <c r="BF116"/>
  <c r="BE116"/>
  <c r="T116"/>
  <c r="R116"/>
  <c r="P116"/>
  <c r="BK116"/>
  <c r="J116"/>
  <c r="BG116"/>
  <c r="BI113"/>
  <c r="BH113"/>
  <c r="BF113"/>
  <c r="BE113"/>
  <c r="T113"/>
  <c r="R113"/>
  <c r="P113"/>
  <c r="BK113"/>
  <c r="J113"/>
  <c r="BG113"/>
  <c r="BI112"/>
  <c r="BH112"/>
  <c r="BF112"/>
  <c r="BE112"/>
  <c r="T112"/>
  <c r="R112"/>
  <c r="P112"/>
  <c r="BK112"/>
  <c r="J112"/>
  <c r="BG112"/>
  <c r="BI110"/>
  <c r="BH110"/>
  <c r="BF110"/>
  <c r="BE110"/>
  <c r="T110"/>
  <c r="R110"/>
  <c r="P110"/>
  <c r="BK110"/>
  <c r="J110"/>
  <c r="BG110"/>
  <c r="BI108"/>
  <c r="BH108"/>
  <c r="BF108"/>
  <c r="BE108"/>
  <c r="T108"/>
  <c r="R108"/>
  <c r="P108"/>
  <c r="BK108"/>
  <c r="J108"/>
  <c r="BG108"/>
  <c r="BI106"/>
  <c r="BH106"/>
  <c r="BF106"/>
  <c r="BE106"/>
  <c r="T106"/>
  <c r="R106"/>
  <c r="P106"/>
  <c r="BK106"/>
  <c r="J106"/>
  <c r="BG106"/>
  <c r="BI101"/>
  <c r="BH101"/>
  <c r="BF101"/>
  <c r="BE101"/>
  <c r="T101"/>
  <c r="R101"/>
  <c r="P101"/>
  <c r="BK101"/>
  <c r="J101"/>
  <c r="BG101"/>
  <c r="BI99"/>
  <c r="BH99"/>
  <c r="BF99"/>
  <c r="BE99"/>
  <c r="T99"/>
  <c r="R99"/>
  <c r="P99"/>
  <c r="BK99"/>
  <c r="J99"/>
  <c r="BG99"/>
  <c r="BI97"/>
  <c r="F41"/>
  <c i="1" r="BD63"/>
  <c i="6" r="BH97"/>
  <c r="F40"/>
  <c i="1" r="BC63"/>
  <c i="6" r="BF97"/>
  <c r="J38"/>
  <c i="1" r="AW63"/>
  <c i="6" r="F38"/>
  <c i="1" r="BA63"/>
  <c i="6" r="BE97"/>
  <c r="J37"/>
  <c i="1" r="AV63"/>
  <c i="6" r="F37"/>
  <c i="1" r="AZ63"/>
  <c i="6" r="T97"/>
  <c r="T96"/>
  <c r="T95"/>
  <c r="T94"/>
  <c r="R97"/>
  <c r="R96"/>
  <c r="R95"/>
  <c r="R94"/>
  <c r="P97"/>
  <c r="P96"/>
  <c r="P95"/>
  <c r="P94"/>
  <c i="1" r="AU63"/>
  <c i="6" r="BK97"/>
  <c r="BK96"/>
  <c r="J96"/>
  <c r="BK95"/>
  <c r="J95"/>
  <c r="BK94"/>
  <c r="J94"/>
  <c r="J67"/>
  <c r="J34"/>
  <c i="1" r="AG63"/>
  <c i="6" r="J97"/>
  <c r="BG97"/>
  <c r="F39"/>
  <c i="1" r="BB63"/>
  <c i="6" r="J69"/>
  <c r="J68"/>
  <c r="J91"/>
  <c r="F90"/>
  <c r="F88"/>
  <c r="E86"/>
  <c r="J63"/>
  <c r="F62"/>
  <c r="F60"/>
  <c r="E58"/>
  <c r="J43"/>
  <c r="J25"/>
  <c r="E25"/>
  <c r="J90"/>
  <c r="J62"/>
  <c r="J24"/>
  <c r="J22"/>
  <c r="E22"/>
  <c r="F91"/>
  <c r="F63"/>
  <c r="J21"/>
  <c r="J16"/>
  <c r="J88"/>
  <c r="J60"/>
  <c r="E7"/>
  <c r="E80"/>
  <c r="E52"/>
  <c i="5" r="J39"/>
  <c r="J38"/>
  <c i="1" r="AY60"/>
  <c i="5" r="J37"/>
  <c i="1" r="AX60"/>
  <c i="5" r="BI97"/>
  <c r="BH97"/>
  <c r="BG97"/>
  <c r="BF97"/>
  <c r="T97"/>
  <c r="R97"/>
  <c r="P97"/>
  <c r="BK97"/>
  <c r="J97"/>
  <c r="BE97"/>
  <c r="BI96"/>
  <c r="BH96"/>
  <c r="BG96"/>
  <c r="BF96"/>
  <c r="T96"/>
  <c r="R96"/>
  <c r="P96"/>
  <c r="BK96"/>
  <c r="J96"/>
  <c r="BE96"/>
  <c r="BI95"/>
  <c r="BH95"/>
  <c r="BG95"/>
  <c r="BF95"/>
  <c r="T95"/>
  <c r="R95"/>
  <c r="P95"/>
  <c r="BK95"/>
  <c r="J95"/>
  <c r="BE95"/>
  <c r="BI94"/>
  <c r="BH94"/>
  <c r="BG94"/>
  <c r="BF94"/>
  <c r="T94"/>
  <c r="R94"/>
  <c r="P94"/>
  <c r="BK94"/>
  <c r="J94"/>
  <c r="BE94"/>
  <c r="BI93"/>
  <c r="BH93"/>
  <c r="BG93"/>
  <c r="BF93"/>
  <c r="T93"/>
  <c r="R93"/>
  <c r="P93"/>
  <c r="BK93"/>
  <c r="J93"/>
  <c r="BE93"/>
  <c r="BI91"/>
  <c r="BH91"/>
  <c r="BG91"/>
  <c r="BF91"/>
  <c r="T91"/>
  <c r="R91"/>
  <c r="P91"/>
  <c r="BK91"/>
  <c r="J91"/>
  <c r="BE91"/>
  <c r="BI90"/>
  <c r="BH90"/>
  <c r="BG90"/>
  <c r="BF90"/>
  <c r="T90"/>
  <c r="R90"/>
  <c r="P90"/>
  <c r="BK90"/>
  <c r="J90"/>
  <c r="BE90"/>
  <c r="BI89"/>
  <c r="BH89"/>
  <c r="BG89"/>
  <c r="BF89"/>
  <c r="T89"/>
  <c r="R89"/>
  <c r="P89"/>
  <c r="BK89"/>
  <c r="J89"/>
  <c r="BE89"/>
  <c r="BI88"/>
  <c r="F39"/>
  <c i="1" r="BD60"/>
  <c i="5" r="BH88"/>
  <c r="F38"/>
  <c i="1" r="BC60"/>
  <c i="5" r="BG88"/>
  <c r="F37"/>
  <c i="1" r="BB60"/>
  <c i="5" r="BF88"/>
  <c r="J36"/>
  <c i="1" r="AW60"/>
  <c i="5" r="F36"/>
  <c i="1" r="BA60"/>
  <c i="5" r="T88"/>
  <c r="T87"/>
  <c r="T86"/>
  <c r="R88"/>
  <c r="R87"/>
  <c r="R86"/>
  <c r="P88"/>
  <c r="P87"/>
  <c r="P86"/>
  <c i="1" r="AU60"/>
  <c i="5" r="BK88"/>
  <c r="BK87"/>
  <c r="J87"/>
  <c r="BK86"/>
  <c r="J86"/>
  <c r="J63"/>
  <c r="J32"/>
  <c i="1" r="AG60"/>
  <c i="5" r="J88"/>
  <c r="BE88"/>
  <c r="J35"/>
  <c i="1" r="AV60"/>
  <c i="5" r="F35"/>
  <c i="1" r="AZ60"/>
  <c i="5" r="J64"/>
  <c r="J83"/>
  <c r="F82"/>
  <c r="F80"/>
  <c r="E78"/>
  <c r="J59"/>
  <c r="F58"/>
  <c r="F56"/>
  <c r="E54"/>
  <c r="J41"/>
  <c r="J23"/>
  <c r="E23"/>
  <c r="J82"/>
  <c r="J58"/>
  <c r="J22"/>
  <c r="J20"/>
  <c r="E20"/>
  <c r="F83"/>
  <c r="F59"/>
  <c r="J19"/>
  <c r="J14"/>
  <c r="J80"/>
  <c r="J56"/>
  <c r="E7"/>
  <c r="E74"/>
  <c r="E50"/>
  <c i="4" r="J41"/>
  <c r="J40"/>
  <c i="1" r="AY59"/>
  <c i="4" r="J39"/>
  <c i="1" r="AX59"/>
  <c i="4" r="BI252"/>
  <c r="BH252"/>
  <c r="BG252"/>
  <c r="BF252"/>
  <c r="T252"/>
  <c r="T251"/>
  <c r="R252"/>
  <c r="R251"/>
  <c r="P252"/>
  <c r="P251"/>
  <c r="BK252"/>
  <c r="BK251"/>
  <c r="J251"/>
  <c r="J252"/>
  <c r="BE252"/>
  <c r="J74"/>
  <c r="BI247"/>
  <c r="BH247"/>
  <c r="BG247"/>
  <c r="BF247"/>
  <c r="T247"/>
  <c r="R247"/>
  <c r="P247"/>
  <c r="BK247"/>
  <c r="J247"/>
  <c r="BE247"/>
  <c r="BI245"/>
  <c r="BH245"/>
  <c r="BG245"/>
  <c r="BF245"/>
  <c r="T245"/>
  <c r="R245"/>
  <c r="P245"/>
  <c r="BK245"/>
  <c r="J245"/>
  <c r="BE245"/>
  <c r="BI241"/>
  <c r="BH241"/>
  <c r="BG241"/>
  <c r="BF241"/>
  <c r="T241"/>
  <c r="R241"/>
  <c r="P241"/>
  <c r="BK241"/>
  <c r="J241"/>
  <c r="BE241"/>
  <c r="BI238"/>
  <c r="BH238"/>
  <c r="BG238"/>
  <c r="BF238"/>
  <c r="T238"/>
  <c r="R238"/>
  <c r="P238"/>
  <c r="BK238"/>
  <c r="J238"/>
  <c r="BE238"/>
  <c r="BI234"/>
  <c r="BH234"/>
  <c r="BG234"/>
  <c r="BF234"/>
  <c r="T234"/>
  <c r="R234"/>
  <c r="P234"/>
  <c r="BK234"/>
  <c r="J234"/>
  <c r="BE234"/>
  <c r="BI230"/>
  <c r="BH230"/>
  <c r="BG230"/>
  <c r="BF230"/>
  <c r="T230"/>
  <c r="T229"/>
  <c r="R230"/>
  <c r="R229"/>
  <c r="P230"/>
  <c r="P229"/>
  <c r="BK230"/>
  <c r="BK229"/>
  <c r="J229"/>
  <c r="J230"/>
  <c r="BE230"/>
  <c r="J73"/>
  <c r="BI225"/>
  <c r="BH225"/>
  <c r="BG225"/>
  <c r="BF225"/>
  <c r="T225"/>
  <c r="R225"/>
  <c r="P225"/>
  <c r="BK225"/>
  <c r="J225"/>
  <c r="BE225"/>
  <c r="BI221"/>
  <c r="BH221"/>
  <c r="BG221"/>
  <c r="BF221"/>
  <c r="T221"/>
  <c r="R221"/>
  <c r="P221"/>
  <c r="BK221"/>
  <c r="J221"/>
  <c r="BE221"/>
  <c r="BI217"/>
  <c r="BH217"/>
  <c r="BG217"/>
  <c r="BF217"/>
  <c r="T217"/>
  <c r="R217"/>
  <c r="P217"/>
  <c r="BK217"/>
  <c r="J217"/>
  <c r="BE217"/>
  <c r="BI213"/>
  <c r="BH213"/>
  <c r="BG213"/>
  <c r="BF213"/>
  <c r="T213"/>
  <c r="R213"/>
  <c r="P213"/>
  <c r="BK213"/>
  <c r="J213"/>
  <c r="BE213"/>
  <c r="BI209"/>
  <c r="BH209"/>
  <c r="BG209"/>
  <c r="BF209"/>
  <c r="T209"/>
  <c r="T208"/>
  <c r="R209"/>
  <c r="R208"/>
  <c r="P209"/>
  <c r="P208"/>
  <c r="BK209"/>
  <c r="BK208"/>
  <c r="J208"/>
  <c r="J209"/>
  <c r="BE209"/>
  <c r="J72"/>
  <c r="BI198"/>
  <c r="BH198"/>
  <c r="BG198"/>
  <c r="BF198"/>
  <c r="T198"/>
  <c r="R198"/>
  <c r="P198"/>
  <c r="BK198"/>
  <c r="J198"/>
  <c r="BE198"/>
  <c r="BI194"/>
  <c r="BH194"/>
  <c r="BG194"/>
  <c r="BF194"/>
  <c r="T194"/>
  <c r="R194"/>
  <c r="P194"/>
  <c r="BK194"/>
  <c r="J194"/>
  <c r="BE194"/>
  <c r="BI190"/>
  <c r="BH190"/>
  <c r="BG190"/>
  <c r="BF190"/>
  <c r="T190"/>
  <c r="T189"/>
  <c r="R190"/>
  <c r="R189"/>
  <c r="P190"/>
  <c r="P189"/>
  <c r="BK190"/>
  <c r="BK189"/>
  <c r="J189"/>
  <c r="J190"/>
  <c r="BE190"/>
  <c r="J71"/>
  <c r="BI187"/>
  <c r="BH187"/>
  <c r="BG187"/>
  <c r="BF187"/>
  <c r="T187"/>
  <c r="R187"/>
  <c r="P187"/>
  <c r="BK187"/>
  <c r="J187"/>
  <c r="BE187"/>
  <c r="BI183"/>
  <c r="BH183"/>
  <c r="BG183"/>
  <c r="BF183"/>
  <c r="T183"/>
  <c r="R183"/>
  <c r="P183"/>
  <c r="BK183"/>
  <c r="J183"/>
  <c r="BE183"/>
  <c r="BI179"/>
  <c r="BH179"/>
  <c r="BG179"/>
  <c r="BF179"/>
  <c r="T179"/>
  <c r="R179"/>
  <c r="P179"/>
  <c r="BK179"/>
  <c r="J179"/>
  <c r="BE179"/>
  <c r="BI175"/>
  <c r="BH175"/>
  <c r="BG175"/>
  <c r="BF175"/>
  <c r="T175"/>
  <c r="T174"/>
  <c r="R175"/>
  <c r="R174"/>
  <c r="P175"/>
  <c r="P174"/>
  <c r="BK175"/>
  <c r="BK174"/>
  <c r="J174"/>
  <c r="J175"/>
  <c r="BE175"/>
  <c r="J70"/>
  <c r="BI172"/>
  <c r="BH172"/>
  <c r="BG172"/>
  <c r="BF172"/>
  <c r="T172"/>
  <c r="R172"/>
  <c r="P172"/>
  <c r="BK172"/>
  <c r="J172"/>
  <c r="BE172"/>
  <c r="BI165"/>
  <c r="BH165"/>
  <c r="BG165"/>
  <c r="BF165"/>
  <c r="T165"/>
  <c r="R165"/>
  <c r="P165"/>
  <c r="BK165"/>
  <c r="J165"/>
  <c r="BE165"/>
  <c r="BI158"/>
  <c r="BH158"/>
  <c r="BG158"/>
  <c r="BF158"/>
  <c r="T158"/>
  <c r="R158"/>
  <c r="P158"/>
  <c r="BK158"/>
  <c r="J158"/>
  <c r="BE158"/>
  <c r="BI154"/>
  <c r="BH154"/>
  <c r="BG154"/>
  <c r="BF154"/>
  <c r="T154"/>
  <c r="R154"/>
  <c r="P154"/>
  <c r="BK154"/>
  <c r="J154"/>
  <c r="BE154"/>
  <c r="BI147"/>
  <c r="BH147"/>
  <c r="BG147"/>
  <c r="BF147"/>
  <c r="T147"/>
  <c r="R147"/>
  <c r="P147"/>
  <c r="BK147"/>
  <c r="J147"/>
  <c r="BE147"/>
  <c r="BI144"/>
  <c r="BH144"/>
  <c r="BG144"/>
  <c r="BF144"/>
  <c r="T144"/>
  <c r="R144"/>
  <c r="P144"/>
  <c r="BK144"/>
  <c r="J144"/>
  <c r="BE144"/>
  <c r="BI140"/>
  <c r="BH140"/>
  <c r="BG140"/>
  <c r="BF140"/>
  <c r="T140"/>
  <c r="R140"/>
  <c r="P140"/>
  <c r="BK140"/>
  <c r="J140"/>
  <c r="BE140"/>
  <c r="BI137"/>
  <c r="BH137"/>
  <c r="BG137"/>
  <c r="BF137"/>
  <c r="T137"/>
  <c r="R137"/>
  <c r="P137"/>
  <c r="BK137"/>
  <c r="J137"/>
  <c r="BE137"/>
  <c r="BI134"/>
  <c r="BH134"/>
  <c r="BG134"/>
  <c r="BF134"/>
  <c r="T134"/>
  <c r="R134"/>
  <c r="P134"/>
  <c r="BK134"/>
  <c r="J134"/>
  <c r="BE134"/>
  <c r="BI118"/>
  <c r="BH118"/>
  <c r="BG118"/>
  <c r="BF118"/>
  <c r="T118"/>
  <c r="R118"/>
  <c r="P118"/>
  <c r="BK118"/>
  <c r="J118"/>
  <c r="BE118"/>
  <c r="BI115"/>
  <c r="BH115"/>
  <c r="BG115"/>
  <c r="BF115"/>
  <c r="T115"/>
  <c r="R115"/>
  <c r="P115"/>
  <c r="BK115"/>
  <c r="J115"/>
  <c r="BE115"/>
  <c r="BI111"/>
  <c r="BH111"/>
  <c r="BG111"/>
  <c r="BF111"/>
  <c r="T111"/>
  <c r="R111"/>
  <c r="P111"/>
  <c r="BK111"/>
  <c r="J111"/>
  <c r="BE111"/>
  <c r="BI108"/>
  <c r="BH108"/>
  <c r="BG108"/>
  <c r="BF108"/>
  <c r="T108"/>
  <c r="R108"/>
  <c r="P108"/>
  <c r="BK108"/>
  <c r="J108"/>
  <c r="BE108"/>
  <c r="BI101"/>
  <c r="F41"/>
  <c i="1" r="BD59"/>
  <c i="4" r="BH101"/>
  <c r="F40"/>
  <c i="1" r="BC59"/>
  <c i="4" r="BG101"/>
  <c r="F39"/>
  <c i="1" r="BB59"/>
  <c i="4" r="BF101"/>
  <c r="J38"/>
  <c i="1" r="AW59"/>
  <c i="4" r="F38"/>
  <c i="1" r="BA59"/>
  <c i="4" r="T101"/>
  <c r="T100"/>
  <c r="T99"/>
  <c r="T98"/>
  <c r="R101"/>
  <c r="R100"/>
  <c r="R99"/>
  <c r="R98"/>
  <c r="P101"/>
  <c r="P100"/>
  <c r="P99"/>
  <c r="P98"/>
  <c i="1" r="AU59"/>
  <c i="4" r="BK101"/>
  <c r="BK100"/>
  <c r="J100"/>
  <c r="BK99"/>
  <c r="J99"/>
  <c r="BK98"/>
  <c r="J98"/>
  <c r="J67"/>
  <c r="J34"/>
  <c i="1" r="AG59"/>
  <c i="4" r="J101"/>
  <c r="BE101"/>
  <c r="J37"/>
  <c i="1" r="AV59"/>
  <c i="4" r="F37"/>
  <c i="1" r="AZ59"/>
  <c i="4" r="J69"/>
  <c r="J68"/>
  <c r="J95"/>
  <c r="F94"/>
  <c r="F92"/>
  <c r="E90"/>
  <c r="J63"/>
  <c r="F62"/>
  <c r="F60"/>
  <c r="E58"/>
  <c r="J43"/>
  <c r="J25"/>
  <c r="E25"/>
  <c r="J94"/>
  <c r="J62"/>
  <c r="J24"/>
  <c r="J22"/>
  <c r="E22"/>
  <c r="F95"/>
  <c r="F63"/>
  <c r="J21"/>
  <c r="J16"/>
  <c r="J92"/>
  <c r="J60"/>
  <c r="E7"/>
  <c r="E84"/>
  <c r="E52"/>
  <c i="3" r="J41"/>
  <c r="J40"/>
  <c i="1" r="AY58"/>
  <c i="3" r="J39"/>
  <c i="1" r="AX58"/>
  <c i="3" r="BI119"/>
  <c r="BH119"/>
  <c r="BG119"/>
  <c r="BF119"/>
  <c r="T119"/>
  <c r="R119"/>
  <c r="P119"/>
  <c r="BK119"/>
  <c r="J119"/>
  <c r="BE119"/>
  <c r="BI117"/>
  <c r="BH117"/>
  <c r="BG117"/>
  <c r="BF117"/>
  <c r="T117"/>
  <c r="R117"/>
  <c r="P117"/>
  <c r="BK117"/>
  <c r="J117"/>
  <c r="BE117"/>
  <c r="BI115"/>
  <c r="BH115"/>
  <c r="BG115"/>
  <c r="BF115"/>
  <c r="T115"/>
  <c r="R115"/>
  <c r="P115"/>
  <c r="BK115"/>
  <c r="J115"/>
  <c r="BE115"/>
  <c r="BI113"/>
  <c r="BH113"/>
  <c r="BG113"/>
  <c r="BF113"/>
  <c r="T113"/>
  <c r="R113"/>
  <c r="P113"/>
  <c r="BK113"/>
  <c r="J113"/>
  <c r="BE113"/>
  <c r="BI111"/>
  <c r="BH111"/>
  <c r="BG111"/>
  <c r="BF111"/>
  <c r="T111"/>
  <c r="R111"/>
  <c r="P111"/>
  <c r="BK111"/>
  <c r="J111"/>
  <c r="BE111"/>
  <c r="BI106"/>
  <c r="BH106"/>
  <c r="BG106"/>
  <c r="BF106"/>
  <c r="T106"/>
  <c r="R106"/>
  <c r="P106"/>
  <c r="BK106"/>
  <c r="J106"/>
  <c r="BE106"/>
  <c r="BI104"/>
  <c r="BH104"/>
  <c r="BG104"/>
  <c r="BF104"/>
  <c r="T104"/>
  <c r="T103"/>
  <c r="R104"/>
  <c r="R103"/>
  <c r="P104"/>
  <c r="P103"/>
  <c r="BK104"/>
  <c r="BK103"/>
  <c r="J103"/>
  <c r="J104"/>
  <c r="BE104"/>
  <c r="J70"/>
  <c r="BI97"/>
  <c r="F41"/>
  <c i="1" r="BD58"/>
  <c i="3" r="BH97"/>
  <c r="F40"/>
  <c i="1" r="BC58"/>
  <c i="3" r="BG97"/>
  <c r="F39"/>
  <c i="1" r="BB58"/>
  <c i="3" r="BF97"/>
  <c r="J38"/>
  <c i="1" r="AW58"/>
  <c i="3" r="F38"/>
  <c i="1" r="BA58"/>
  <c i="3" r="T97"/>
  <c r="T96"/>
  <c r="T95"/>
  <c r="T94"/>
  <c r="R97"/>
  <c r="R96"/>
  <c r="R95"/>
  <c r="R94"/>
  <c r="P97"/>
  <c r="P96"/>
  <c r="P95"/>
  <c r="P94"/>
  <c i="1" r="AU58"/>
  <c i="3" r="BK97"/>
  <c r="BK96"/>
  <c r="J96"/>
  <c r="BK95"/>
  <c r="J95"/>
  <c r="BK94"/>
  <c r="J94"/>
  <c r="J67"/>
  <c r="J34"/>
  <c i="1" r="AG58"/>
  <c i="3" r="J97"/>
  <c r="BE97"/>
  <c r="J37"/>
  <c i="1" r="AV58"/>
  <c i="3" r="F37"/>
  <c i="1" r="AZ58"/>
  <c i="3" r="J69"/>
  <c r="J68"/>
  <c r="J91"/>
  <c r="F90"/>
  <c r="F88"/>
  <c r="E86"/>
  <c r="J63"/>
  <c r="F62"/>
  <c r="F60"/>
  <c r="E58"/>
  <c r="J43"/>
  <c r="J25"/>
  <c r="E25"/>
  <c r="J90"/>
  <c r="J62"/>
  <c r="J24"/>
  <c r="J22"/>
  <c r="E22"/>
  <c r="F91"/>
  <c r="F63"/>
  <c r="J21"/>
  <c r="J16"/>
  <c r="J88"/>
  <c r="J60"/>
  <c r="E7"/>
  <c r="E80"/>
  <c r="E52"/>
  <c i="2" r="J229"/>
  <c r="J41"/>
  <c r="J40"/>
  <c i="1" r="AY57"/>
  <c i="2" r="J39"/>
  <c i="1" r="AX57"/>
  <c i="2" r="J71"/>
  <c r="BI224"/>
  <c r="BH224"/>
  <c r="BG224"/>
  <c r="BF224"/>
  <c r="T224"/>
  <c r="R224"/>
  <c r="P224"/>
  <c r="BK224"/>
  <c r="J224"/>
  <c r="BE224"/>
  <c r="BI219"/>
  <c r="BH219"/>
  <c r="BG219"/>
  <c r="BF219"/>
  <c r="T219"/>
  <c r="R219"/>
  <c r="P219"/>
  <c r="BK219"/>
  <c r="J219"/>
  <c r="BE219"/>
  <c r="BI214"/>
  <c r="BH214"/>
  <c r="BG214"/>
  <c r="BF214"/>
  <c r="T214"/>
  <c r="R214"/>
  <c r="P214"/>
  <c r="BK214"/>
  <c r="J214"/>
  <c r="BE214"/>
  <c r="BI211"/>
  <c r="BH211"/>
  <c r="BG211"/>
  <c r="BF211"/>
  <c r="T211"/>
  <c r="R211"/>
  <c r="P211"/>
  <c r="BK211"/>
  <c r="J211"/>
  <c r="BE211"/>
  <c r="BI205"/>
  <c r="BH205"/>
  <c r="BG205"/>
  <c r="BF205"/>
  <c r="T205"/>
  <c r="R205"/>
  <c r="P205"/>
  <c r="BK205"/>
  <c r="J205"/>
  <c r="BE205"/>
  <c r="BI202"/>
  <c r="BH202"/>
  <c r="BG202"/>
  <c r="BF202"/>
  <c r="T202"/>
  <c r="R202"/>
  <c r="P202"/>
  <c r="BK202"/>
  <c r="J202"/>
  <c r="BE202"/>
  <c r="BI199"/>
  <c r="BH199"/>
  <c r="BG199"/>
  <c r="BF199"/>
  <c r="T199"/>
  <c r="R199"/>
  <c r="P199"/>
  <c r="BK199"/>
  <c r="J199"/>
  <c r="BE199"/>
  <c r="BI194"/>
  <c r="BH194"/>
  <c r="BG194"/>
  <c r="BF194"/>
  <c r="T194"/>
  <c r="R194"/>
  <c r="P194"/>
  <c r="BK194"/>
  <c r="J194"/>
  <c r="BE194"/>
  <c r="BI191"/>
  <c r="BH191"/>
  <c r="BG191"/>
  <c r="BF191"/>
  <c r="T191"/>
  <c r="R191"/>
  <c r="P191"/>
  <c r="BK191"/>
  <c r="J191"/>
  <c r="BE191"/>
  <c r="BI186"/>
  <c r="BH186"/>
  <c r="BG186"/>
  <c r="BF186"/>
  <c r="T186"/>
  <c r="T185"/>
  <c r="R186"/>
  <c r="R185"/>
  <c r="P186"/>
  <c r="P185"/>
  <c r="BK186"/>
  <c r="BK185"/>
  <c r="J185"/>
  <c r="J186"/>
  <c r="BE186"/>
  <c r="J70"/>
  <c r="BI180"/>
  <c r="BH180"/>
  <c r="BG180"/>
  <c r="BF180"/>
  <c r="T180"/>
  <c r="R180"/>
  <c r="P180"/>
  <c r="BK180"/>
  <c r="J180"/>
  <c r="BE180"/>
  <c r="BI179"/>
  <c r="BH179"/>
  <c r="BG179"/>
  <c r="BF179"/>
  <c r="T179"/>
  <c r="R179"/>
  <c r="P179"/>
  <c r="BK179"/>
  <c r="J179"/>
  <c r="BE179"/>
  <c r="BI178"/>
  <c r="BH178"/>
  <c r="BG178"/>
  <c r="BF178"/>
  <c r="T178"/>
  <c r="R178"/>
  <c r="P178"/>
  <c r="BK178"/>
  <c r="J178"/>
  <c r="BE178"/>
  <c r="BI177"/>
  <c r="BH177"/>
  <c r="BG177"/>
  <c r="BF177"/>
  <c r="T177"/>
  <c r="R177"/>
  <c r="P177"/>
  <c r="BK177"/>
  <c r="J177"/>
  <c r="BE177"/>
  <c r="BI175"/>
  <c r="BH175"/>
  <c r="BG175"/>
  <c r="BF175"/>
  <c r="T175"/>
  <c r="R175"/>
  <c r="P175"/>
  <c r="BK175"/>
  <c r="J175"/>
  <c r="BE175"/>
  <c r="BI173"/>
  <c r="BH173"/>
  <c r="BG173"/>
  <c r="BF173"/>
  <c r="T173"/>
  <c r="R173"/>
  <c r="P173"/>
  <c r="BK173"/>
  <c r="J173"/>
  <c r="BE173"/>
  <c r="BI172"/>
  <c r="BH172"/>
  <c r="BG172"/>
  <c r="BF172"/>
  <c r="T172"/>
  <c r="R172"/>
  <c r="P172"/>
  <c r="BK172"/>
  <c r="J172"/>
  <c r="BE172"/>
  <c r="BI168"/>
  <c r="BH168"/>
  <c r="BG168"/>
  <c r="BF168"/>
  <c r="T168"/>
  <c r="R168"/>
  <c r="P168"/>
  <c r="BK168"/>
  <c r="J168"/>
  <c r="BE168"/>
  <c r="BI163"/>
  <c r="BH163"/>
  <c r="BG163"/>
  <c r="BF163"/>
  <c r="T163"/>
  <c r="R163"/>
  <c r="P163"/>
  <c r="BK163"/>
  <c r="J163"/>
  <c r="BE163"/>
  <c r="BI162"/>
  <c r="BH162"/>
  <c r="BG162"/>
  <c r="BF162"/>
  <c r="T162"/>
  <c r="R162"/>
  <c r="P162"/>
  <c r="BK162"/>
  <c r="J162"/>
  <c r="BE162"/>
  <c r="BI160"/>
  <c r="BH160"/>
  <c r="BG160"/>
  <c r="BF160"/>
  <c r="T160"/>
  <c r="R160"/>
  <c r="P160"/>
  <c r="BK160"/>
  <c r="J160"/>
  <c r="BE160"/>
  <c r="BI158"/>
  <c r="BH158"/>
  <c r="BG158"/>
  <c r="BF158"/>
  <c r="T158"/>
  <c r="R158"/>
  <c r="P158"/>
  <c r="BK158"/>
  <c r="J158"/>
  <c r="BE158"/>
  <c r="BI156"/>
  <c r="BH156"/>
  <c r="BG156"/>
  <c r="BF156"/>
  <c r="T156"/>
  <c r="R156"/>
  <c r="P156"/>
  <c r="BK156"/>
  <c r="J156"/>
  <c r="BE156"/>
  <c r="BI154"/>
  <c r="BH154"/>
  <c r="BG154"/>
  <c r="BF154"/>
  <c r="T154"/>
  <c r="R154"/>
  <c r="P154"/>
  <c r="BK154"/>
  <c r="J154"/>
  <c r="BE154"/>
  <c r="BI152"/>
  <c r="BH152"/>
  <c r="BG152"/>
  <c r="BF152"/>
  <c r="T152"/>
  <c r="R152"/>
  <c r="P152"/>
  <c r="BK152"/>
  <c r="J152"/>
  <c r="BE152"/>
  <c r="BI150"/>
  <c r="BH150"/>
  <c r="BG150"/>
  <c r="BF150"/>
  <c r="T150"/>
  <c r="R150"/>
  <c r="P150"/>
  <c r="BK150"/>
  <c r="J150"/>
  <c r="BE150"/>
  <c r="BI148"/>
  <c r="BH148"/>
  <c r="BG148"/>
  <c r="BF148"/>
  <c r="T148"/>
  <c r="R148"/>
  <c r="P148"/>
  <c r="BK148"/>
  <c r="J148"/>
  <c r="BE148"/>
  <c r="BI146"/>
  <c r="BH146"/>
  <c r="BG146"/>
  <c r="BF146"/>
  <c r="T146"/>
  <c r="R146"/>
  <c r="P146"/>
  <c r="BK146"/>
  <c r="J146"/>
  <c r="BE146"/>
  <c r="BI144"/>
  <c r="BH144"/>
  <c r="BG144"/>
  <c r="BF144"/>
  <c r="T144"/>
  <c r="R144"/>
  <c r="P144"/>
  <c r="BK144"/>
  <c r="J144"/>
  <c r="BE144"/>
  <c r="BI142"/>
  <c r="BH142"/>
  <c r="BG142"/>
  <c r="BF142"/>
  <c r="T142"/>
  <c r="R142"/>
  <c r="P142"/>
  <c r="BK142"/>
  <c r="J142"/>
  <c r="BE142"/>
  <c r="BI141"/>
  <c r="BH141"/>
  <c r="BG141"/>
  <c r="BF141"/>
  <c r="T141"/>
  <c r="R141"/>
  <c r="P141"/>
  <c r="BK141"/>
  <c r="J141"/>
  <c r="BE141"/>
  <c r="BI139"/>
  <c r="BH139"/>
  <c r="BG139"/>
  <c r="BF139"/>
  <c r="T139"/>
  <c r="R139"/>
  <c r="P139"/>
  <c r="BK139"/>
  <c r="J139"/>
  <c r="BE139"/>
  <c r="BI137"/>
  <c r="BH137"/>
  <c r="BG137"/>
  <c r="BF137"/>
  <c r="T137"/>
  <c r="R137"/>
  <c r="P137"/>
  <c r="BK137"/>
  <c r="J137"/>
  <c r="BE137"/>
  <c r="BI135"/>
  <c r="BH135"/>
  <c r="BG135"/>
  <c r="BF135"/>
  <c r="T135"/>
  <c r="R135"/>
  <c r="P135"/>
  <c r="BK135"/>
  <c r="J135"/>
  <c r="BE135"/>
  <c r="BI133"/>
  <c r="BH133"/>
  <c r="BG133"/>
  <c r="BF133"/>
  <c r="T133"/>
  <c r="R133"/>
  <c r="P133"/>
  <c r="BK133"/>
  <c r="J133"/>
  <c r="BE133"/>
  <c r="BI131"/>
  <c r="BH131"/>
  <c r="BG131"/>
  <c r="BF131"/>
  <c r="T131"/>
  <c r="R131"/>
  <c r="P131"/>
  <c r="BK131"/>
  <c r="J131"/>
  <c r="BE131"/>
  <c r="BI129"/>
  <c r="BH129"/>
  <c r="BG129"/>
  <c r="BF129"/>
  <c r="T129"/>
  <c r="R129"/>
  <c r="P129"/>
  <c r="BK129"/>
  <c r="J129"/>
  <c r="BE129"/>
  <c r="BI127"/>
  <c r="BH127"/>
  <c r="BG127"/>
  <c r="BF127"/>
  <c r="T127"/>
  <c r="R127"/>
  <c r="P127"/>
  <c r="BK127"/>
  <c r="J127"/>
  <c r="BE127"/>
  <c r="BI125"/>
  <c r="BH125"/>
  <c r="BG125"/>
  <c r="BF125"/>
  <c r="T125"/>
  <c r="R125"/>
  <c r="P125"/>
  <c r="BK125"/>
  <c r="J125"/>
  <c r="BE125"/>
  <c r="BI123"/>
  <c r="BH123"/>
  <c r="BG123"/>
  <c r="BF123"/>
  <c r="T123"/>
  <c r="R123"/>
  <c r="P123"/>
  <c r="BK123"/>
  <c r="J123"/>
  <c r="BE123"/>
  <c r="BI119"/>
  <c r="BH119"/>
  <c r="BG119"/>
  <c r="BF119"/>
  <c r="T119"/>
  <c r="R119"/>
  <c r="P119"/>
  <c r="BK119"/>
  <c r="J119"/>
  <c r="BE119"/>
  <c r="BI117"/>
  <c r="BH117"/>
  <c r="BG117"/>
  <c r="BF117"/>
  <c r="T117"/>
  <c r="R117"/>
  <c r="P117"/>
  <c r="BK117"/>
  <c r="J117"/>
  <c r="BE117"/>
  <c r="BI115"/>
  <c r="BH115"/>
  <c r="BG115"/>
  <c r="BF115"/>
  <c r="T115"/>
  <c r="R115"/>
  <c r="P115"/>
  <c r="BK115"/>
  <c r="J115"/>
  <c r="BE115"/>
  <c r="BI110"/>
  <c r="BH110"/>
  <c r="BG110"/>
  <c r="BF110"/>
  <c r="T110"/>
  <c r="R110"/>
  <c r="P110"/>
  <c r="BK110"/>
  <c r="J110"/>
  <c r="BE110"/>
  <c r="BI105"/>
  <c r="BH105"/>
  <c r="BG105"/>
  <c r="BF105"/>
  <c r="T105"/>
  <c r="R105"/>
  <c r="P105"/>
  <c r="BK105"/>
  <c r="J105"/>
  <c r="BE105"/>
  <c r="BI100"/>
  <c r="BH100"/>
  <c r="BG100"/>
  <c r="BF100"/>
  <c r="T100"/>
  <c r="R100"/>
  <c r="P100"/>
  <c r="BK100"/>
  <c r="J100"/>
  <c r="BE100"/>
  <c r="BI98"/>
  <c r="F41"/>
  <c i="1" r="BD57"/>
  <c i="2" r="BH98"/>
  <c r="F40"/>
  <c i="1" r="BC57"/>
  <c i="2" r="BG98"/>
  <c r="F39"/>
  <c i="1" r="BB57"/>
  <c i="2" r="BF98"/>
  <c r="J38"/>
  <c i="1" r="AW57"/>
  <c i="2" r="F38"/>
  <c i="1" r="BA57"/>
  <c i="2" r="T98"/>
  <c r="T97"/>
  <c r="T96"/>
  <c r="T95"/>
  <c r="R98"/>
  <c r="R97"/>
  <c r="R96"/>
  <c r="R95"/>
  <c r="P98"/>
  <c r="P97"/>
  <c r="P96"/>
  <c r="P95"/>
  <c i="1" r="AU57"/>
  <c i="2" r="BK98"/>
  <c r="BK97"/>
  <c r="J97"/>
  <c r="BK96"/>
  <c r="J96"/>
  <c r="BK95"/>
  <c r="J95"/>
  <c r="J67"/>
  <c r="J34"/>
  <c i="1" r="AG57"/>
  <c i="2" r="J98"/>
  <c r="BE98"/>
  <c r="J37"/>
  <c i="1" r="AV57"/>
  <c i="2" r="F37"/>
  <c i="1" r="AZ57"/>
  <c i="2" r="J69"/>
  <c r="J68"/>
  <c r="J92"/>
  <c r="F91"/>
  <c r="F89"/>
  <c r="E87"/>
  <c r="J63"/>
  <c r="F62"/>
  <c r="F60"/>
  <c r="E58"/>
  <c r="J43"/>
  <c r="J25"/>
  <c r="E25"/>
  <c r="J91"/>
  <c r="J62"/>
  <c r="J24"/>
  <c r="J22"/>
  <c r="E22"/>
  <c r="F92"/>
  <c r="F63"/>
  <c r="J21"/>
  <c r="J16"/>
  <c r="J89"/>
  <c r="J60"/>
  <c r="E7"/>
  <c r="E81"/>
  <c r="E52"/>
  <c i="1" r="BD106"/>
  <c r="BC106"/>
  <c r="BB106"/>
  <c r="BA106"/>
  <c r="AZ106"/>
  <c r="AY106"/>
  <c r="AX106"/>
  <c r="AW106"/>
  <c r="AV106"/>
  <c r="AU106"/>
  <c r="AT106"/>
  <c r="AS106"/>
  <c r="AG106"/>
  <c r="BD104"/>
  <c r="BC104"/>
  <c r="BB104"/>
  <c r="BA104"/>
  <c r="AZ104"/>
  <c r="AY104"/>
  <c r="AX104"/>
  <c r="AW104"/>
  <c r="AV104"/>
  <c r="AU104"/>
  <c r="AT104"/>
  <c r="AS104"/>
  <c r="AG104"/>
  <c r="BD103"/>
  <c r="BC103"/>
  <c r="BB103"/>
  <c r="BA103"/>
  <c r="AZ103"/>
  <c r="AY103"/>
  <c r="AX103"/>
  <c r="AW103"/>
  <c r="AV103"/>
  <c r="AU103"/>
  <c r="AT103"/>
  <c r="AS103"/>
  <c r="AG103"/>
  <c r="BD101"/>
  <c r="BC101"/>
  <c r="BB101"/>
  <c r="BA101"/>
  <c r="AZ101"/>
  <c r="AY101"/>
  <c r="AX101"/>
  <c r="AW101"/>
  <c r="AV101"/>
  <c r="AU101"/>
  <c r="AT101"/>
  <c r="AS101"/>
  <c r="AG101"/>
  <c r="BD99"/>
  <c r="BC99"/>
  <c r="BB99"/>
  <c r="BA99"/>
  <c r="AZ99"/>
  <c r="AY99"/>
  <c r="AX99"/>
  <c r="AW99"/>
  <c r="AV99"/>
  <c r="AU99"/>
  <c r="AT99"/>
  <c r="AS99"/>
  <c r="AG99"/>
  <c r="BD98"/>
  <c r="BC98"/>
  <c r="BB98"/>
  <c r="BA98"/>
  <c r="AZ98"/>
  <c r="AY98"/>
  <c r="AX98"/>
  <c r="AW98"/>
  <c r="AV98"/>
  <c r="AU98"/>
  <c r="AT98"/>
  <c r="AS98"/>
  <c r="AG98"/>
  <c r="BD96"/>
  <c r="BC96"/>
  <c r="BB96"/>
  <c r="BA96"/>
  <c r="AZ96"/>
  <c r="AY96"/>
  <c r="AX96"/>
  <c r="AW96"/>
  <c r="AV96"/>
  <c r="AU96"/>
  <c r="AT96"/>
  <c r="AS96"/>
  <c r="AG96"/>
  <c r="BD93"/>
  <c r="BC93"/>
  <c r="BB93"/>
  <c r="BA93"/>
  <c r="AZ93"/>
  <c r="AY93"/>
  <c r="AX93"/>
  <c r="AW93"/>
  <c r="AV93"/>
  <c r="AU93"/>
  <c r="AT93"/>
  <c r="AS93"/>
  <c r="AG93"/>
  <c r="BD92"/>
  <c r="BC92"/>
  <c r="BB92"/>
  <c r="BA92"/>
  <c r="AZ92"/>
  <c r="AY92"/>
  <c r="AX92"/>
  <c r="AW92"/>
  <c r="AV92"/>
  <c r="AU92"/>
  <c r="AT92"/>
  <c r="AS92"/>
  <c r="AG92"/>
  <c r="BD90"/>
  <c r="BC90"/>
  <c r="BB90"/>
  <c r="BA90"/>
  <c r="AZ90"/>
  <c r="AY90"/>
  <c r="AX90"/>
  <c r="AW90"/>
  <c r="AV90"/>
  <c r="AU90"/>
  <c r="AT90"/>
  <c r="AS90"/>
  <c r="AG90"/>
  <c r="BD88"/>
  <c r="BC88"/>
  <c r="BB88"/>
  <c r="BA88"/>
  <c r="AZ88"/>
  <c r="AY88"/>
  <c r="AX88"/>
  <c r="AW88"/>
  <c r="AV88"/>
  <c r="AU88"/>
  <c r="AT88"/>
  <c r="AS88"/>
  <c r="AG88"/>
  <c r="BD87"/>
  <c r="BC87"/>
  <c r="BB87"/>
  <c r="BA87"/>
  <c r="AZ87"/>
  <c r="AY87"/>
  <c r="AX87"/>
  <c r="AW87"/>
  <c r="AV87"/>
  <c r="AU87"/>
  <c r="AT87"/>
  <c r="AS87"/>
  <c r="AG87"/>
  <c r="BD85"/>
  <c r="BC85"/>
  <c r="BB85"/>
  <c r="BA85"/>
  <c r="AZ85"/>
  <c r="AY85"/>
  <c r="AX85"/>
  <c r="AW85"/>
  <c r="AV85"/>
  <c r="AU85"/>
  <c r="AT85"/>
  <c r="AS85"/>
  <c r="AG85"/>
  <c r="BD83"/>
  <c r="BC83"/>
  <c r="BB83"/>
  <c r="BA83"/>
  <c r="AZ83"/>
  <c r="AY83"/>
  <c r="AX83"/>
  <c r="AW83"/>
  <c r="AV83"/>
  <c r="AU83"/>
  <c r="AT83"/>
  <c r="AS83"/>
  <c r="AG83"/>
  <c r="BD82"/>
  <c r="BC82"/>
  <c r="BB82"/>
  <c r="BA82"/>
  <c r="AZ82"/>
  <c r="AY82"/>
  <c r="AX82"/>
  <c r="AW82"/>
  <c r="AV82"/>
  <c r="AU82"/>
  <c r="AT82"/>
  <c r="AS82"/>
  <c r="AG82"/>
  <c r="BD80"/>
  <c r="BC80"/>
  <c r="BB80"/>
  <c r="BA80"/>
  <c r="AZ80"/>
  <c r="AY80"/>
  <c r="AX80"/>
  <c r="AW80"/>
  <c r="AV80"/>
  <c r="AU80"/>
  <c r="AT80"/>
  <c r="AS80"/>
  <c r="AG80"/>
  <c r="BD78"/>
  <c r="BC78"/>
  <c r="BB78"/>
  <c r="BA78"/>
  <c r="AZ78"/>
  <c r="AY78"/>
  <c r="AX78"/>
  <c r="AW78"/>
  <c r="AV78"/>
  <c r="AU78"/>
  <c r="AT78"/>
  <c r="AS78"/>
  <c r="AG78"/>
  <c r="BD77"/>
  <c r="BC77"/>
  <c r="BB77"/>
  <c r="BA77"/>
  <c r="AZ77"/>
  <c r="AY77"/>
  <c r="AX77"/>
  <c r="AW77"/>
  <c r="AV77"/>
  <c r="AU77"/>
  <c r="AT77"/>
  <c r="AS77"/>
  <c r="AG77"/>
  <c r="BD75"/>
  <c r="BC75"/>
  <c r="BB75"/>
  <c r="BA75"/>
  <c r="AZ75"/>
  <c r="AY75"/>
  <c r="AX75"/>
  <c r="AW75"/>
  <c r="AV75"/>
  <c r="AU75"/>
  <c r="AT75"/>
  <c r="AS75"/>
  <c r="AG75"/>
  <c r="BD73"/>
  <c r="BC73"/>
  <c r="BB73"/>
  <c r="BA73"/>
  <c r="AZ73"/>
  <c r="AY73"/>
  <c r="AX73"/>
  <c r="AW73"/>
  <c r="AV73"/>
  <c r="AU73"/>
  <c r="AT73"/>
  <c r="AS73"/>
  <c r="AG73"/>
  <c r="BD72"/>
  <c r="BC72"/>
  <c r="BB72"/>
  <c r="BA72"/>
  <c r="AZ72"/>
  <c r="AY72"/>
  <c r="AX72"/>
  <c r="AW72"/>
  <c r="AV72"/>
  <c r="AU72"/>
  <c r="AT72"/>
  <c r="AS72"/>
  <c r="AG72"/>
  <c r="BD70"/>
  <c r="BC70"/>
  <c r="BB70"/>
  <c r="BA70"/>
  <c r="AZ70"/>
  <c r="AY70"/>
  <c r="AX70"/>
  <c r="AW70"/>
  <c r="AV70"/>
  <c r="AU70"/>
  <c r="AT70"/>
  <c r="AS70"/>
  <c r="AG70"/>
  <c r="BD68"/>
  <c r="BC68"/>
  <c r="BB68"/>
  <c r="BA68"/>
  <c r="AZ68"/>
  <c r="AY68"/>
  <c r="AX68"/>
  <c r="AW68"/>
  <c r="AV68"/>
  <c r="AU68"/>
  <c r="AT68"/>
  <c r="AS68"/>
  <c r="AG68"/>
  <c r="BD67"/>
  <c r="BC67"/>
  <c r="BB67"/>
  <c r="BA67"/>
  <c r="AZ67"/>
  <c r="AY67"/>
  <c r="AX67"/>
  <c r="AW67"/>
  <c r="AV67"/>
  <c r="AU67"/>
  <c r="AT67"/>
  <c r="AS67"/>
  <c r="AG67"/>
  <c r="BD65"/>
  <c r="BC65"/>
  <c r="BB65"/>
  <c r="BA65"/>
  <c r="AZ65"/>
  <c r="AY65"/>
  <c r="AX65"/>
  <c r="AW65"/>
  <c r="AV65"/>
  <c r="AU65"/>
  <c r="AT65"/>
  <c r="AS65"/>
  <c r="AG65"/>
  <c r="BD62"/>
  <c r="BC62"/>
  <c r="BB62"/>
  <c r="BA62"/>
  <c r="AZ62"/>
  <c r="AY62"/>
  <c r="AX62"/>
  <c r="AW62"/>
  <c r="AV62"/>
  <c r="AU62"/>
  <c r="AT62"/>
  <c r="AS62"/>
  <c r="AG62"/>
  <c r="BD61"/>
  <c r="BC61"/>
  <c r="BB61"/>
  <c r="BA61"/>
  <c r="AZ61"/>
  <c r="AY61"/>
  <c r="AX61"/>
  <c r="AW61"/>
  <c r="AV61"/>
  <c r="AU61"/>
  <c r="AT61"/>
  <c r="AS61"/>
  <c r="AG61"/>
  <c r="BD56"/>
  <c r="BC56"/>
  <c r="BB56"/>
  <c r="BA56"/>
  <c r="AZ56"/>
  <c r="AY56"/>
  <c r="AX56"/>
  <c r="AW56"/>
  <c r="AV56"/>
  <c r="AU56"/>
  <c r="AT56"/>
  <c r="AS56"/>
  <c r="AG56"/>
  <c r="BD55"/>
  <c r="BC55"/>
  <c r="BB55"/>
  <c r="BA55"/>
  <c r="AZ55"/>
  <c r="AY55"/>
  <c r="AX55"/>
  <c r="AW55"/>
  <c r="AV55"/>
  <c r="AU55"/>
  <c r="AT55"/>
  <c r="AS55"/>
  <c r="AG55"/>
  <c r="BD54"/>
  <c r="W33"/>
  <c r="BC54"/>
  <c r="W32"/>
  <c r="BB54"/>
  <c r="W31"/>
  <c r="BA54"/>
  <c r="W30"/>
  <c r="AZ54"/>
  <c r="W29"/>
  <c r="AY54"/>
  <c r="AX54"/>
  <c r="AW54"/>
  <c r="AK30"/>
  <c r="AV54"/>
  <c r="AK29"/>
  <c r="AU54"/>
  <c r="AT54"/>
  <c r="AS54"/>
  <c r="AG54"/>
  <c r="AK26"/>
  <c r="AT107"/>
  <c r="AN107"/>
  <c r="AN106"/>
  <c r="AT105"/>
  <c r="AN105"/>
  <c r="AN104"/>
  <c r="AN103"/>
  <c r="AT102"/>
  <c r="AN102"/>
  <c r="AN101"/>
  <c r="AT100"/>
  <c r="AN100"/>
  <c r="AN99"/>
  <c r="AN98"/>
  <c r="AT97"/>
  <c r="AN97"/>
  <c r="AN96"/>
  <c r="AT95"/>
  <c r="AN95"/>
  <c r="AT94"/>
  <c r="AN94"/>
  <c r="AN93"/>
  <c r="AN92"/>
  <c r="AT91"/>
  <c r="AN91"/>
  <c r="AN90"/>
  <c r="AT89"/>
  <c r="AN89"/>
  <c r="AN88"/>
  <c r="AN87"/>
  <c r="AT86"/>
  <c r="AN86"/>
  <c r="AN85"/>
  <c r="AT84"/>
  <c r="AN84"/>
  <c r="AN83"/>
  <c r="AN82"/>
  <c r="AT81"/>
  <c r="AN81"/>
  <c r="AN80"/>
  <c r="AT79"/>
  <c r="AN79"/>
  <c r="AN78"/>
  <c r="AN77"/>
  <c r="AT76"/>
  <c r="AN76"/>
  <c r="AN75"/>
  <c r="AT74"/>
  <c r="AN74"/>
  <c r="AN73"/>
  <c r="AN72"/>
  <c r="AT71"/>
  <c r="AN71"/>
  <c r="AN70"/>
  <c r="AT69"/>
  <c r="AN69"/>
  <c r="AN68"/>
  <c r="AN67"/>
  <c r="AT66"/>
  <c r="AN66"/>
  <c r="AN65"/>
  <c r="AT64"/>
  <c r="AN64"/>
  <c r="AT63"/>
  <c r="AN63"/>
  <c r="AN62"/>
  <c r="AN61"/>
  <c r="AT60"/>
  <c r="AN60"/>
  <c r="AT59"/>
  <c r="AN59"/>
  <c r="AT58"/>
  <c r="AN58"/>
  <c r="AT57"/>
  <c r="AN57"/>
  <c r="AN56"/>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<sst xmlns="http://schemas.openxmlformats.org/spreadsheetml/2006/main">
  <si>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</si>
  <si>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</si>
  <si>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</si>
  <si>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</si>
  <si>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</si>
  <si>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{cb2453df-c5ec-4a5a-b4c5-5a4e3b4d486f}</t>
  </si>
  <si>
    <t>0,01</t>
  </si>
  <si>
    <t>21</t>
  </si>
  <si>
    <t>15</t>
  </si>
  <si>
    <t>REKAPITULACE STAVBY</t>
  </si>
  <si>
    <t xml:space="preserve">v ---  níže se nacházejí doplnkové a pomocné údaje k sestavám  --- v</t>
  </si>
  <si>
    <t>Návod na vyplnění</t>
  </si>
  <si>
    <t>0,001</t>
  </si>
  <si>
    <t>Kód:</t>
  </si>
  <si>
    <t>65019013</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</si>
  <si>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</si>
  <si>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</si>
  <si>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přejezdů v obvodu ST Ústí n.L.</t>
  </si>
  <si>
    <t>KSO:</t>
  </si>
  <si>
    <t>824</t>
  </si>
  <si>
    <t>CC-CZ:</t>
  </si>
  <si>
    <t/>
  </si>
  <si>
    <t>Místo:</t>
  </si>
  <si>
    <t>obvod ST Ústí n.L.</t>
  </si>
  <si>
    <t>Datum:</t>
  </si>
  <si>
    <t>2. 11. 2018</t>
  </si>
  <si>
    <t>Zadavatel:</t>
  </si>
  <si>
    <t>IČ:</t>
  </si>
  <si>
    <t>70994234</t>
  </si>
  <si>
    <t>SŽDC s.o., OŘ Ústí n.L., ST Ústí n.L.</t>
  </si>
  <si>
    <t>DIČ:</t>
  </si>
  <si>
    <t>CZ70994234</t>
  </si>
  <si>
    <t>Uchazeč:</t>
  </si>
  <si>
    <t>Vyplň údaj</t>
  </si>
  <si>
    <t>Projektant:</t>
  </si>
  <si>
    <t xml:space="preserve"> </t>
  </si>
  <si>
    <t>True</t>
  </si>
  <si>
    <t>Zpracovatel:</t>
  </si>
  <si>
    <t>Jakub Lukášek, DiS; Jan Seemann, DiS</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</si>
  <si>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</si>
  <si>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</si>
  <si>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</si>
  <si>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</si>
  <si>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</si>
  <si>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</si>
  <si>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</si>
  <si>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</si>
  <si>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</si>
  <si>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</si>
  <si>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</si>
  <si>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</si>
  <si>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</si>
  <si>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</si>
  <si>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</si>
  <si>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</si>
  <si>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</si>
  <si>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</si>
  <si>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</si>
  <si>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</si>
  <si>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</si>
  <si>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</si>
  <si>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</si>
  <si>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</si>
  <si>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</si>
  <si>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</si>
  <si>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</si>
  <si>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</si>
  <si>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</si>
  <si>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</si>
  <si>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</si>
  <si>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</si>
  <si>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</si>
  <si>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</si>
  <si>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</si>
  <si>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</si>
  <si>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</si>
  <si>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</si>
  <si>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</si>
  <si>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</si>
  <si>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01</t>
  </si>
  <si>
    <t>P2526 + P2527 - Kostomlaty</t>
  </si>
  <si>
    <t>STA</t>
  </si>
  <si>
    <t>1</t>
  </si>
  <si>
    <t>{196734a3-f570-4c2c-ad91-9785e1a2e642}</t>
  </si>
  <si>
    <t>2</t>
  </si>
  <si>
    <t>A</t>
  </si>
  <si>
    <t>ZRN</t>
  </si>
  <si>
    <t>Soupis</t>
  </si>
  <si>
    <t>{0012c975-2251-41bc-acbe-dd077c251244}</t>
  </si>
  <si>
    <t>/</t>
  </si>
  <si>
    <t>TK - P2526 + P2527</t>
  </si>
  <si>
    <t>3</t>
  </si>
  <si>
    <t>{11bef6ca-ed31-4e0e-b336-9e2380d8ac54}</t>
  </si>
  <si>
    <t>Propustek pod ú.k.</t>
  </si>
  <si>
    <t>{7604fc71-ec29-459a-bfa7-84b1a4e6bbdc}</t>
  </si>
  <si>
    <t>Zrušení propustku v km 29,996</t>
  </si>
  <si>
    <t>{64f3b24a-d1d6-4ee9-8c57-38d2c43cd93a}</t>
  </si>
  <si>
    <t>B</t>
  </si>
  <si>
    <t>VRN</t>
  </si>
  <si>
    <t>{31a92717-dbed-465a-a688-3a4808b03f0b}</t>
  </si>
  <si>
    <t>02</t>
  </si>
  <si>
    <t>P2941 - Mělník - Mlazice - m.k.(ul.Strážnická)</t>
  </si>
  <si>
    <t>{8ba6a8cd-9002-476b-b505-6b881ad827db}</t>
  </si>
  <si>
    <t>{8119c332-50b6-4f46-98e2-38417a54b645}</t>
  </si>
  <si>
    <t>ZRN 1</t>
  </si>
  <si>
    <t>1.TK - P2941</t>
  </si>
  <si>
    <t>{c8c3cf96-66bd-40b1-9cbf-a6a7d8c3aee9}</t>
  </si>
  <si>
    <t>ZRN 2</t>
  </si>
  <si>
    <t>2.TK - P2941</t>
  </si>
  <si>
    <t>{e65347dd-0283-40ae-bf0e-0e0828dc7ae8}</t>
  </si>
  <si>
    <t>{fc33db2f-d97b-4c0c-9ffc-3ab64ccd20bc}</t>
  </si>
  <si>
    <t>1.+2. TK- P2941</t>
  </si>
  <si>
    <t>{6e24ac90-07dc-4a59-a74e-d27eb49dc776}</t>
  </si>
  <si>
    <t>03</t>
  </si>
  <si>
    <t>P2055 - Žalany - III/25827</t>
  </si>
  <si>
    <t>{96ba105c-3c67-4f8f-806c-38d919b300b4}</t>
  </si>
  <si>
    <t>{7af7dbee-a0e5-4761-9255-e34cba131d78}</t>
  </si>
  <si>
    <t>TK</t>
  </si>
  <si>
    <t>P2055</t>
  </si>
  <si>
    <t>{72344313-12de-4234-af1d-12ba161a37d5}</t>
  </si>
  <si>
    <t>{116b0a10-c70b-4766-8084-8eecb2a0cbc8}</t>
  </si>
  <si>
    <t>{080a6628-2d71-46c6-8feb-f504d45f1d83}</t>
  </si>
  <si>
    <t>04</t>
  </si>
  <si>
    <t>P3471 - Varnsdorf - II/264</t>
  </si>
  <si>
    <t>{3974798d-011f-49cd-8a0f-c776a4bffcf9}</t>
  </si>
  <si>
    <t>{3c44afbb-fe43-447b-9599-0d2ad3336000}</t>
  </si>
  <si>
    <t>P3471</t>
  </si>
  <si>
    <t>{509d772f-331a-4493-87fa-ca594565239d}</t>
  </si>
  <si>
    <t>{537052c5-69a9-4f3f-b296-ba66a1d9f720}</t>
  </si>
  <si>
    <t>{5edd950e-efee-4f04-be16-438f8d7384a7}</t>
  </si>
  <si>
    <t>05</t>
  </si>
  <si>
    <t>P3468 - Dolní Podluží - II/264</t>
  </si>
  <si>
    <t>{0c53544e-3581-43c8-91bd-44d4af73a51f}</t>
  </si>
  <si>
    <t>{7e2fc7aa-f7ee-4bee-b9c6-a84f812d4f51}</t>
  </si>
  <si>
    <t>P3468</t>
  </si>
  <si>
    <t>{8105f99f-b67c-4f19-a059-d7aecda8cac7}</t>
  </si>
  <si>
    <t>{30f38858-8379-4c75-ab9d-5e4ac39343a9}</t>
  </si>
  <si>
    <t>{4b819d86-500f-4cb2-b422-34ce0ea8cfb3}</t>
  </si>
  <si>
    <t>06</t>
  </si>
  <si>
    <t>P3494 - Zahrady u Rumburka - III/2656</t>
  </si>
  <si>
    <t>{c1768a29-c304-4246-bda5-b3b2e87cea82}</t>
  </si>
  <si>
    <t xml:space="preserve">ZRN </t>
  </si>
  <si>
    <t>{8ff6937c-e4b6-4347-bcdf-dcaa5a02d774}</t>
  </si>
  <si>
    <t>P3494</t>
  </si>
  <si>
    <t>{43c46726-7b3d-45df-95e0-27c6df6b6edf}</t>
  </si>
  <si>
    <t>{6b46759e-7585-4aea-b921-d6fe6884fd13}</t>
  </si>
  <si>
    <t>{30c5ccf6-7267-46bc-8b5d-fa5f6544e04f}</t>
  </si>
  <si>
    <t>07</t>
  </si>
  <si>
    <t xml:space="preserve">P3524 - Staré Křečany - m.k. </t>
  </si>
  <si>
    <t>{a34b0d21-08c7-4aba-a459-2b12bbd64cb1}</t>
  </si>
  <si>
    <t>{2533bedc-0bf5-47c2-977c-1e30607db5e5}</t>
  </si>
  <si>
    <t>P3524</t>
  </si>
  <si>
    <t>{cb37fc8c-be31-4bec-81a5-ffb151c55994}</t>
  </si>
  <si>
    <t>{79f37abb-5ba3-4271-a3ed-1fa98c48907e}</t>
  </si>
  <si>
    <t>{6190b919-a39e-416c-a20c-a78267cb8d76}</t>
  </si>
  <si>
    <t>08</t>
  </si>
  <si>
    <t xml:space="preserve">P2995 - Děčín Staré Město -  II/261</t>
  </si>
  <si>
    <t>{e89223fd-7e60-4976-9e0e-6eb4add0998f}</t>
  </si>
  <si>
    <t>{3b3c2daa-2d8a-405b-b6a4-76648d894e4c}</t>
  </si>
  <si>
    <t>1.TK - P2995</t>
  </si>
  <si>
    <t>{934a8570-3630-4879-b763-7de662b5f664}</t>
  </si>
  <si>
    <t>2.TK - P2995</t>
  </si>
  <si>
    <t>{6569e584-4760-468e-9126-24332a6e3f84}</t>
  </si>
  <si>
    <t>{973346da-f924-4912-b78e-c85dbd3f7ed5}</t>
  </si>
  <si>
    <t>1.+2.TK - P2995</t>
  </si>
  <si>
    <t>{1acb348c-239d-4def-836f-03c702b25e81}</t>
  </si>
  <si>
    <t>09</t>
  </si>
  <si>
    <t>P1936 - Ústí n/L - západ Průmysl. kolej - m.k.(ul. Tovární)</t>
  </si>
  <si>
    <t>{81c43463-52df-4471-aee0-41381324dc1a}</t>
  </si>
  <si>
    <t>{ebdf629b-4bcc-4887-a80a-189eb1f9830a}</t>
  </si>
  <si>
    <t>P1936</t>
  </si>
  <si>
    <t>{b47c2500-f0b6-4069-8e5e-a480ed821c15}</t>
  </si>
  <si>
    <t>{d0e38215-f455-4289-a0b7-39e538162c28}</t>
  </si>
  <si>
    <t>{b0532f09-c758-49f5-99b1-3f41c05113be}</t>
  </si>
  <si>
    <t>10</t>
  </si>
  <si>
    <t>P2053 - Žalany - II/258</t>
  </si>
  <si>
    <t>{4f2efbb7-d489-4c41-b3d3-ff64c30c4fb1}</t>
  </si>
  <si>
    <t>{e129629c-e3ce-4dce-9c8d-81005b26cafd}</t>
  </si>
  <si>
    <t>TK - P2053</t>
  </si>
  <si>
    <t>{a2bfd38f-0070-4751-b45f-e718da74e6fe}</t>
  </si>
  <si>
    <t>{7bde2e8c-af79-44b6-b282-1cf78f75a25e}</t>
  </si>
  <si>
    <t>{6b86d61a-b5d4-460d-bc1b-bcda9810a832}</t>
  </si>
  <si>
    <t>KRYCÍ LIST SOUPISU PRACÍ</t>
  </si>
  <si>
    <t>Objekt:</t>
  </si>
  <si>
    <t>01 - P2526 + P2527 - Kostomlaty</t>
  </si>
  <si>
    <t>Soupis:</t>
  </si>
  <si>
    <t>A - ZRN</t>
  </si>
  <si>
    <t>Úroveň 3:</t>
  </si>
  <si>
    <t>1 - TK - P2526 + P2527</t>
  </si>
  <si>
    <t>REKAPITULACE ČLENĚNÍ SOUPISU PRACÍ</t>
  </si>
  <si>
    <t>Kód dílu - Popis</t>
  </si>
  <si>
    <t>Cena celkem [CZK]</t>
  </si>
  <si>
    <t>-1</t>
  </si>
  <si>
    <t>HSV - Práce a dodávky HSV</t>
  </si>
  <si>
    <t xml:space="preserve">    5 - Komunikace pozemní</t>
  </si>
  <si>
    <t>OST - Ostatní</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</si>
  <si>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</si>
  <si>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</si>
  <si>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</si>
  <si>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</si>
  <si>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</si>
  <si>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</si>
  <si>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</si>
  <si>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</si>
  <si>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</si>
  <si>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</si>
  <si>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</si>
  <si>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</si>
  <si>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</si>
  <si>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</si>
  <si>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</si>
  <si>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</si>
  <si>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</si>
  <si>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</si>
  <si>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</si>
  <si>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</si>
  <si>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5907050120</t>
  </si>
  <si>
    <t>Dělení kolejnic kyslíkem tv. S49. Poznámka: 1. V cenách jsou započteny náklady na manipulaci podložení, označení a provedení řezu kolejnice.</t>
  </si>
  <si>
    <t>kus</t>
  </si>
  <si>
    <t>Sborník UOŽI 01 2019</t>
  </si>
  <si>
    <t>4</t>
  </si>
  <si>
    <t>-1320768850</t>
  </si>
  <si>
    <t>PSC</t>
  </si>
  <si>
    <t>Poznámka k souboru cen:_x000d_
1. V cenách jsou započteny náklady na manipulaci podložení, označení a provedení řezu kolejnice.</t>
  </si>
  <si>
    <t>5913235020</t>
  </si>
  <si>
    <t>Dělení AB komunikace řezáním hloubky do 20 cm. Poznámka: 1. V cenách jsou započteny náklady na provedení úkolu.</t>
  </si>
  <si>
    <t>m</t>
  </si>
  <si>
    <t>-1406938406</t>
  </si>
  <si>
    <t>Poznámka k souboru cen:_x000d_
1. V cenách jsou započteny náklady na provedení úkolu.</t>
  </si>
  <si>
    <t>VV</t>
  </si>
  <si>
    <t>"P2526"8</t>
  </si>
  <si>
    <t>"P2527"11,6</t>
  </si>
  <si>
    <t>Součet</t>
  </si>
  <si>
    <t>5913240020</t>
  </si>
  <si>
    <t>Odstranění AB komunikace odtěžením nebo frézováním hloubky do 20 cm. Poznámka: 1. V cenách jsou započteny náklady na odtěžení nebo frézování a naložení výzisku na dopravní prostředek.</t>
  </si>
  <si>
    <t>m2</t>
  </si>
  <si>
    <t>140679692</t>
  </si>
  <si>
    <t>Poznámka k souboru cen:_x000d_
1. V cenách jsou započteny náklady na odtěžení nebo frézování a naložení výzisku na dopravní prostředek.</t>
  </si>
  <si>
    <t>"P2526"31,9</t>
  </si>
  <si>
    <t>"P2527"45,1</t>
  </si>
  <si>
    <t>5913190010</t>
  </si>
  <si>
    <t>Demontáž dřevěných dílů přejezdu trámec žlábkový vnitřní části. Poznámka: 1. V cenách jsou započteny náklady na demontáž a naložení na dopravní prostředek.</t>
  </si>
  <si>
    <t>742575774</t>
  </si>
  <si>
    <t>Poznámka k souboru cen:_x000d_
1. V cenách jsou započteny náklady na demontáž a naložení na dopravní prostředek.</t>
  </si>
  <si>
    <t>"P2526"10</t>
  </si>
  <si>
    <t>"P2527"15</t>
  </si>
  <si>
    <t>5906140080</t>
  </si>
  <si>
    <t>Demontáž kolejového roštu koleje v ose koleje pražce dřevěné tv. S49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</si>
  <si>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km</t>
  </si>
  <si>
    <t>-1437323579</t>
  </si>
  <si>
    <t>Poznámka k souboru cen:_x000d_
1. V cenách jsou započteny náklady na případné odstranění kameniva, rozebrání roštu do součástí, manipulaci, naložení výzisku na dopravní prostředek a uložení na úložišti._x000d_
2. V cenách nejsou obsaženy náklady na dopravu a vytřídění.</t>
  </si>
  <si>
    <t>6</t>
  </si>
  <si>
    <t>5905035110</t>
  </si>
  <si>
    <t>Výměna KL malou těžící mechanizací včetně lavičky lože otevřené.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</si>
  <si>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m3</t>
  </si>
  <si>
    <t>-164940885</t>
  </si>
  <si>
    <t>Poznámka k souboru cen:_x000d_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pražce._x000d_
2. V cenách nejsou obsaženy náklady na podbití pražce, dodávku a doplnění kameniva.</t>
  </si>
  <si>
    <t>7</t>
  </si>
  <si>
    <t>M</t>
  </si>
  <si>
    <t>5955101005</t>
  </si>
  <si>
    <t>Kamenivo drcené štěrk frakce 31,5/63 třídy min. BII</t>
  </si>
  <si>
    <t>t</t>
  </si>
  <si>
    <t>8</t>
  </si>
  <si>
    <t>1053729508</t>
  </si>
  <si>
    <t>84,5</t>
  </si>
  <si>
    <t>"3x vozy SA"119,5</t>
  </si>
  <si>
    <t>5909045010</t>
  </si>
  <si>
    <t>Hutnění kolejového lože koleje nově zřízeného nebo čistého. Poznámka: 1. V cenách jsou započteny náklady na kontinuální hutnění mezipražcových prostorů a za hlavami pražců.</t>
  </si>
  <si>
    <t>-2128470312</t>
  </si>
  <si>
    <t>Poznámka k souboru cen:_x000d_
1. V cenách jsou započteny náklady na kontinuální hutnění mezipražcových prostorů a za hlavami pražců.</t>
  </si>
  <si>
    <t>9</t>
  </si>
  <si>
    <t>5906130400</t>
  </si>
  <si>
    <t>Montáž kolejového roštu v ose koleje pražce betonové vystrojené tv. S49 rozdělení "u". Poznámka: 1. V cenách jsou započteny náklady na vrtání pražců dřevěných nevystrojených, manipulaci a montáž KR. 2. V cenách nejsou obsaženy náklady na dodávku materiálu.</t>
  </si>
  <si>
    <t>1625513253</t>
  </si>
  <si>
    <t>Poznámka k souboru cen:_x000d_
1. V cenách jsou započteny náklady na vrtání pražců dřevěných nevystrojených, manipulaci a montáž KR._x000d_
2. V cenách nejsou obsaženy náklady na dodávku materiálu.</t>
  </si>
  <si>
    <t>5956213000</t>
  </si>
  <si>
    <t xml:space="preserve">Pražec betonový příčný nevystrojený  užitý SB5</t>
  </si>
  <si>
    <t>-1345521390</t>
  </si>
  <si>
    <t>"Pražce SB5 dodá TO Roudnice"74</t>
  </si>
  <si>
    <t>11</t>
  </si>
  <si>
    <t>5958252005</t>
  </si>
  <si>
    <t>Matice užitá M24</t>
  </si>
  <si>
    <t>-190826307</t>
  </si>
  <si>
    <t>"Dodá TO Roudnice"296</t>
  </si>
  <si>
    <t>12</t>
  </si>
  <si>
    <t>5958234000</t>
  </si>
  <si>
    <t>Kroužek pružný užitý dvojitý Fe 6</t>
  </si>
  <si>
    <t>545185602</t>
  </si>
  <si>
    <t>13</t>
  </si>
  <si>
    <t>5958282000</t>
  </si>
  <si>
    <t xml:space="preserve">Podložka pryžová pod patu kolejnice užitá S49  183/126/5</t>
  </si>
  <si>
    <t>1777421097</t>
  </si>
  <si>
    <t>"Dodá TO Roudnice"148</t>
  </si>
  <si>
    <t>14</t>
  </si>
  <si>
    <t>5958258000</t>
  </si>
  <si>
    <t>Vložka užitá M</t>
  </si>
  <si>
    <t>608574375</t>
  </si>
  <si>
    <t>5958231045</t>
  </si>
  <si>
    <t>Svěrka užitá T5</t>
  </si>
  <si>
    <t>-264970709</t>
  </si>
  <si>
    <t>16</t>
  </si>
  <si>
    <t>5958264065</t>
  </si>
  <si>
    <t>Podkladnice rozponová užitá tv. T5</t>
  </si>
  <si>
    <t>-1018437286</t>
  </si>
  <si>
    <t>17</t>
  </si>
  <si>
    <t>5958282060</t>
  </si>
  <si>
    <t>Podložka polyetylenová pod podkladnici užitá 330/170/2 (tv. T5)</t>
  </si>
  <si>
    <t>-274893150</t>
  </si>
  <si>
    <t>18</t>
  </si>
  <si>
    <t>5957201010</t>
  </si>
  <si>
    <t>Kolejnice užité tv. S49</t>
  </si>
  <si>
    <t>-1780448484</t>
  </si>
  <si>
    <t>"Dodá TO Roudnice"2*50</t>
  </si>
  <si>
    <t>19</t>
  </si>
  <si>
    <t>5910020130</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</si>
  <si>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</si>
  <si>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svar</t>
  </si>
  <si>
    <t>219594824</t>
  </si>
  <si>
    <t>Poznámka k souboru cen:_x000d_
1. V cenách jsou započteny náklady na vybrání kameniva z mezipražcového prostoru, demontáž upevňovadel, směrové a výškové vyrovnání kolejnic, provedení svaru, montáž upevňovadel, vizuální kontrola, měření geometrie svaru._x000d_
2. V cenách nejsou obsaženy náklady na kontrolu svaru ultrazvukem, podbití pražců a demontáž styku.</t>
  </si>
  <si>
    <t>20</t>
  </si>
  <si>
    <t>5910035030</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</si>
  <si>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</si>
  <si>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1756890982</t>
  </si>
  <si>
    <t>Poznámka k souboru cen:_x000d_
1. V cenách jsou započteny náklady na montáž a demontáž napínacího zařízení nebo ohřevu kolejnic a udržování potřebného prodloužení kolejnicového pásu._x000d_
2. V cenách nejsou obsaženy náklady na demontáž upevňovadel a kolejnicových spojek.</t>
  </si>
  <si>
    <t>5910040030</t>
  </si>
  <si>
    <t>Umožnění volné dilatace kolejnice demontáž upevňovadel bez osazení kluzných podložek rozdělení pražců "u". Poznámka: 1. V cenách jsou započteny náklady na uvolnění, demontáž a rovnoměrné prodloužení nebo zkrácení kolejnice, vyznačení značek a vedení dokum</t>
  </si>
  <si>
    <t>-1074864053</t>
  </si>
  <si>
    <t>Poznámka k souboru cen:_x000d_
1. V cenách jsou započteny náklady na uvolnění, demontáž a rovnoměrné prodloužení nebo zkrácení kolejnice, vyznačení značek a vedení dokumentace._x000d_
2. V cenách nejsou obsaženy náklady na demontáž kolejnicových spojek.</t>
  </si>
  <si>
    <t>22</t>
  </si>
  <si>
    <t>5910040130</t>
  </si>
  <si>
    <t>Umožnění volné dilatace kolejnice montáž upevňovadel bez odstranění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</si>
  <si>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-2116876443</t>
  </si>
  <si>
    <t>23</t>
  </si>
  <si>
    <t>5909032020</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</si>
  <si>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</si>
  <si>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2127108281</t>
  </si>
  <si>
    <t>Poznámka k souboru cen:_x000d_
1. V cenách jsou započteny náklady na úpravu směrového a výškového uspořádání strojní linkou ASP s přesným zaměřením její prostorové polohy, úpravu KL pluhem a měření mezních stavebních odchylek dle ČSN, měření techologických veličin a předání tištěných výstupů objednateli._x000d_
2. V cenách nejsou obsaženy náklady na zaměření APK, doplnění a dodávku kameniva a snížení KL pod patou kolejnice.</t>
  </si>
  <si>
    <t>24</t>
  </si>
  <si>
    <t>5915005020</t>
  </si>
  <si>
    <t>Hloubení rýh nebo jam na železničním spodku II. třídy. Poznámka: 1. V cenách jsou započteny náklady na hloubení a uložení výzisku na terén nebo naložení na dopravní prostředek a uložení na úložišti.</t>
  </si>
  <si>
    <t>37634298</t>
  </si>
  <si>
    <t>Poznámka k souboru cen:_x000d_
1. V cenách jsou započteny náklady na hloubení a uložení výzisku na terén nebo naložení na dopravní prostředek a uložení na úložišti.</t>
  </si>
  <si>
    <t>25</t>
  </si>
  <si>
    <t>5914035520</t>
  </si>
  <si>
    <t>Zřízení otevřených odvodňovacích zařízení silničního žlabu štěrbinový.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</si>
  <si>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-1515319535</t>
  </si>
  <si>
    <t>Poznámka k souboru cen:_x000d_
1. V cenách jsou započteny náklady na zřízení podkladní vrstvy a uložení zařízení podle vzorového listu a rozprostření výzisku na terén nebo naložení na dopravní prostředek._x000d_
2. V cenách nejsou obsaženy náklady na provedení výkopku, ruční dočištění a dodávku materiálu.</t>
  </si>
  <si>
    <t>26</t>
  </si>
  <si>
    <t>5964127005</t>
  </si>
  <si>
    <t>Odvodňovací žlaby štěrbinové betonové masívní</t>
  </si>
  <si>
    <t>kpl</t>
  </si>
  <si>
    <t>1654852366</t>
  </si>
  <si>
    <t>"Štěrbinová trouba III-1, čistící kus III-C0 a záslepka III-ZUod společnosti CS Beton"1</t>
  </si>
  <si>
    <t>27</t>
  </si>
  <si>
    <t>5914035010</t>
  </si>
  <si>
    <t>Zřízení otevřených odvodňovacích zařízení příkopové tvárnice.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</si>
  <si>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372128859</t>
  </si>
  <si>
    <t>28</t>
  </si>
  <si>
    <t>5964119000</t>
  </si>
  <si>
    <t>Příkopová tvárnice TZZ 3</t>
  </si>
  <si>
    <t>18025673</t>
  </si>
  <si>
    <t>29</t>
  </si>
  <si>
    <t>5913075020</t>
  </si>
  <si>
    <t>Montáž betonové přejezdové konstrukce část vnitřní. Poznámka: 1. V cenách jsou započteny náklady na montáž konstrukce. 2. V cenách nejsou obsaženy náklady na dodávku materiálu.</t>
  </si>
  <si>
    <t>1358349281</t>
  </si>
  <si>
    <t>Poznámka k souboru cen:_x000d_
1. V cenách jsou započteny náklady na montáž konstrukce._x000d_
2. V cenách nejsou obsaženy náklady na dodávku materiálu.</t>
  </si>
  <si>
    <t>"P2526"5</t>
  </si>
  <si>
    <t>"P2527"8,4</t>
  </si>
  <si>
    <t>30</t>
  </si>
  <si>
    <t>5963104045</t>
  </si>
  <si>
    <t>Přejezd železobetonový panel vnitřní</t>
  </si>
  <si>
    <t>1140886150</t>
  </si>
  <si>
    <t>"P2526"7</t>
  </si>
  <si>
    <t>"P2527"2</t>
  </si>
  <si>
    <t>31</t>
  </si>
  <si>
    <t>5963104050</t>
  </si>
  <si>
    <t>Přejezd železobetonový náběhový klín</t>
  </si>
  <si>
    <t>276822136</t>
  </si>
  <si>
    <t>32</t>
  </si>
  <si>
    <t>5963225000</t>
  </si>
  <si>
    <t>Panel železobetonový užitý přejezdový rozměru 200x50x12</t>
  </si>
  <si>
    <t>1047243687</t>
  </si>
  <si>
    <t>"ŽB panely dodá TO Roudnice"2</t>
  </si>
  <si>
    <t>33</t>
  </si>
  <si>
    <t>5913260030</t>
  </si>
  <si>
    <t>Zřízení vozovky betonové s vrstvami tloušťky do 15 cm. Poznámka: 1. V cenách jsou započteny náklady na zřízení tuhé vyztužené vozovky s cementobetonovým krytem. 2. V cenách nejsou obsaženy náklady na dodávku materiálu.</t>
  </si>
  <si>
    <t>-298249257</t>
  </si>
  <si>
    <t>Poznámka k souboru cen:_x000d_
1. V cenách jsou započteny náklady na zřízení tuhé vyztužené vozovky s cementobetonovým krytem._x000d_
2. V cenách nejsou obsaženy náklady na dodávku materiálu.</t>
  </si>
  <si>
    <t>34</t>
  </si>
  <si>
    <t>5963146000</t>
  </si>
  <si>
    <t>Asfaltový beton ACO 11S 50/70 střednězrnný-obrusná vrstva</t>
  </si>
  <si>
    <t>-289864593</t>
  </si>
  <si>
    <t>35</t>
  </si>
  <si>
    <t>5963155000</t>
  </si>
  <si>
    <t>Asfaltová páska tavitelná 25x10</t>
  </si>
  <si>
    <t>1119232805</t>
  </si>
  <si>
    <t>36</t>
  </si>
  <si>
    <t>5963152000</t>
  </si>
  <si>
    <t>Asfaltová zálivka pro trhliny a spáry</t>
  </si>
  <si>
    <t>kg</t>
  </si>
  <si>
    <t>-899823669</t>
  </si>
  <si>
    <t>37</t>
  </si>
  <si>
    <t>5913335030</t>
  </si>
  <si>
    <t>Nátěr vodorovného dopravního značení souvislá čára šíře do 150 mm. Poznámka: 1. V cenách jsou započteny náklady na očištění povrchu, případně starého nátěru a nečistot a jeho obnovení barvou schváleného typu a odstínu včetně provedení popisu. 2. V cenách nejsou obsaženy náklady na dodávku materiálu.</t>
  </si>
  <si>
    <t>-1131336347</t>
  </si>
  <si>
    <t>Poznámka k souboru cen:_x000d_
1. V cenách jsou započteny náklady na očištění povrchu, případně starého nátěru a nečistot a jeho obnovení barvou schváleného typu a odstínu včetně provedení popisu._x000d_
2. V cenách nejsou obsaženy náklady na dodávku materiálu.</t>
  </si>
  <si>
    <t>"P2526"14</t>
  </si>
  <si>
    <t>OST</t>
  </si>
  <si>
    <t>Ostatní</t>
  </si>
  <si>
    <t>38</t>
  </si>
  <si>
    <t>9902200200</t>
  </si>
  <si>
    <t>Doprava dodávek zhotovitele, dodávek objednatele nebo výzisku mechanizací přes 3,5 t objemnějšího kusového materiálu do 20 km Poznámka: V cenách jsou započteny náklady přepravu materiálu ze skladů nebo skládek výrobce nebo dodavatele nebo z vlastních záso</t>
  </si>
  <si>
    <t>512</t>
  </si>
  <si>
    <t>-1271238824</t>
  </si>
  <si>
    <t>Poznámka k souboru cen:_x000d_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 Ceny jsou určeny pro dopravu silničními i kolejovými vozidly. V ceně jsou započteny i náklady na zpáteční cestu dopravního prostředku. Pokud bude realizována jednosměrná přeprava z bodu A do bodu B (např. pro společnost Cargo, a.s.), uvažuje se poloviční vzdálenost z celkově ujeté trasy.</t>
  </si>
  <si>
    <t>"Vyzískané dřevěné pražce"8,24</t>
  </si>
  <si>
    <t>"Vyzískané kolejnice"4,9</t>
  </si>
  <si>
    <t>39</t>
  </si>
  <si>
    <t>9902200500</t>
  </si>
  <si>
    <t>Doprava dodávek zhotovitele, dodávek objednatele nebo výzisku mechanizací přes 3,5 t objemnějšího kusového materiálu do 60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</si>
  <si>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-1438516914</t>
  </si>
  <si>
    <t>"Přejezdové panely UNIS"4,41</t>
  </si>
  <si>
    <t>40</t>
  </si>
  <si>
    <t>9902100200</t>
  </si>
  <si>
    <t>Doprava dodávek zhotovitele, dodávek objednatele nebo výzisku mechanizací přes 3,5 t sypanin do 20 km Poznámka: V cenách jsou započteny náklady přepravu materiálu ze skladů nebo skládek výrobce nebo dodavatele nebo z vlastních zásob objednatele na místo t</t>
  </si>
  <si>
    <t>-406400538</t>
  </si>
  <si>
    <t>"Vyzískaný AB"27,3</t>
  </si>
  <si>
    <t>"Vyzískané ŠL" 84,5</t>
  </si>
  <si>
    <t>41</t>
  </si>
  <si>
    <t>9902100400</t>
  </si>
  <si>
    <t>Doprava dodávek zhotovitele, dodávek objednatele nebo výzisku mechanizací přes 3,5 t sypanin do 40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</si>
  <si>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-1702875586</t>
  </si>
  <si>
    <t>"Nový AB"22,77</t>
  </si>
  <si>
    <t>42</t>
  </si>
  <si>
    <t>9902100500</t>
  </si>
  <si>
    <t>Doprava dodávek zhotovitele, dodávek objednatele nebo výzisku mechanizací přes 3,5 t sypanin do 60 km Poznámka: V cenách jsou započteny náklady přepravu materiálu ze skladů nebo skládek výrobce nebo dodavatele nebo z vlastních zásob objednatele na místo t</t>
  </si>
  <si>
    <t>401654393</t>
  </si>
  <si>
    <t>"Nové ŠL"84,5</t>
  </si>
  <si>
    <t>43</t>
  </si>
  <si>
    <t>9902200100</t>
  </si>
  <si>
    <t>Doprava dodávek zhotovitele, dodávek objednatele nebo výzisku mechanizací přes 3,5 t objemnějšího kusového materiálu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</si>
  <si>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1178207880</t>
  </si>
  <si>
    <t>"Kolejnice 2xS49 dodá TO Roudnice"4,9</t>
  </si>
  <si>
    <t>"Pražce SB5 dodá TO Roudnice"19,61</t>
  </si>
  <si>
    <t>"Přejezdové panely Intermont dodá TO Roudnice"3,11</t>
  </si>
  <si>
    <t>44</t>
  </si>
  <si>
    <t>9903100100</t>
  </si>
  <si>
    <t>Přeprava mechanizace na místo prováděných prací o hmotnosti do 12 t přes 50 do 100 km Poznámka: Ceny jsou určeny pro dopravu mechanizmů na místo prováděných prací po silnici i po kolejích.V ceně jsou započteny i náklady na zpáteční cestu dopravního prostředku. Měrnou jednotkou je kus přepravovaného stroje.</t>
  </si>
  <si>
    <t>-227694591</t>
  </si>
  <si>
    <t>Poznámka k souboru cen:_x000d_
Ceny jsou určeny pro dopravu mechanizmů na místo prováděných prací po silnici i po kolejích.V ceně jsou započteny i náklady na zpáteční cestu dopravního prostředku. Měrnou jednotkou je kus přepravovaného stroje.</t>
  </si>
  <si>
    <t>"Dvoucestný bagr/traktorbagr"1</t>
  </si>
  <si>
    <t>45</t>
  </si>
  <si>
    <t>9903200100</t>
  </si>
  <si>
    <t>Přeprava mechanizace na místo prováděných prací o hmotnosti přes 12 t přes 50 do 100 km Poznámka: Ceny jsou určeny pro dopravu mechanizmů na místo prováděných prací po silnici i po kolejích.V ceně jsou započteny i náklady na zpáteční cestu dopravního prostředku. Měrnou jednotkou je kus přepravovaného stroje.</t>
  </si>
  <si>
    <t>1279294359</t>
  </si>
  <si>
    <t>"ASP"1</t>
  </si>
  <si>
    <t>"Štěrkový pluh"1</t>
  </si>
  <si>
    <t>46</t>
  </si>
  <si>
    <t>9909000200</t>
  </si>
  <si>
    <t>Poplatek za uložení nebezpečného odpadu na oficiální skládku Poznámka: V cenách jsou započteny náklady na uložení stavebního odpadu na oficiální skládku.Je třeba zohlednit regionální rozdíly v cenách poplatků za uložení suti a odpadů. Tyto se mohou výrazn</t>
  </si>
  <si>
    <t>-1017296218</t>
  </si>
  <si>
    <t>Poznámka k souboru cen:_x000d_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</si>
  <si>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47</t>
  </si>
  <si>
    <t>9909000100</t>
  </si>
  <si>
    <t>Poplatek za uložení suti nebo hmot na oficiální skládku Poznámka: V cenách jsou započteny náklady na uložení stavebního odpadu na oficiální skládku.Je třeba zohlednit regionální rozdíly v cenách poplatků za uložení suti a odpadů. Tyto se mohou výrazně liš</t>
  </si>
  <si>
    <t>901208927</t>
  </si>
  <si>
    <t>Vedlejší rozpočtové náklady</t>
  </si>
  <si>
    <t>2 - Propustek pod ú.k.</t>
  </si>
  <si>
    <t xml:space="preserve">    6 - Úpravy povrchů, podlahy a osazování výplní</t>
  </si>
  <si>
    <t xml:space="preserve">    9 - Ostatní konstrukce a práce, bourání</t>
  </si>
  <si>
    <t>Úpravy povrchů, podlahy a osazování výplní</t>
  </si>
  <si>
    <t>628612201</t>
  </si>
  <si>
    <t>Nátěr mostního zábradlí polyuretanový 1x vrchní</t>
  </si>
  <si>
    <t>CS ÚRS 2019 01</t>
  </si>
  <si>
    <t>-621793416</t>
  </si>
  <si>
    <t>((2*0,08+2*0,06)*2,5)*2</t>
  </si>
  <si>
    <t>((4*0,06)*1,04*3)*2</t>
  </si>
  <si>
    <t>((2*0,04+2*0,02)*1,41*2)*2</t>
  </si>
  <si>
    <t>((3,14*0,05*0,05)*09*22)*2</t>
  </si>
  <si>
    <t>Ostatní konstrukce a práce, bourání</t>
  </si>
  <si>
    <t>919535556</t>
  </si>
  <si>
    <t>Obetonování trubního propustku betonem prostým se zvýšenými nároky na prostředí tř. C 25/30</t>
  </si>
  <si>
    <t>233873128</t>
  </si>
  <si>
    <t xml:space="preserve">Poznámka k souboru cen:_x000d_
1. V ceně jsou započteny i náklady na popř. nutné bednění a odbednění._x000d_
2. Pro výpočet přesunu hmot se celková hmotnost položky sníží o hmotnost betonu, pokud je beton dodáván přímo na místo zabudování nebo do prostoru technologické manipulace._x000d_
</t>
  </si>
  <si>
    <t>911121211</t>
  </si>
  <si>
    <t>Oprava ocelového zábradlí svařovaného nebo šroubovaného výroba</t>
  </si>
  <si>
    <t>1828340158</t>
  </si>
  <si>
    <t xml:space="preserve">Poznámka k souboru cen:_x000d_
1. V ceně výroby -1211 jsou započteny i náklady na spojovací materiál._x000d_
2. V ceně výroby -1211 nejsou započteny náklady na dodávku materiálu pro výrobu zábradlí; tyto náklady se oceňují jako specifikace u cen montáže._x000d_
3. V ceně montáže -1311 jsou započteny i náklady upevnění zábradlí ke konstrukci mostu - vyvrtání otvorů, montáž a dodávku šroubů včetně chemických kotev._x000d_
4. V ceně montáže -1311 nejsou započteny náklady na dodávku materiálu, které se oceňují ve specifikaci:_x000d_
a) u vyráběného zábradlí jako dodávka materiálu pro výrobu,_x000d_
b) u nakupovaného zábradlí jako dodávka hotového nakupovaného výrobku._x000d_
5. Demontáž ocelového zábradlí se oceňuje cenou 966 07-5141 části B01 tohoto katalogu._x000d_
</t>
  </si>
  <si>
    <t>"Čelo popustku směr ke k. trati."2,5</t>
  </si>
  <si>
    <t>"Čelo popustku směr ke zač. trati."2,5</t>
  </si>
  <si>
    <t>911121311</t>
  </si>
  <si>
    <t>Oprava ocelového zábradlí svařovaného nebo šroubovaného montáž</t>
  </si>
  <si>
    <t>-1013812755</t>
  </si>
  <si>
    <t>14550254</t>
  </si>
  <si>
    <t>profil ocelový čtvercový svařovaný 60x60x3mm</t>
  </si>
  <si>
    <t>128</t>
  </si>
  <si>
    <t>-1107558486</t>
  </si>
  <si>
    <t>((4*0,060)*0,003*1,04*8*3)*2</t>
  </si>
  <si>
    <t>14550180</t>
  </si>
  <si>
    <t>profil ocelový obdélníkový svařovaný 80x60x3mm</t>
  </si>
  <si>
    <t>1025551628</t>
  </si>
  <si>
    <t>((2*0,08+2*0,06)*0,003*2,5*8)*2</t>
  </si>
  <si>
    <t>13010011</t>
  </si>
  <si>
    <t>tyč ocelová kruhová jakost 11 375 D 10mm</t>
  </si>
  <si>
    <t>2013049968</t>
  </si>
  <si>
    <t>((3,14*0,005*0,005)*0,9*8*22)*2</t>
  </si>
  <si>
    <t>14550124</t>
  </si>
  <si>
    <t>profil ocelový obdélníkový svařovaný 40x20x3mm</t>
  </si>
  <si>
    <t>103815404</t>
  </si>
  <si>
    <t>((2*0,04+2*0,02)*0,003*1,41*8*2)*2</t>
  </si>
  <si>
    <t>3 - Zrušení propustku v km 29,996</t>
  </si>
  <si>
    <t xml:space="preserve">    1 - Zemní práce</t>
  </si>
  <si>
    <t xml:space="preserve">    2 - Zakládání</t>
  </si>
  <si>
    <t xml:space="preserve">    4 - Vodorovné konstrukce</t>
  </si>
  <si>
    <t xml:space="preserve">    9 - Ostatní konstrukce a práce-bourání</t>
  </si>
  <si>
    <t xml:space="preserve">    997 - Přesun sutě</t>
  </si>
  <si>
    <t xml:space="preserve">    998 - Přesun hmot</t>
  </si>
  <si>
    <t>Zemní práce</t>
  </si>
  <si>
    <t>111201101</t>
  </si>
  <si>
    <t>Odstranění křovin a stromů s odstraněním kořenů průměru kmene do 100 mm do sklonu terénu 1 : 5, při celkové ploše do 1 000 m2</t>
  </si>
  <si>
    <t>1067626814</t>
  </si>
  <si>
    <t xml:space="preserve">Poznámka k souboru cen:_x000d_
1. Cenu -1104 lze použít jestliže se odstranění stromů a křovin neprovádí na holo._x000d_
2. Cena -1101 je určena i pro:_x000d_
a) odstraňování křovin a stromů o průměru kmene do 100 mm z ploch, jejichž celková výměra je větší než 1 000 m2 při sklonu terénu strmějším než 1 : 5;_x000d_
b) LTM při jakékoliv celkové ploše jednotlivě přes 30 m2._x000d_
3. V ceně jsou započteny i náklady na případné nutné odklizení křovin a stromů na hromady na vzdálenost do 50 m nebo naložení na dopravní prostředek._x000d_
4. Průměr kmenů stromů (křovin) se měří 0,15 m nad přilehlým terénem._x000d_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staveniště._x000d_
</t>
  </si>
  <si>
    <t>vpravo:</t>
  </si>
  <si>
    <t>4*6</t>
  </si>
  <si>
    <t>vlevo:</t>
  </si>
  <si>
    <t>2*8</t>
  </si>
  <si>
    <t>111251111</t>
  </si>
  <si>
    <t>Drcení ořezaných větví strojně - (štěpkování) o průměru větví do 100 mm</t>
  </si>
  <si>
    <t>2134647985</t>
  </si>
  <si>
    <t xml:space="preserve">Poznámka k souboru cen:_x000d_
1. V cenách jsou započteny i náklady na naložení na dopravní prostředek, odvoz dřevní drtě do 20 km a se složením._x000d_
2. V cenách nejsou započteny náklady na uložení drti na skládku._x000d_
3. Měří se objem nadrcené hmoty._x000d_
</t>
  </si>
  <si>
    <t>40*0,02</t>
  </si>
  <si>
    <t>122212502</t>
  </si>
  <si>
    <t>Odkopávky a prokopávky pro spodní stavbu železnic ručně objemu do 10 m3 s přemístěním výkopku v příčných profilech do 15 m nebo s naložením na dopravní prostředek v horninách tř. 3 nesoudržných</t>
  </si>
  <si>
    <t>942717109</t>
  </si>
  <si>
    <t xml:space="preserve">Poznámka k souboru cen:_x000d_
1. Ceny lze použít i pro vykopávky:_x000d_
a) příkopů pro železnice a to i tehdy, jsou-li vykopávky těchto příkopů samostatným objektem;_x000d_
b) v zemnících na suchu, jestliže tyto vykopávky souvisejí územně s odkopávkami nebo prokopávkami pro spodní stavbu železnic;_x000d_
c) při zahlubování železnice při mimoúrovňovém křížení a pro vykopávky pod mosty vybudovanými v předstihu, pokud vzdálenost vnějších hran mostu, měřená ve svislé rovině proložená podélnou osou procházející železnice, nepřesahuje 15 m. Je-li tato vzdálenost větší, oceňují se náklady na vykopávky pod mostem cenami do 100 m3 pro jakýkoliv objem vykopávky;_x000d_
d) sejmutí podorničí._x000d_
2. Odkopávky a prokopávky pro spodní stavbu železnic v roubených prostorech se oceňují podle čl. 3116 Všeobecných podmínek tohoto katalogu._x000d_
3. Je-li při odkopávce nebo prokopávce pro spodní stavbu železnic mezi výkopištěm a násypištěm v příčném profilu dopravní nebo jiný pruh, na němž podle projektu nemá být zemními pracemi rušen provoz, nepovažuje se vodorovné přemístění výkopku z výkopiště za vodorovné přemístění výkopku v příčném profilu, ať je šířka pláně spodku jakákoliv. Toto vodorovné přemístění se oceňuje podle čl. 3162 Všeobecných podmínek tohoto katalogu._x000d_
</t>
  </si>
  <si>
    <t>pod odstraněným kolejovým ložem na propustku okolo stávající betonové trouby propustku:</t>
  </si>
  <si>
    <t>(5,5-2*0,6)*((3,67+0,6)*0,5*1,07-(3,14*0,5*0,5/4))</t>
  </si>
  <si>
    <t>122212509</t>
  </si>
  <si>
    <t>Odkopávky a prokopávky pro spodní stavbu železnic ručně objemu do 10 m3 s přemístěním výkopku v příčných profilech do 15 m nebo s naložením na dopravní prostředek v horninách tř. 3 Příplatek k cenám za lepivost horniny tř. 3</t>
  </si>
  <si>
    <t>164733180</t>
  </si>
  <si>
    <t>8,979/2</t>
  </si>
  <si>
    <t>132202511</t>
  </si>
  <si>
    <t>Hloubení rýh pod kolejí šířky do 600 mm ručně zapažených i nezapažených hloubky do 1,5 m objemu přes 2 m3 v hornině tř. 3</t>
  </si>
  <si>
    <t>-651412593</t>
  </si>
  <si>
    <t xml:space="preserve">Poznámka k souboru cen:_x000d_
1. V cenách jsou započteny i náklady na urovnání dna do předepsaného profilu a spádu, s přehozením výkopku na přilehlém terénu na vzdálenost do 3 m od podélné osy rýhy nebo s naložením na dopravní prostředek._x000d_
2. Ceny jsou určeny pro rýhy: šířky přes 200 do 300 mm a hloubky do 750 mm, šířky přes 300 do 400 mm a hloubky do 1 000 mm, šířky přes 400 do 500 mm a hloubky do 1 250 mm, šířky přes 500 do 600 mm a hloubky do 1 500 mm._x000d_
3. Ceny jsou určeny pro rýhy napříč nerozebranou kolejí a pod mostním provizoriem v pruhu šířky do 6 m po obou stranách od osy koleje._x000d_
4. V cenách jsou započteny i náklady na:_x000d_
a) odstranění kolejového lože v objemu nutném pro výkop rýhy pod nerozebranou kolejí, objem odstraňovaného kolejového lože se započítává do objemu hloubení rýh;_x000d_
b) uložení materiálu kolejového lože odděleně od výkopku._x000d_
5. V cenách nejsou započteny náklady na mostní provizoria._x000d_
6. Ztížení vykopávky v blízkosti podzemního vedení procházejícího rýhou nebo uloženého ve stěně výkopu se oceňuje cenou 130 00-1101 Ztížení hloubené vykopávky části A 01 tohoto katalogu._x000d_
7. Pažení se oceňuje příslušnými cenami souborů cen této části nebo části A 01 tohoto katalogu._x000d_
</t>
  </si>
  <si>
    <t>P</t>
  </si>
  <si>
    <t xml:space="preserve">Poznámka k položce:_x000d_
ručně vzhledem k přítomností inženýrských sítí (po vytyčení sítí lze části výkopů provést strojně). Vytyčení a zajištění inženýrských sítí při pracích je obsaženo v části rozpočtu ST Ústí n. L._x000d_
</t>
  </si>
  <si>
    <t>vedle koleje vlevo včetně odstranění nánosů (nenarušit stabilitu oplocení):</t>
  </si>
  <si>
    <t>0,6*8*1,37*0,5</t>
  </si>
  <si>
    <t>vedle koleje vpravo včetně odstranění nánosů a výkopů pro odláždění :</t>
  </si>
  <si>
    <t>2*0,6*4*1,07+2*3*0,3</t>
  </si>
  <si>
    <t xml:space="preserve">vedle koleje vpravo pod silnicí na přejezdu pro nové podélné odvodnění pod přejezdem (po odstranění AB povrchu do hl. 0,2 m): </t>
  </si>
  <si>
    <t>0,8*11,42*1,3</t>
  </si>
  <si>
    <t>vedle koleje vpravo pod silnicí na přejezdu pro základy vyústění nového podélného odvodnění pod přejezdem:</t>
  </si>
  <si>
    <t>2*0,8*0,5*0,4</t>
  </si>
  <si>
    <t>u výtoku nového podélného odvodnění DN 300 mm pro napojení u vtoku do propustku v km 29,982 a na opravovaný zpevněný příkop vpravo trati):</t>
  </si>
  <si>
    <t>2*4*0,3</t>
  </si>
  <si>
    <t>odstranění nánosů u výtoku z propustku v km 29,982 vlevo trati:</t>
  </si>
  <si>
    <t>2*3*0,15</t>
  </si>
  <si>
    <t>132202519</t>
  </si>
  <si>
    <t>Hloubení rýh pod kolejí šířky do 600 mm ručně zapažených i nezapažených hloubky do 1,5 m objemu přes 2 m3 Příplatek k ceně za lepivost hornin tř. 3</t>
  </si>
  <si>
    <t>1091114623</t>
  </si>
  <si>
    <t>25,721/2</t>
  </si>
  <si>
    <t>162701105</t>
  </si>
  <si>
    <t>Vodorovné přemístění výkopku nebo sypaniny po suchu na obvyklém dopravním prostředku, bez naložení výkopku, avšak se složením bez rozhrnutí z horniny tř. 1 až 4 na vzdálenost přes 9 000 do 10 000 m</t>
  </si>
  <si>
    <t>134654376</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</si>
  <si>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</si>
  <si>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8,979+25,721</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</si>
  <si>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</si>
  <si>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</si>
  <si>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1261169710</t>
  </si>
  <si>
    <t>Poznámka k položce:_x000d_
Celkem 11 km (Např. KVD plus Horní Beřkovice)</t>
  </si>
  <si>
    <t>34,700*1</t>
  </si>
  <si>
    <t>171201211</t>
  </si>
  <si>
    <t>Poplatek za uložení stavebního odpadu na skládce (skládkovné) zeminy a kameniva zatříděného do Katalogu odpadů pod kódem 170 504</t>
  </si>
  <si>
    <t>2030692008</t>
  </si>
  <si>
    <t xml:space="preserve">Poznámka k souboru cen:_x000d_
1. Ceny uvedené v souboru cen lze po dohodě upravit podle místních podmínek._x000d_
</t>
  </si>
  <si>
    <t>34,700*2</t>
  </si>
  <si>
    <t>174111311</t>
  </si>
  <si>
    <t>Zásyp sypaninou pro spodní stavbu železnic objemu přes 3 m3 se zhutněním</t>
  </si>
  <si>
    <t>370506332</t>
  </si>
  <si>
    <t xml:space="preserve">Poznámka k souboru cen:_x000d_
1. Ceny jsou určeny pro pro jakoukoliv míru zhutnění._x000d_
2. Míru zhutnění předepisuje projekt._x000d_
</t>
  </si>
  <si>
    <t>dosypání pláně po odstranění stávající betonové trouby propustku a čel (ŠD):</t>
  </si>
  <si>
    <t>5,5*(3,67+0,6)*0,5*1,07</t>
  </si>
  <si>
    <t xml:space="preserve">vedle koleje vpravo pod silnicí na přejezdu po osazení nového podélného odvodnění DN 300 mm pod přejezdem (ŠD): </t>
  </si>
  <si>
    <t>0,8*11,42*(1,3-0,15)-(3,14*0,357*0,357/4)</t>
  </si>
  <si>
    <t>583441690</t>
  </si>
  <si>
    <t>štěrkodrť frakce 0/32 OTP ČD</t>
  </si>
  <si>
    <t>-337330726</t>
  </si>
  <si>
    <t>Poznámka k položce:_x000d_
spotřeba 1,8 t/m3</t>
  </si>
  <si>
    <t>pro dosypání pláně na zrušeném propustku a pro obsyp nového podélného odvodnění vpravo trati pod přejezdem:</t>
  </si>
  <si>
    <t>22,970*1,8</t>
  </si>
  <si>
    <t>181202305</t>
  </si>
  <si>
    <t>Úprava pláně na stavbách dálnic strojně na násypech se zhutněním</t>
  </si>
  <si>
    <t>1763164348</t>
  </si>
  <si>
    <t xml:space="preserve">Poznámka k souboru cen:_x000d_
1. Ceny se zhutněním jsou určeny pro všechny míry zhutnění._x000d_
2. Ceny 10-2301, 10-2302, 20-2301 a 20-2305 jsou určeny pro urovnání nově zřizovaných ploch vodorovných nebo ve sklonu do 1:5 pod zpevnění ploch jakéhokoliv druhu, pod humusování, drnování a dále předepíše-li projekt urovnání pláně z jiného důvodu._x000d_
3. Cena 10-2303 je určena pro vyplnění sypaninou prohlubní zářezů v horninách třídy II a III._x000d_
4. Ceny neplatí pro zhutnění podloží pod násypy; toto zhutnění se oceňuje cenou 215 90-1101 Zhutnění podloží pod násypy._x000d_
5. Ceny neplatí pro urovnání lavic (berem) šířky do 3 m přerušujících svahy, pro urovnání dna příkopů pro jakoukoliv jejich šířku; toto urovnání se oceňuje cenami souboru cen 182 . 0-11 Svahování trvalých svahů do projektovaných profilů A 01 tohoto katalogu._x000d_
6. Urovnání ploch ve sklonu přes 1:5 (svahování) se oceňuje cenou 182 20-1101 Svahování trvalých svahů do projektovaných profilů, části A 01 tohoto katalogu._x000d_
7. Vyplnění prohlubní v horninách třídy II a III betonem nebo stabilizací se oceňuje cenami části A 01 Zřízení konstrukcí katalogu 822-1 Komunikace pozemní a letiště._x000d_
</t>
  </si>
  <si>
    <t>2*6+2+2+2*4</t>
  </si>
  <si>
    <t>181411122</t>
  </si>
  <si>
    <t>Založení trávníku na půdě předem připravené plochy do 1000 m2 výsevem včetně utažení lučního na svahu přes 1:5 do 1:2</t>
  </si>
  <si>
    <t>-249156016</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</si>
  <si>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</si>
  <si>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2*6-2*3</t>
  </si>
  <si>
    <t>005724740</t>
  </si>
  <si>
    <t>osivo směs travní krajinná-svahová</t>
  </si>
  <si>
    <t>1164944464</t>
  </si>
  <si>
    <t>22*0,03</t>
  </si>
  <si>
    <t>Zakládání</t>
  </si>
  <si>
    <t>273361412</t>
  </si>
  <si>
    <t>Výztuž základových konstrukcí desek ze svařovaných sítí, hmotnosti přes 3,5 do 6 kg/m2</t>
  </si>
  <si>
    <t>2101932764</t>
  </si>
  <si>
    <t xml:space="preserve">Poznámka k souboru cen:_x000d_
1. V cenách jsou započteny náklady na dodání výztuže z žebírkové betonářské oceli nebo svařovaných sítí, sestavení armokošů a jejich uložení do bednění jeřábem se zajištěním polohy výztuže, vázání výztuže nebo bodové svary jako náhrada za vázání, případné úpravy výztuže nutné pro osazení bednění nebo při spojkování závitové výztuže spojkami WD 90._x000d_
2. V cenách jsou započteny i náklady na osazení distančních tělísek pro předepsané krytí výztuže. Materiál těchto tělísek je zahrnut v cenách bednění základů._x000d_
</t>
  </si>
  <si>
    <t>do betonu dlažby a odláždění svahu (KARI 6/150/150 mm):</t>
  </si>
  <si>
    <t>18*1,3*3,033/1000</t>
  </si>
  <si>
    <t>274311127</t>
  </si>
  <si>
    <t>Základové konstrukce z betonu prostého pasy, prahy, věnce a ostruhy ve výkopu nebo na hlavách pilot C 25/30</t>
  </si>
  <si>
    <t>783162775</t>
  </si>
  <si>
    <t xml:space="preserve">Poznámka k souboru cen:_x000d_
1. V cenách jsou započteny i náklady na:_x000d_
a) kontrolu bednění před betonáží, vlastní betonáž zejména čerpadlem betonu, rozhrnutí a hutnění betonu požadované konzistence, uhlazení horního povrchu základu s případnou technologickou přestávkou nutnou pro vytvoření založení dříku opěry nebo pilíře,_x000d_
b) ošetření a ochranu čerstvě uloženého betonu._x000d_
2. V cenách nejsou započteny náklady na:_x000d_
a) zhutnění podkladní vrstvy nebo vyčištění základové spáry u plošného založení,_x000d_
b) zhotovení vrtací šablony pilot nebo odbourání hlav pilot u základu založeného na pilotách._x000d_
</t>
  </si>
  <si>
    <t>základy vyústění nového podélného odvodnění pod přejezdem vedle koleje vpravo pod silnicí na přejezdu:</t>
  </si>
  <si>
    <t>274354111</t>
  </si>
  <si>
    <t>Bednění základových konstrukcí pasů, prahů, věnců a ostruh zřízení</t>
  </si>
  <si>
    <t>-1392296818</t>
  </si>
  <si>
    <t xml:space="preserve">Poznámka k souboru cen:_x000d_
1. V ceně -4111 jsou započteny i náklady na založení, sestavení a osazení systémového bednění mobilním jeřábem, nástřik bednění odformovacím postřikem, měsíční nájemné rámů inventárního bednění a spínacích prvků vztažené k ploše bednění, spotřebu výplní rámů bednění z překližek pro nepohledové bednění a distančních prvků._x000d_
2. Drobný spotřební materiál (např. hřebíky, vruty, materiál pro vyplnění kuželových otvorů v základu po spínacích tyčích bednění) je započten v režijních nákladech._x000d_
3. V ceně -4211 je započteno odbednění a očištění bednění._x000d_
4. V cenách nejsou obsaženy náklady na bednění vložky nebo výplně pracovních a dilatačních spár základu._x000d_
</t>
  </si>
  <si>
    <t>bednění základů vyústění nového podélného odvodnění pod přejezdem:</t>
  </si>
  <si>
    <t>2*0,8*0,5*2</t>
  </si>
  <si>
    <t>274354211</t>
  </si>
  <si>
    <t>Bednění základových konstrukcí pasů, prahů, věnců a ostruh odstranění bednění</t>
  </si>
  <si>
    <t>-432110461</t>
  </si>
  <si>
    <t>Vodorovné konstrukce</t>
  </si>
  <si>
    <t>451572111</t>
  </si>
  <si>
    <t>Lože pod potrubí, stoky a drobné objekty v otevřeném výkopu z kameniva drobného těženého 0 až 4 mm</t>
  </si>
  <si>
    <t>-1402271677</t>
  </si>
  <si>
    <t xml:space="preserve">Poznámka k souboru cen:_x000d_
1. Ceny -1111 a -1192 lze použít i pro zřízení sběrných vrstev nad drenážními trubkami._x000d_
2. V cenách -5111 a -1192 jsou započteny i náklady na prohození výkopku získaného při zemních pracích._x000d_
</t>
  </si>
  <si>
    <t>tl. 0,05 m pod nové podélné odvodnění pod přejezdem:</t>
  </si>
  <si>
    <t>(12-(2*0,3))*0,5*0,05</t>
  </si>
  <si>
    <t>451573111</t>
  </si>
  <si>
    <t>Lože pod potrubí, stoky a drobné objekty v otevřeném výkopu z písku a štěrkopísku do 63 mm</t>
  </si>
  <si>
    <t>1263223286</t>
  </si>
  <si>
    <t>tl. 0,1m pod nové podélné odvodnění pod přejezdem a pod základy vyústění odvodnění:</t>
  </si>
  <si>
    <t>12*0,8*0,1</t>
  </si>
  <si>
    <t>465513157</t>
  </si>
  <si>
    <t>Dlažba svahu u mostních opěr z upraveného lomového žulového kamene s vyspárováním maltou MC 25, šíře spáry 15 mm do betonového lože C 25/30 tloušťky 200 mm, plochy přes 10 m2</t>
  </si>
  <si>
    <t>341939158</t>
  </si>
  <si>
    <t xml:space="preserve">Poznámka k souboru cen:_x000d_
1. V cenách jsou započteny náklady na dodání písku nebo betonové směsi pro lože a spáry, rozhrnutí a úpravu lože do tl. 140 mm, navlhčení podkladu, rozměření a výběr, případně upravení kamene s urovnáním povrchu lícování dlažby a vyspárovaní MC 25, šíře spáry 15 mm._x000d_
2. V cenách nejsou započteny náklady na podkladní vrstvy ze štěrkopísku, tyto se oceňují souborem cen 451 57- . 1 Podkladní a výplňová vrstva z kameniva._x000d_
</t>
  </si>
  <si>
    <t>Poznámka k položce:_x000d_
včetně dodání materiálu vč. kamene, včetně vyspárování</t>
  </si>
  <si>
    <t>u vtoku do nového podélného odvodnění DN 300 mm vpravo trati pod přejezdem (u vtoku do původního propustku v km 29,996):</t>
  </si>
  <si>
    <t>2*3</t>
  </si>
  <si>
    <t>odláždění vyústění nového podélného odvodnění DN 300 mm vpravo trati pod přejezdem (zpevnění svahů u přejezdu):</t>
  </si>
  <si>
    <t>2*2</t>
  </si>
  <si>
    <t>u výtoku nového podélného odvodnění DN 300 mm (u vtoku do propustku v km 29,982, dále napojit na opravovaný zpevněný příkop vpravo trati):</t>
  </si>
  <si>
    <t>2*4</t>
  </si>
  <si>
    <t>Ostatní konstrukce a práce-bourání</t>
  </si>
  <si>
    <t>919551111</t>
  </si>
  <si>
    <t>Zřízení propustku z trub plastových polyetylenových rýhovaných se spojkami nebo s hrdlem DN 300 mm</t>
  </si>
  <si>
    <t>-568284755</t>
  </si>
  <si>
    <t xml:space="preserve">Poznámka k souboru cen:_x000d_
1. V cenách nejsou započteny náklady na:_x000d_
a) zhotovení otevřené stavební jámy, zemní konstrukce přesýpaného objektu ze vhodných zemin hutněných po vrstvách 150 až 200 mm na minimum 98 % Proctor Standard, které se oceňují podle katalogu 800-1 Zemní práce,_x000d_
b) podkladní a vyrovnávací vrstvy, které se oceňují souborem cen 451 . . - . . Lože pod potrubí, stoky a drobné objekty nebo souborem cen 452 . . - . . Podkladní konstrukce z betonu, části A01 katalogu 827-1 Vedení trubní, dálková a přípojná – vodovody a kanalizace,_x000d_
c) dodávku trub a spojek, které se oceňují zvlášť ve specifikaci, ztratné lze dohodnout ve směrné výši 1,5 %. Součástí dodávky trub je i jejich úprava podle konkrétních podmínek stavby (seříznutí, zkosení, vytvoření otvorů, apod.)._x000d_
</t>
  </si>
  <si>
    <t>osazení nového podélného odvodnění DN 300 mm do rýhy pod přejezdem vedle koleje vpravo pod silnicí:</t>
  </si>
  <si>
    <t>VIC.0005928.URS</t>
  </si>
  <si>
    <t>trouba Pecor Optima 8 kPA d = 300 mm</t>
  </si>
  <si>
    <t>-173755778</t>
  </si>
  <si>
    <t>vcelku nebo ze dvou částí včetně dodání spojky:</t>
  </si>
  <si>
    <t>12*1,015 'Přepočtené koeficientem množství</t>
  </si>
  <si>
    <t>962021112</t>
  </si>
  <si>
    <t>Bourání mostních konstrukcí zdiva a pilířů z kamene nebo cihel</t>
  </si>
  <si>
    <t>-148999557</t>
  </si>
  <si>
    <t xml:space="preserve">Poznámka k souboru cen:_x000d_
1. Cena 05-1111 lze použít i pro bourání konstrukcí z předpjatého betonu._x000d_
2. Ceny 06-5413 a 06-5423 lze použít i pro rozebrání dřevěných truhlíků nebo žlabů uložených na dřevěné konstrukci mostu._x000d_
3. Ceny nelze použít:_x000d_
a) pro bourání základových konstrukcí prováděné ve spojitosti se zemními pracemi; toto bourání se oceňuje cenami 122 90-1 - Bourání konstrukcí, části A 01 katalogu 800-1 Zemní práce;_x000d_
b) ceny nelze použít pro bourání konstrukcí pod vodou; tyto práce se oceňují podle ustanovení úvodního katalogu._x000d_
4. Ceny 04-1211 až 05-1111 nelze použít pro ocenění demontáže (vyjmutí) prefabrikovaných dílců nebo nosných konstrukcí v celku; tyto práce se oceňují podle ustanovení úvodního katalogu._x000d_
5. Ceny 06-5111 a 06-5112, 06-5611 a 06-5612 nelze použít pro vytažení pilot, bárek na pilotách a ledolamů; vytažení pilot se oceňuje příslušnými cenami katalogu 800-2 - Zvláštní zakládání objektů._x000d_
6. Množství měrných jednotek se určuje:_x000d_
a) u cen 02-1112 až 05-1111 v m3 objemu konstrukce nebo její části před bouráním,_x000d_
b) u cen 06-5111 až 06-5612 v m3 objemu dřeva v konstrukci nebo její části před bouráním._x000d_
</t>
  </si>
  <si>
    <t>stávající vtokové čelo (předpoklad):</t>
  </si>
  <si>
    <t>0,6*1,07*2-(3,14*0,45*0,45/4)</t>
  </si>
  <si>
    <t>962051111</t>
  </si>
  <si>
    <t>Bourání mostních konstrukcí zdiva a pilířů ze železového betonu</t>
  </si>
  <si>
    <t>-1853830430</t>
  </si>
  <si>
    <t>stávající části drobných konstrukcí u vtokového čelo včetně 2 betonových pražců:</t>
  </si>
  <si>
    <t>0,05+2*2,42*0,16*0,25</t>
  </si>
  <si>
    <t>966008112</t>
  </si>
  <si>
    <t>Bourání trubního propustku s odklizením a uložením vybouraného materiálu na skládku na vzdálenost do 3 m nebo s naložením na dopravní prostředek z trub DN přes 300 do 500 mm</t>
  </si>
  <si>
    <t>511035186</t>
  </si>
  <si>
    <t xml:space="preserve">Poznámka k souboru cen:_x000d_
1. Ceny lze použít i pro bourání hospodářských přejezdů a propustků z trub obetonovaných._x000d_
2. V cenách jsou započteny i náklady na případné bourání betonového lože nebo prahů pod troubami propustku._x000d_
3. V cenách nejsou započteny náklady na:_x000d_
a) zemní práce nutné při rozebírání propustků, které se oceňují cenami části A 01 katalogu 800-1 Zemní práce,_x000d_
b) bourání čel, které se oceňuje cenami části B 01 katalogu 821-1 Mosty._x000d_
4. Množství měrných jednotek se určuje délkou mezi rubovými stěnami čel (v podélné ose propustku)._x000d_
5. Přemístění vybouraného materiálu na vzdálenost přes 3 m se oceňuje cenami souborů cen 997 22-1 Vodorovné přemístění vybouraných hmot._x000d_
</t>
  </si>
  <si>
    <t>stávající betonová trouba propustku (bez části u výtoku - nenarušení stability oplocení vlevo trati):</t>
  </si>
  <si>
    <t>5,5-0,6</t>
  </si>
  <si>
    <t>997</t>
  </si>
  <si>
    <t>Přesun sutě</t>
  </si>
  <si>
    <t>997013801</t>
  </si>
  <si>
    <t>Poplatek za uložení stavebního odpadu na skládce (skládkovné) z prostého betonu zatříděného do Katalogu odpadů pod kódem 170 101</t>
  </si>
  <si>
    <t>-146373710</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</si>
  <si>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</si>
  <si>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z bourání původního betonového propustku:</t>
  </si>
  <si>
    <t>4,802</t>
  </si>
  <si>
    <t>997013802</t>
  </si>
  <si>
    <t>Poplatek za uložení stavebního odpadu na skládce (skládkovné) z armovaného betonu zatříděného do Katalogu odpadů pod kódem 170 101</t>
  </si>
  <si>
    <t>-961555617</t>
  </si>
  <si>
    <t>z bourání na vtoku:</t>
  </si>
  <si>
    <t>0,586</t>
  </si>
  <si>
    <t>997211511</t>
  </si>
  <si>
    <t>Vodorovná doprava suti nebo vybouraných hmot suti se složením a hrubým urovnáním, na vzdálenost do 1 km</t>
  </si>
  <si>
    <t>-2108419815</t>
  </si>
  <si>
    <t xml:space="preserve">Poznámka k souboru cen:_x000d_
1. Ceny nelze použít pro vodorovnou dopravu po železnici, po vodě nebo neobvyklými dopravními prostředky._x000d_
2. Je-li na dopravní dráze pro vodorovnou dopravu překážka, pro kterou je nutné překládat suť nebo vybourané hmoty z jednoho obvyklého dopravního prostředku na jiný, oceňuje se tato lomená doprava v každém úseku samostatně._x000d_
</t>
  </si>
  <si>
    <t>Poznámka k položce:_x000d_
automatický výpočet</t>
  </si>
  <si>
    <t>997211519</t>
  </si>
  <si>
    <t>Vodorovná doprava suti nebo vybouraných hmot suti se složením a hrubým urovnáním, na vzdálenost Příplatek k ceně za každý další i započatý 1 km přes 1 km</t>
  </si>
  <si>
    <t>1481792482</t>
  </si>
  <si>
    <t xml:space="preserve">Poznámka k položce:_x000d_
Celkem 11 km (Např. KVD plus Horní Beřkovice)_x000d_
</t>
  </si>
  <si>
    <t>8,189*10</t>
  </si>
  <si>
    <t>997211611</t>
  </si>
  <si>
    <t>Nakládání suti nebo vybouraných hmot na dopravní prostředky pro vodorovnou dopravu suti</t>
  </si>
  <si>
    <t>-941719354</t>
  </si>
  <si>
    <t>997223855</t>
  </si>
  <si>
    <t>1508860053</t>
  </si>
  <si>
    <t>z bourání stávajícího vtokového čela:</t>
  </si>
  <si>
    <t>2,801</t>
  </si>
  <si>
    <t>998</t>
  </si>
  <si>
    <t>Přesun hmot</t>
  </si>
  <si>
    <t>998212111</t>
  </si>
  <si>
    <t>Přesun hmot pro mosty zděné, betonové monolitické, spřažené ocelobetonové nebo kovové vodorovná dopravní vzdálenost do 100 m výška mostu do 20 m</t>
  </si>
  <si>
    <t>455614996</t>
  </si>
  <si>
    <t xml:space="preserve">Poznámka k souboru cen:_x000d_
1. Ceny nelze použít pro oceňování přesunu hmot ocelových mostních konstrukcí oceňovaných cenami katalogů montážních prací; tento přesun se oceňuje individuálně._x000d_
2. Přesun betonu do mostní konstrukce je zahrnut v cenách betonáže, které obsahují i ukládku betonu do konstrukce (čerpadlem betonu nebo jeřábem s kontejnerem). U betonů je proto uvedena nulová hmotnost, tzn. že hmotnost betonů nevstupuje do výpočtu přesunu hmot._x000d_
</t>
  </si>
  <si>
    <t xml:space="preserve">Poznámka k položce:_x000d_
automatický výpočet, dobrý přístup k mostnímu objektu (hned u přejezdu v km 29,990 - P 2527) </t>
  </si>
  <si>
    <t>B - VRN</t>
  </si>
  <si>
    <t>022101001</t>
  </si>
  <si>
    <t>Geodetické práce Geodetické práce před opravou</t>
  </si>
  <si>
    <t>889688980</t>
  </si>
  <si>
    <t>022101011</t>
  </si>
  <si>
    <t>Geodetické práce Geodetické práce v průběhu opravy</t>
  </si>
  <si>
    <t>-312952150</t>
  </si>
  <si>
    <t>022101021</t>
  </si>
  <si>
    <t>Geodetické práce Geodetické práce po ukončení opravy</t>
  </si>
  <si>
    <t>-1918992675</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</si>
  <si>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</si>
  <si>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</si>
  <si>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-665238441</t>
  </si>
  <si>
    <t>Poznámka k souboru cen:_x000d_
V sazbě jsou započteny náklady na vyhledání trasy detektorem, zaměření a zobrazení trasy a předání výstupu zaměření. V sazbě nejsou obsaženy náklady na vytýčení sítí ve správě provozovatele.</t>
  </si>
  <si>
    <t>023101001</t>
  </si>
  <si>
    <t>Projektové práce Projektové práce v rozsahu ZRN (vyjma dále jmenované práce) do 1 mil. Kč</t>
  </si>
  <si>
    <t>%</t>
  </si>
  <si>
    <t>1024</t>
  </si>
  <si>
    <t>-1346090261</t>
  </si>
  <si>
    <t>024101301</t>
  </si>
  <si>
    <t>Inženýrská činnost posudky (např. statické aj.) a dozory</t>
  </si>
  <si>
    <t>-813247082</t>
  </si>
  <si>
    <t>029101001</t>
  </si>
  <si>
    <t>Ostatní náklady Náklady na informační cedule, desky, publikační náklady, aj.</t>
  </si>
  <si>
    <t>815110857</t>
  </si>
  <si>
    <t>031101001</t>
  </si>
  <si>
    <t>Zařízení a vybavení staveniště vyjma dále jmenované práce včetně opatření na ochranu sousedních pozemků, včetně opatření na ochranu sousedních pozemků, informační tabule, dopravního značení na staveništi aj. při velikosti nákladů do 1 mil. Kč</t>
  </si>
  <si>
    <t>630660118</t>
  </si>
  <si>
    <t>033111001</t>
  </si>
  <si>
    <t>Provozní vlivy Výluka silničního provozu se zajištěním objížďky</t>
  </si>
  <si>
    <t>-1886954695</t>
  </si>
  <si>
    <t>02 - P2941 - Mělník - Mlazice - m.k.(ul.Strážnická)</t>
  </si>
  <si>
    <t>ZRN 1 - 1.TK - P2941</t>
  </si>
  <si>
    <t>5913200010</t>
  </si>
  <si>
    <t>Demontáž dřevěné konstrukce přejezdu část vnější a vnitřní. Poznámka: 1. V cenách jsou započteny náklady na demontáž a naložení na dopravní prostředek.</t>
  </si>
  <si>
    <t>-928320618</t>
  </si>
  <si>
    <t>-581780097</t>
  </si>
  <si>
    <t>-1205836521</t>
  </si>
  <si>
    <t>"mezi 1. TK a 2.TK"2*10</t>
  </si>
  <si>
    <t>"vlevo trati"6,5*9</t>
  </si>
  <si>
    <t>5907050110</t>
  </si>
  <si>
    <t>Dělení kolejnic kyslíkem tv. UIC60 nebo R65. Poznámka: 1. V cenách jsou započteny náklady na manipulaci podložení, označení a provedení řezu kolejnice.</t>
  </si>
  <si>
    <t>434913362</t>
  </si>
  <si>
    <t>5906140060</t>
  </si>
  <si>
    <t>Demontáž kolejového roštu koleje v ose koleje pražce dřevěné tv. R65 rozdělení "e". Poznámka: 1. V cenách jsou započteny náklady na případné odstranění kameniva, rozebrání roštu do součástí, manipulaci, naložení výzisku na dopravní prostředek a uložení na úložišti. 2. V cenách nejsou obsaženy náklady na dopravu a vytřídění.</t>
  </si>
  <si>
    <t>1436915745</t>
  </si>
  <si>
    <t>1998175907</t>
  </si>
  <si>
    <t>5955101000</t>
  </si>
  <si>
    <t>Kamenivo drcené štěrk frakce 31,5/63 třídy BI</t>
  </si>
  <si>
    <t>-1643834649</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</si>
  <si>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</si>
  <si>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t>
  </si>
  <si>
    <t>950079169</t>
  </si>
  <si>
    <t>Poznámka k souboru cen:_x000d_
1. V cenách jsou započteny náklady na doplnění kameniva ojediněle ručně vidlemi a/nebo souvisle strojně z výsypných vozů případně nakladačem._x000d_
2. V cenách nejsou obsaženy náklady na dodávku kameniva.</t>
  </si>
  <si>
    <t>"5x Sa"5*27</t>
  </si>
  <si>
    <t>5906020110</t>
  </si>
  <si>
    <t>Souvislá výměna pražců v KL otevřeném i zapuštěném pražce betonové příčné nevystrojené.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</si>
  <si>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1092917437</t>
  </si>
  <si>
    <t>Poznámka k souboru cen:_x000d_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vrtule._x000d_
2. V cenách nejsou obsaženy náklady na podbití pražců, snížení KL pod patou kolejnice, dodávku materiálu, dopravu výzisku na skládku a skládkovné.</t>
  </si>
  <si>
    <t>5956140025</t>
  </si>
  <si>
    <t>Pražec betonový příčný vystrojený včetně kompletů tv. B 91S/1 (UIC)</t>
  </si>
  <si>
    <t>1819006658</t>
  </si>
  <si>
    <t>5958125000</t>
  </si>
  <si>
    <t>Komplety s antikorozní úpravou Skl 14 (svěrka Skl14, vrtule R1, podložka Uls7)</t>
  </si>
  <si>
    <t>1046041850</t>
  </si>
  <si>
    <t>5907025100</t>
  </si>
  <si>
    <t>Výměna kolejnicových pásů současně s výměnou pražců tv. R65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</si>
  <si>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-2055739622</t>
  </si>
  <si>
    <t>Poznámka k souboru cen:_x000d_
1. V cenách jsou započteny náklady na demontáž upevňovadel, výměnu kolejnicových pásů, dílů a součástí, montáž upevňovadel, úpravu dilatačních spár, pryžových podložek, zřízení nebo demontáž prozatímních styků a ošetření součástí mazivem._x000d_
2. V cenách nejsou započteny náklady na dělení kolejnic, zřízení svaru, demontáž nebo montáž styků.</t>
  </si>
  <si>
    <t>2*25</t>
  </si>
  <si>
    <t>5957110000</t>
  </si>
  <si>
    <t>Kolejnice tv. 60 E2, třídy R260</t>
  </si>
  <si>
    <t>-457775911</t>
  </si>
  <si>
    <t>"2x25"50</t>
  </si>
  <si>
    <t>5906130260</t>
  </si>
  <si>
    <t>Montáž kolejového roštu v ose koleje pražce betonové nevystrojené tv. R65 rozdělení "u". Poznámka: 1. V cenách jsou započteny náklady na vrtání pražců dřevěných nevystrojených, manipulaci a montáž KR. 2. V cenách nejsou obsaženy náklady na dodávku materiálu.</t>
  </si>
  <si>
    <t>-2121032255</t>
  </si>
  <si>
    <t>5909031020</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</si>
  <si>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techologických veličin a předání tištěných výstupů objednateli. 2. V cenách nejsou obsaženy náklady doplnění a dodávku kameniva a snížení KL pod patou kolejnice.</t>
  </si>
  <si>
    <t>488003388</t>
  </si>
  <si>
    <t>Poznámka k souboru cen:_x000d_
1. V cenách jsou započteny náklady na nasazení strojní linky pro úpravu směrového a výškového uspořádání ASP metodou zmenšování chyb a úpravu KL pluhem včetně měření mezních stavebních odchylek dle ČSN, měření techologických veličin a předání tištěných výstupů objednateli._x000d_
2. V cenách nejsou obsaženy náklady doplnění a dodávku kameniva a snížení KL pod patou kolejnice.</t>
  </si>
  <si>
    <t>-757177881</t>
  </si>
  <si>
    <t>1466085154</t>
  </si>
  <si>
    <t>5910020010</t>
  </si>
  <si>
    <t>Svařování kolejnic termitem plný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</si>
  <si>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-1906510679</t>
  </si>
  <si>
    <t>5910035020</t>
  </si>
  <si>
    <t>Dosažení dovolené upínací teploty v BK prodloužením kolejnicového pásu v koleji tv. R65.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</si>
  <si>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-334655698</t>
  </si>
  <si>
    <t>-916167606</t>
  </si>
  <si>
    <t>5913075030</t>
  </si>
  <si>
    <t>Montáž betonové přejezdové konstrukce část vnější a vnitřní včetně závěrných zídek. Poznámka: 1. V cenách jsou započteny náklady na montáž konstrukce. 2. V cenách nejsou obsaženy náklady na dodávku materiálu.</t>
  </si>
  <si>
    <t>-318549492</t>
  </si>
  <si>
    <t>-1049323811</t>
  </si>
  <si>
    <t>-648653674</t>
  </si>
  <si>
    <t>5963104040</t>
  </si>
  <si>
    <t>Přejezd železobetonový panel vnější</t>
  </si>
  <si>
    <t>1654177469</t>
  </si>
  <si>
    <t>"celkem 20ks vnějších panelů - z toho 12ks dodá TO Děčín hl.n."8</t>
  </si>
  <si>
    <t>5963140000</t>
  </si>
  <si>
    <t>Závěrná zídka závěrný práh BR 13-120</t>
  </si>
  <si>
    <t>-1300347861</t>
  </si>
  <si>
    <t>5913255040</t>
  </si>
  <si>
    <t>Zřízení konstrukce vozovky asfaltobetonové s podkladní, ložní a obrusnou vrstvou tlouštky do 20 cm. Poznámka: 1. V cenách jsou započteny náklady na zřízení vozovky s živičným na podkladu ze stmelených vrstev a na manipulaci. 2. V cenách nejsou obsaženy náklady na dodávku materiálu.</t>
  </si>
  <si>
    <t>118462769</t>
  </si>
  <si>
    <t>Poznámka k souboru cen:_x000d_
1. V cenách jsou započteny náklady na zřízení vozovky s živičným na podkladu ze stmelených vrstev a na manipulaci._x000d_
2. V cenách nejsou obsaženy náklady na dodávku materiálu.</t>
  </si>
  <si>
    <t>-1796126958</t>
  </si>
  <si>
    <t>1052492178</t>
  </si>
  <si>
    <t>2*12</t>
  </si>
  <si>
    <t>1614186895</t>
  </si>
  <si>
    <t>-93360266</t>
  </si>
  <si>
    <t>5914020020</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</si>
  <si>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</si>
  <si>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-137817977</t>
  </si>
  <si>
    <t>Poznámka k souboru cen:_x000d_
1. V cenách jsou započteny náklady na odtěžení nánosu a nečistot, rozprostření výzisku na terén nebo naložení na dopravní prostředek._x000d_
2. V cenách nejsou obsaženy náklady na dopravu a skládkovné.</t>
  </si>
  <si>
    <t>"čištění v délce cca 5m"2</t>
  </si>
  <si>
    <t>Doprava dodávek zhotovitele, dodávek objednatele nebo výzisku mechanizací přes 3,5 t sypanin do 20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</si>
  <si>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1886495467</t>
  </si>
  <si>
    <t>"demontovaná dřevěná konstrukce"5</t>
  </si>
  <si>
    <t>"odstraněný AB kryt"30</t>
  </si>
  <si>
    <t>"staré kolejnice"3,25</t>
  </si>
  <si>
    <t>"vyzískané dřevěné pražce"1,6</t>
  </si>
  <si>
    <t>"výzisk z KL"23,2</t>
  </si>
  <si>
    <t>"materiál z vyčištěného příkopu"2</t>
  </si>
  <si>
    <t>9902100300</t>
  </si>
  <si>
    <t>Doprava dodávek zhotovitele, dodávek objednatele nebo výzisku mechanizací přes 3,5 t sypanin do 30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</si>
  <si>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-316586638</t>
  </si>
  <si>
    <t>"nový štěrk do KL"202,27</t>
  </si>
  <si>
    <t>Doprava dodávek zhotovitele, dodávek objednatele nebo výzisku mechanizací přes 3,5 t sypanin do 40 km Poznámka: V cenách jsou započteny náklady přepravu materiálu ze skladů nebo skládek výrobce nebo dodavatele nebo z vlastních zásob objednatele na místo t</t>
  </si>
  <si>
    <t>416553921</t>
  </si>
  <si>
    <t>"beton pod závěrné zídky"7,2</t>
  </si>
  <si>
    <t>"nová AB směs"25</t>
  </si>
  <si>
    <t>9902201100</t>
  </si>
  <si>
    <t>Doprava dodávek zhotovitele, dodávek objednatele nebo výzisku mechanizací přes 3,5 t objemnějšího kusového materiálu do 300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</si>
  <si>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-44595298</t>
  </si>
  <si>
    <t>"přejezdová konstrukce včetně závěrných zídek"6,3+3,84+1,48</t>
  </si>
  <si>
    <t>"nové kolejnice R65 2*25m"0,065*50</t>
  </si>
  <si>
    <t>"nové betonové pražce B91S"0,304*20</t>
  </si>
  <si>
    <t>Přeprava mechanizace na místo prováděných prací o hmotnosti do 12 t přes 50 do 100 km Poznámka: Ceny jsou určeny pro dopravu mechanizmů na místo prováděných prací po silnici i po kolejích.V ceně jsou započteny i náklady na zpáteční cestu dopravního prostř</t>
  </si>
  <si>
    <t>767578152</t>
  </si>
  <si>
    <t>"vibrační válec"1</t>
  </si>
  <si>
    <t>"dvoucestný bagr/traktorbagr"1</t>
  </si>
  <si>
    <t>Přeprava mechanizace na místo prováděných prací o hmotnosti přes 12 t přes 50 do 100 km Poznámka: Ceny jsou určeny pro dopravu mechanizmů na místo prováděných prací po silnici i po kolejích.V ceně jsou započteny i náklady na zpáteční cestu dopravního pros</t>
  </si>
  <si>
    <t>-1607352065</t>
  </si>
  <si>
    <t>"Vozy Sa"5</t>
  </si>
  <si>
    <t>"štěrkový pluh"1</t>
  </si>
  <si>
    <t>Poplatek za uložení suti nebo hmot na oficiální skládku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</si>
  <si>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-1863939871</t>
  </si>
  <si>
    <t>"vyzískaná dřevěná konstrukce"5</t>
  </si>
  <si>
    <t>"výzisk AB povrchu"30</t>
  </si>
  <si>
    <t>ZRN 2 - 2.TK - P2941</t>
  </si>
  <si>
    <t>1089387592</t>
  </si>
  <si>
    <t>-752543348</t>
  </si>
  <si>
    <t>2123120513</t>
  </si>
  <si>
    <t>"vpravo trati"10,5*2,5</t>
  </si>
  <si>
    <t>-1873976221</t>
  </si>
  <si>
    <t>-1885298768</t>
  </si>
  <si>
    <t>-1583310709</t>
  </si>
  <si>
    <t>1863331153</t>
  </si>
  <si>
    <t>-1893162297</t>
  </si>
  <si>
    <t>"6x Sa"6*27</t>
  </si>
  <si>
    <t>-618832376</t>
  </si>
  <si>
    <t>5956140000</t>
  </si>
  <si>
    <t>Pražec betonový příčný nevystrojený tv. B 91S/1 (UIC)</t>
  </si>
  <si>
    <t>-1402142643</t>
  </si>
  <si>
    <t>1534531076</t>
  </si>
  <si>
    <t>1856587906</t>
  </si>
  <si>
    <t>-2105723416</t>
  </si>
  <si>
    <t>-1287507635</t>
  </si>
  <si>
    <t>-1894855341</t>
  </si>
  <si>
    <t>-1634800606</t>
  </si>
  <si>
    <t>2116715547</t>
  </si>
  <si>
    <t>-1525043790</t>
  </si>
  <si>
    <t>582528174</t>
  </si>
  <si>
    <t>-1037449777</t>
  </si>
  <si>
    <t>-1497960540</t>
  </si>
  <si>
    <t>475676196</t>
  </si>
  <si>
    <t>5963104035</t>
  </si>
  <si>
    <t>Přejezd železobetonový kompletní sestava</t>
  </si>
  <si>
    <t>-112722724</t>
  </si>
  <si>
    <t>-1222249051</t>
  </si>
  <si>
    <t>-1031354739</t>
  </si>
  <si>
    <t>-1135623364</t>
  </si>
  <si>
    <t>345011954</t>
  </si>
  <si>
    <t>1551087868</t>
  </si>
  <si>
    <t>313018839</t>
  </si>
  <si>
    <t>"čištění v délce cca 10m"4</t>
  </si>
  <si>
    <t>1975190786</t>
  </si>
  <si>
    <t>"demontovaná dřevěná konstrukce"5,5</t>
  </si>
  <si>
    <t>"odstraněný AB kryt"11,6</t>
  </si>
  <si>
    <t>"vyzískané dřevěné pražce"2</t>
  </si>
  <si>
    <t>"výzisk z KL"29</t>
  </si>
  <si>
    <t>"materiál z vyčištěného příkopu"4</t>
  </si>
  <si>
    <t>1995963540</t>
  </si>
  <si>
    <t>"nový štěrk do KL"243,91</t>
  </si>
  <si>
    <t>1380425533</t>
  </si>
  <si>
    <t>"nová AB směs"20,3</t>
  </si>
  <si>
    <t>1873105090</t>
  </si>
  <si>
    <t>"přejezdová konstrukce včetně závěrných zídek"6,3+9,6+3,7</t>
  </si>
  <si>
    <t>"nové betonové pražce B91S"0,304*25</t>
  </si>
  <si>
    <t>-746722465</t>
  </si>
  <si>
    <t>1361159752</t>
  </si>
  <si>
    <t>"Vozy Sa"6</t>
  </si>
  <si>
    <t>150898811</t>
  </si>
  <si>
    <t>"vyzískaná dřevěná konstrukce"5,5</t>
  </si>
  <si>
    <t>"výzisk AB povrchu"11,6</t>
  </si>
  <si>
    <t>VRN - 1.+2. TK- P2941</t>
  </si>
  <si>
    <t>-1221322159</t>
  </si>
  <si>
    <t>-1136288076</t>
  </si>
  <si>
    <t>1018526047</t>
  </si>
  <si>
    <t>022102001</t>
  </si>
  <si>
    <t>Geodetické práce Geodetické práce elektrického zařízení</t>
  </si>
  <si>
    <t>1143050624</t>
  </si>
  <si>
    <t>-1854504592</t>
  </si>
  <si>
    <t>-406495530</t>
  </si>
  <si>
    <t>031101011</t>
  </si>
  <si>
    <t>Zařízení a vybavení staveniště vyjma dále jmenované práce včetně opatření na ochranu sousedních pozemků, včetně opatření na ochranu sousedních pozemků, informační tabule, dopravního značení na staveništi aj. při velikosti nákladů přes 1 do 3 mil. Kč</t>
  </si>
  <si>
    <t>-1756331465</t>
  </si>
  <si>
    <t>-1661994549</t>
  </si>
  <si>
    <t>03 - P2055 - Žalany - III/25827</t>
  </si>
  <si>
    <t>TK - P2055</t>
  </si>
  <si>
    <t>-1971793981</t>
  </si>
  <si>
    <t>-455274476</t>
  </si>
  <si>
    <t>"Vlevo trati"20,52</t>
  </si>
  <si>
    <t>"Vpravo trati"20</t>
  </si>
  <si>
    <t>"Uvnitř koleje"8,36</t>
  </si>
  <si>
    <t>5914015020</t>
  </si>
  <si>
    <t>Čištění odvodňovacích zařízení ručně příkop nezpevněný. Poznámka: 1. V cenách jsou započteny náklady na vyčištění od nánosu a nečistot a rozprostření výzisku na terén nebo naložení na dopravní prostředek. 2. V cenách nejsou obsaženy náklady na dopravu a skládkovné.</t>
  </si>
  <si>
    <t>-694843843</t>
  </si>
  <si>
    <t>Poznámka k souboru cen:_x000d_
1. V cenách jsou započteny náklady na vyčištění od nánosu a nečistot a rozprostření výzisku na terén nebo naložení na dopravní prostředek._x000d_
2. V cenách nejsou obsaženy náklady na dopravu a skládkovné.</t>
  </si>
  <si>
    <t>5914030510</t>
  </si>
  <si>
    <t>Demontáž dílů otevřeného odvodnění silničního žlabu s mřížkou. Poznámka: 1. V cenách jsou započteny náklady na demontáž dílů, zához, urovnání a úpravu terénu nebo naložení výzisku na dopravní prostředek. 2. V cenách nejsou obsaženy náklady na dopravu a skládkovné.</t>
  </si>
  <si>
    <t>1098616585</t>
  </si>
  <si>
    <t>Poznámka k souboru cen:_x000d_
1. V cenách jsou započteny náklady na demontáž dílů, zához, urovnání a úpravu terénu nebo naložení výzisku na dopravní prostředek._x000d_
2. V cenách nejsou obsaženy náklady na dopravu a skládkovné.</t>
  </si>
  <si>
    <t>4288270</t>
  </si>
  <si>
    <t>50247052</t>
  </si>
  <si>
    <t>-1961263776</t>
  </si>
  <si>
    <t>-1614597497</t>
  </si>
  <si>
    <t>406371953</t>
  </si>
  <si>
    <t>5914025130</t>
  </si>
  <si>
    <t>Výměna dílů otevřeného odvodnění příkopové zídky z lomového kamene. Poznámka: 1. V cenách jsou započteny náklady na demontáž, výměnu, montáž dílů, včetně obsypání a zasypání zařízení propustným materiálem podle vzorového listu a rozprostření výzisku na terén nebo naložení na dopravní prostředek. 2. V cenách nejsou obsaženy náklady na provedení výkopku, ruční dočištění a dodávku materiálu.</t>
  </si>
  <si>
    <t>1865056862</t>
  </si>
  <si>
    <t>Poznámka k souboru cen:_x000d_
1. V cenách jsou započteny náklady na demontáž, výměnu, montáž dílů, včetně obsypání a zasypání zařízení propustným materiálem podle vzorového listu a rozprostření výzisku na terén nebo naložení na dopravní prostředek._x000d_
2. V cenách nejsou obsaženy náklady na provedení výkopku, ruční dočištění a dodávku materiálu.</t>
  </si>
  <si>
    <t>5964161015</t>
  </si>
  <si>
    <t>Beton lehce zhutnitelný C 20/25;XC2 vyhovuje i XC1 F5 2 365 2 862</t>
  </si>
  <si>
    <t>-1914308470</t>
  </si>
  <si>
    <t>5913255030</t>
  </si>
  <si>
    <t>Zřízení konstrukce vozovky asfaltobetonové s podkladní, ložní a obrusnou vrstvou tlouštky do 15 cm. Poznámka: 1. V cenách jsou započteny náklady na zřízení vozovky s živičným na podkladu ze stmelených vrstev a na manipulaci. 2. V cenách nejsou obsaženy náklady na dodávku materiálu.</t>
  </si>
  <si>
    <t>854538663</t>
  </si>
  <si>
    <t>1248889273</t>
  </si>
  <si>
    <t>-521444977</t>
  </si>
  <si>
    <t>-187689158</t>
  </si>
  <si>
    <t>1055972696</t>
  </si>
  <si>
    <t>9901000100</t>
  </si>
  <si>
    <t>Doprava dodávek zhotovitele, dodávek objednatele nebo výzisku mechanizací o nosnosti do 3,5 t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</si>
  <si>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929916711</t>
  </si>
  <si>
    <t>"Nový beton"1</t>
  </si>
  <si>
    <t>9901000700</t>
  </si>
  <si>
    <t>Doprava dodávek zhotovitele, dodávek objednatele nebo výzisku mechanizací o nosnosti do 3,5 t do 100 km Poznámka: V cenách jsou započteny náklady přepravu materiálu ze skladů nebo skládek výrobce nebo dodavatele nebo z vlastních zásob objednatele na místo</t>
  </si>
  <si>
    <t>-111132296</t>
  </si>
  <si>
    <t>"Příkopové tvárnice TZZ 3"1</t>
  </si>
  <si>
    <t>-743371174</t>
  </si>
  <si>
    <t>"Nový AB"17,33</t>
  </si>
  <si>
    <t>"Výzisk AB"17,33</t>
  </si>
  <si>
    <t>9902200300</t>
  </si>
  <si>
    <t>Doprava dodávek zhotovitele, dodávek objednatele nebo výzisku mechanizací přes 3,5 t objemnějšího kusového materiálu do 30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</si>
  <si>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1105739405</t>
  </si>
  <si>
    <t>"2x štěrbinový žlab, 1x čistící kus - CS Beton"4,2</t>
  </si>
  <si>
    <t>"Odstraněná prahova vpusť"3,7</t>
  </si>
  <si>
    <t>-105905880</t>
  </si>
  <si>
    <t>"Vibrační válec"1</t>
  </si>
  <si>
    <t>"Traktobagr/ dvoucestný bagr"1</t>
  </si>
  <si>
    <t>-196457692</t>
  </si>
  <si>
    <t>-396205817</t>
  </si>
  <si>
    <t>1377827268</t>
  </si>
  <si>
    <t>-677727039</t>
  </si>
  <si>
    <t>04 - P3471 - Varnsdorf - II/264</t>
  </si>
  <si>
    <t>TK - P3471</t>
  </si>
  <si>
    <t>1247394439</t>
  </si>
  <si>
    <t>-1814175405</t>
  </si>
  <si>
    <t>"vlevo trati"1,2*12</t>
  </si>
  <si>
    <t>"vpravo trati"1,3*12</t>
  </si>
  <si>
    <t>"v koleji"1,2*12</t>
  </si>
  <si>
    <t>1609032775</t>
  </si>
  <si>
    <t>5913335020</t>
  </si>
  <si>
    <t>Nátěr vodorovného dopravního značení souvislá čára šíře do 125 mm. Poznámka: 1. V cenách jsou započteny náklady na očištění povrchu, případně starého nátěru a nečistot a jeho obnovení barvou schváleného typu a odstínu včetně provedení popisu. 2. V cenách nejsou obsaženy náklady na dodávku materiálu.</t>
  </si>
  <si>
    <t>619987742</t>
  </si>
  <si>
    <t>-1790985029</t>
  </si>
  <si>
    <t>363857531</t>
  </si>
  <si>
    <t>129049683</t>
  </si>
  <si>
    <t>9902100100</t>
  </si>
  <si>
    <t>Doprava dodávek zhotovitele, dodávek objednatele nebo výzisku mechanizací přes 3,5 t sypanin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</si>
  <si>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527466970</t>
  </si>
  <si>
    <t>"vybouraný asfaltobeton"19,5</t>
  </si>
  <si>
    <t>-1814717257</t>
  </si>
  <si>
    <t>"nový asfaltobeton"19,5</t>
  </si>
  <si>
    <t>-1945457235</t>
  </si>
  <si>
    <t>"dvocestný bagr/traktorbagr"1</t>
  </si>
  <si>
    <t>1714282824</t>
  </si>
  <si>
    <t>54259023</t>
  </si>
  <si>
    <t>-87454129</t>
  </si>
  <si>
    <t>05 - P3468 - Dolní Podluží - II/264</t>
  </si>
  <si>
    <t>TK - P3468</t>
  </si>
  <si>
    <t>-1081769077</t>
  </si>
  <si>
    <t>-252942695</t>
  </si>
  <si>
    <t>"vlevo trati"2,2*16</t>
  </si>
  <si>
    <t>"vpravo trati"2,2*16</t>
  </si>
  <si>
    <t>"v koleji"1,2*16</t>
  </si>
  <si>
    <t>1759233905</t>
  </si>
  <si>
    <t>155331601</t>
  </si>
  <si>
    <t>1963516349</t>
  </si>
  <si>
    <t>1086214182</t>
  </si>
  <si>
    <t>-1674991995</t>
  </si>
  <si>
    <t>945064671</t>
  </si>
  <si>
    <t>"vybouraný asfaltobeton"39,4</t>
  </si>
  <si>
    <t>-842889332</t>
  </si>
  <si>
    <t>"nový asfaltobeton"39,4</t>
  </si>
  <si>
    <t>-197842155</t>
  </si>
  <si>
    <t>"válec"1</t>
  </si>
  <si>
    <t>1921358936</t>
  </si>
  <si>
    <t>-2094815157</t>
  </si>
  <si>
    <t>-537752755</t>
  </si>
  <si>
    <t>06 - P3494 - Zahrady u Rumburka - III/2656</t>
  </si>
  <si>
    <t xml:space="preserve">A - ZRN </t>
  </si>
  <si>
    <t>TK - P3494</t>
  </si>
  <si>
    <t>710759562</t>
  </si>
  <si>
    <t>6,5+9,2</t>
  </si>
  <si>
    <t>25286228</t>
  </si>
  <si>
    <t>"Vyzískaná živice vpravo trati"6,5*0,9</t>
  </si>
  <si>
    <t>"Vyzískaná živice vlevo trati" 9,2*0,9</t>
  </si>
  <si>
    <t>1221508403</t>
  </si>
  <si>
    <t>10*2,1</t>
  </si>
  <si>
    <t>5907025035</t>
  </si>
  <si>
    <t>Výměna kolejnicových pásů stávající upevnění tv. S49 rozdělení "c".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</si>
  <si>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-770332183</t>
  </si>
  <si>
    <t>1182668513</t>
  </si>
  <si>
    <t>"2x25m kolejnicové pasy dodá TO Rumburk" 2*25</t>
  </si>
  <si>
    <t>5906140070</t>
  </si>
  <si>
    <t>Demontáž kolejového roštu koleje v ose koleje pražce dřevěné tv. S49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</si>
  <si>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-475168004</t>
  </si>
  <si>
    <t>0,0125</t>
  </si>
  <si>
    <t>5999005010</t>
  </si>
  <si>
    <t>Třídění spojovacích a upevňovacích součástí. Poznámka: 1. V cenách jsou započteny náklady na manipulaci, vytřídění a uložení materiálu na úložiště nebo do skladu.</t>
  </si>
  <si>
    <t>1324657874</t>
  </si>
  <si>
    <t>Poznámka k souboru cen:_x000d_
1. V cenách jsou započteny náklady na manipulaci, vytřídění a uložení materiálu na úložiště nebo do skladu.</t>
  </si>
  <si>
    <t>19*1,23*0,95*0,001</t>
  </si>
  <si>
    <t>5905035010</t>
  </si>
  <si>
    <t>Výměna KL malou těžící mechanizací mimo lavičku lože otevřené.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</si>
  <si>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-495821896</t>
  </si>
  <si>
    <t>"ŠL - betonové pražce"5*1,677</t>
  </si>
  <si>
    <t>"ŠL - dřevěné pražce"12,5*1,632</t>
  </si>
  <si>
    <t>-117272569</t>
  </si>
  <si>
    <t>0,0125+0,005</t>
  </si>
  <si>
    <t>1765445250</t>
  </si>
  <si>
    <t>5906130070</t>
  </si>
  <si>
    <t>Montáž kolejového roštu v ose koleje pražce dřevěné nevystrojené tv. S49 rozdělení "c". Poznámka: 1. V cenách jsou započteny náklady na vrtání pražců dřevěných nevystrojených, manipulaci a montáž KR. 2. V cenách nejsou obsaženy náklady na dodávku materiálu.</t>
  </si>
  <si>
    <t>1368504161</t>
  </si>
  <si>
    <t>5956101000</t>
  </si>
  <si>
    <t>Pražec dřevěný příčný nevystrojený dub 2600x260x160 mm</t>
  </si>
  <si>
    <t>1930093486</t>
  </si>
  <si>
    <t>5958128010</t>
  </si>
  <si>
    <t>Komplety ŽS 4 (šroub RS 1, matice M 24, podložka Fe6, svěrka ŽS4)</t>
  </si>
  <si>
    <t>-973646268</t>
  </si>
  <si>
    <t>5*4</t>
  </si>
  <si>
    <t>5958125010</t>
  </si>
  <si>
    <t>Komplety s antikorozní úpravou ŽS 4 (svěrka ŽS4, šroub RS 1, matice M24, podložka Fe6)</t>
  </si>
  <si>
    <t>-1677915649</t>
  </si>
  <si>
    <t>14*4</t>
  </si>
  <si>
    <t>5958131025</t>
  </si>
  <si>
    <t>Součásti upevňovací s antikorozní úpravou svěrka ŽS 4 úprava pro žlábek z kolejnic</t>
  </si>
  <si>
    <t>-1030722739</t>
  </si>
  <si>
    <t>14*2</t>
  </si>
  <si>
    <t>5958131070</t>
  </si>
  <si>
    <t>Součásti upevňovací s antikorozní úpravou kroužek pružný dvojitý Fe 6</t>
  </si>
  <si>
    <t>304143434</t>
  </si>
  <si>
    <t>14*8+14*2</t>
  </si>
  <si>
    <t>5958131040</t>
  </si>
  <si>
    <t>Součásti upevňovací s antikorozní úpravou šroub svěrkový RS 1 (M22x80)</t>
  </si>
  <si>
    <t>-1014128164</t>
  </si>
  <si>
    <t>5958131065</t>
  </si>
  <si>
    <t>Součásti upevňovací s antikorozní úpravou matice M24</t>
  </si>
  <si>
    <t>682273107</t>
  </si>
  <si>
    <t>5958131050</t>
  </si>
  <si>
    <t>Součásti upevňovací s antikorozní úpravou vrtule R1(145)</t>
  </si>
  <si>
    <t>-503528942</t>
  </si>
  <si>
    <t>14*8</t>
  </si>
  <si>
    <t>5958158005</t>
  </si>
  <si>
    <t xml:space="preserve">Podložka pryžová pod patu kolejnice S49  183/126/6</t>
  </si>
  <si>
    <t>-308747490</t>
  </si>
  <si>
    <t>19*2+14*2</t>
  </si>
  <si>
    <t>5958158075</t>
  </si>
  <si>
    <t>Podložka z penefolu pod podkladnici 390/170/5</t>
  </si>
  <si>
    <t>-1598986268</t>
  </si>
  <si>
    <t>5*2</t>
  </si>
  <si>
    <t>5958173000</t>
  </si>
  <si>
    <t>Polyetylenové pásy v kotoučích</t>
  </si>
  <si>
    <t>-2092440998</t>
  </si>
  <si>
    <t>14*2*0,6*0,16</t>
  </si>
  <si>
    <t>5958140000</t>
  </si>
  <si>
    <t>Podkladnice žebrová tv. S4</t>
  </si>
  <si>
    <t>-1853263238</t>
  </si>
  <si>
    <t>5958140007</t>
  </si>
  <si>
    <t>Podkladnice žebrová tv. S4 dvojitá</t>
  </si>
  <si>
    <t>-863963198</t>
  </si>
  <si>
    <t>5958134040</t>
  </si>
  <si>
    <t>Součásti upevňovací kroužek pružný dvojitý Fe 6</t>
  </si>
  <si>
    <t>-1981014425</t>
  </si>
  <si>
    <t>5*8</t>
  </si>
  <si>
    <t>5958134075</t>
  </si>
  <si>
    <t>Součásti upevňovací vrtule R1(145)</t>
  </si>
  <si>
    <t>1584223186</t>
  </si>
  <si>
    <t>5913220020</t>
  </si>
  <si>
    <t>Montáž kolejnicových dílů přejezdu ochranná kolejnice. Poznámka: 1. V cenách jsou započteny náklady na montáž a manipulaci. 2. V cenách nejsou obsaženy náklady na dodávku materiálu.</t>
  </si>
  <si>
    <t>-554263437</t>
  </si>
  <si>
    <t>Poznámka k souboru cen:_x000d_
1. V cenách jsou započteny náklady na montáž a manipulaci._x000d_
2. V cenách nejsou obsaženy náklady na dodávku materiálu.</t>
  </si>
  <si>
    <t>10*2</t>
  </si>
  <si>
    <t>2069723474</t>
  </si>
  <si>
    <t>"Žlábkové kolejnice 2x10m dodá TO Rumburk"2*10</t>
  </si>
  <si>
    <t>5908005530</t>
  </si>
  <si>
    <t>Oprava kolejnicového styku montáž spojek tv. S49. Poznámka: 1. V cenách jsou započteny náklady na výměnu, demontáž nebo montáž vniřní spojky a/nebo celého styku a ošetření součástí mazivem. U přechodových spojek se použije položka s větším tvarem. 2. V cenách nejsou obsaženy náklady na dodávku materiálu.</t>
  </si>
  <si>
    <t>styk</t>
  </si>
  <si>
    <t>-1572022101</t>
  </si>
  <si>
    <t>Poznámka k souboru cen:_x000d_
1. V cenách jsou započteny náklady na výměnu, demontáž nebo montáž vniřní spojky a/nebo celého styku a ošetření součástí mazivem. U přechodových spojek se použije položka s větším tvarem._x000d_
2. V cenách nejsou obsaženy náklady na dodávku materiálu.</t>
  </si>
  <si>
    <t>5909010020</t>
  </si>
  <si>
    <t>Ojedinělé ruční podbití pražců příčných dřevěných. Poznámka: 1. V cenách jsou započteny náklady na podbití pražce oboustranně v otevřeném i zapuštěném KL, odstranění kameniva, zdvih, ruční podbití, úprava profilu KL a případná úprava snížení pod patou kolejnice.</t>
  </si>
  <si>
    <t>1856263978</t>
  </si>
  <si>
    <t>Poznámka k souboru cen:_x000d_
1. V cenách jsou započteny náklady na podbití pražce oboustranně v otevřeném i zapuštěném KL, odstranění kameniva, zdvih, ruční podbití, úprava profilu KL a případná úprava snížení pod patou kolejnice.</t>
  </si>
  <si>
    <t>5909010030</t>
  </si>
  <si>
    <t>Ojedinělé ruční podbití pražců příčných betonových. Poznámka: 1. V cenách jsou započteny náklady na podbití pražce oboustranně v otevřeném i zapuštěném KL, odstranění kameniva, zdvih, ruční podbití, úprava profilu KL a případná úprava snížení pod patou kolejnice.</t>
  </si>
  <si>
    <t>-2047334186</t>
  </si>
  <si>
    <t>-2116384061</t>
  </si>
  <si>
    <t>"Vně koleje vpravo"1,2*6,5</t>
  </si>
  <si>
    <t>"Vně koleje vlevo" 1,2*9,2</t>
  </si>
  <si>
    <t>"Uvnitř koleje" 1,1*9,2</t>
  </si>
  <si>
    <t>97232768</t>
  </si>
  <si>
    <t>28,96*0,2*2,364</t>
  </si>
  <si>
    <t>-1265108683</t>
  </si>
  <si>
    <t>1441647474</t>
  </si>
  <si>
    <t>973935433</t>
  </si>
  <si>
    <t>1365058830</t>
  </si>
  <si>
    <t>"Přeprava vyzískaného drobného materiálu na uložiště dle VPS TO Rumburk" 1</t>
  </si>
  <si>
    <t>"Doprava vyzískaných kolejnic 2x25m na uložiště dle VPS TO Rumburk" 1</t>
  </si>
  <si>
    <t>9901000200</t>
  </si>
  <si>
    <t>Doprava dodávek zhotovitele, dodávek objednatele nebo výzisku mechanizací o nosnosti do 3,5 t do 20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</si>
  <si>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-1111662084</t>
  </si>
  <si>
    <t>"Vyzískané pražce" 1</t>
  </si>
  <si>
    <t>9901001000</t>
  </si>
  <si>
    <t>Doprava dodávek zhotovitele, dodávek objednatele nebo výzisku mechanizací o nosnosti do 3,5 t do 250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</si>
  <si>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555201103</t>
  </si>
  <si>
    <t>"Nové dřevěné pražce" 1</t>
  </si>
  <si>
    <t>9901009100</t>
  </si>
  <si>
    <t>Doprava dodávek zhotovitele, dodávek objednatele nebo výzisku mechanizací o nosnosti do 3,5 t příplatek za každý další 1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</si>
  <si>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1660286185</t>
  </si>
  <si>
    <t>"Nová upevňovadla"447</t>
  </si>
  <si>
    <t>251072951</t>
  </si>
  <si>
    <t>"Vybouraná živice" 13,692</t>
  </si>
  <si>
    <t>"Vyzískané ŠL" 37,075</t>
  </si>
  <si>
    <t>"Nové ŠL" 41,85</t>
  </si>
  <si>
    <t>-729314043</t>
  </si>
  <si>
    <t>"Nový asf. beton"28,96*0,2*2,364</t>
  </si>
  <si>
    <t>1943449537</t>
  </si>
  <si>
    <t>"Malý vibrační válec"1</t>
  </si>
  <si>
    <t>"Traktobagr/dvoucestný bagr"1</t>
  </si>
  <si>
    <t>-556755759</t>
  </si>
  <si>
    <t>"Vyzískaná živice" 13,692</t>
  </si>
  <si>
    <t>"Staré ŠL" 37,08</t>
  </si>
  <si>
    <t>9909000300</t>
  </si>
  <si>
    <t>Poplatek za likvidaci dřevěných kolejnicových podpor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</si>
  <si>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1084711486</t>
  </si>
  <si>
    <t>"Vyzískané dřevěné pražce" 19*0,08</t>
  </si>
  <si>
    <t>-159472352</t>
  </si>
  <si>
    <t>0,0002*5000 'Přepočtené koeficientem množství</t>
  </si>
  <si>
    <t>-1266751779</t>
  </si>
  <si>
    <t>682718106</t>
  </si>
  <si>
    <t xml:space="preserve">07 - P3524 - Staré Křečany - m.k. </t>
  </si>
  <si>
    <t>TK - P3524</t>
  </si>
  <si>
    <t>OST - Vedlejší rozpočtové náklady</t>
  </si>
  <si>
    <t>1736722575</t>
  </si>
  <si>
    <t>5,5*1,1+2*0,5*5,5</t>
  </si>
  <si>
    <t>5908005430</t>
  </si>
  <si>
    <t>Oprava kolejnicového styku demontáž spojek tv. S49. Poznámka: 1. V cenách jsou započteny náklady na výměnu, demontáž nebo montáž vniřní spojky a/nebo celého styku a ošetření součástí mazivem. U přechodových spojek se použije položka s větším tvarem. 2. V cenách nejsou obsaženy náklady na dodávku materiálu.</t>
  </si>
  <si>
    <t>-584889508</t>
  </si>
  <si>
    <t>-228288587</t>
  </si>
  <si>
    <t>4*2</t>
  </si>
  <si>
    <t>1201357894</t>
  </si>
  <si>
    <t>"Vlevo trati" 3*4</t>
  </si>
  <si>
    <t>"Vpravo trati" 2,7*4</t>
  </si>
  <si>
    <t>1906212485</t>
  </si>
  <si>
    <t>"Vyjmutí současných kolejnic a po montáži přejezdové konstrukce jejich opětovné vložení"2*25</t>
  </si>
  <si>
    <t>5906140100</t>
  </si>
  <si>
    <t>Demontáž kolejového roštu koleje v ose koleje pražce dřevěné tv. T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</si>
  <si>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1649790011</t>
  </si>
  <si>
    <t>338060371</t>
  </si>
  <si>
    <t>1,23*0,001*96</t>
  </si>
  <si>
    <t>5905035020</t>
  </si>
  <si>
    <t>Výměna KL malou těžící mechanizací mimo lavičku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</si>
  <si>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-617765885</t>
  </si>
  <si>
    <t>1320174092</t>
  </si>
  <si>
    <t>18859882</t>
  </si>
  <si>
    <t>Poznámka k položce:_x000d_
V místě přejezdové konstrukce bude namontováno 16 dvojitých podkladnic s upevněním s antikorozní úpravou.</t>
  </si>
  <si>
    <t>5956101005</t>
  </si>
  <si>
    <t>Pražec dřevěný příčný nevystrojený dub 2600x260x150 mm</t>
  </si>
  <si>
    <t>-1119462334</t>
  </si>
  <si>
    <t>1105356551</t>
  </si>
  <si>
    <t>16*2</t>
  </si>
  <si>
    <t>-500431460</t>
  </si>
  <si>
    <t>8*2*0,6*0,16</t>
  </si>
  <si>
    <t>1257395467</t>
  </si>
  <si>
    <t>24*2</t>
  </si>
  <si>
    <t>"Podložky pro žlábkové kolejnice" 8*2</t>
  </si>
  <si>
    <t>580902731</t>
  </si>
  <si>
    <t>259284628</t>
  </si>
  <si>
    <t>-718246068</t>
  </si>
  <si>
    <t>64</t>
  </si>
  <si>
    <t>-1815274171</t>
  </si>
  <si>
    <t>8*2*2</t>
  </si>
  <si>
    <t>-842826547</t>
  </si>
  <si>
    <t>8*2</t>
  </si>
  <si>
    <t>-1278326034</t>
  </si>
  <si>
    <t>8*6+8*8</t>
  </si>
  <si>
    <t>-352299172</t>
  </si>
  <si>
    <t>16*8+16*4</t>
  </si>
  <si>
    <t>-943865481</t>
  </si>
  <si>
    <t>-1296377721</t>
  </si>
  <si>
    <t>1634199823</t>
  </si>
  <si>
    <t>16*8</t>
  </si>
  <si>
    <t>-458233981</t>
  </si>
  <si>
    <t>8*8</t>
  </si>
  <si>
    <t>1043440214</t>
  </si>
  <si>
    <t>226292740</t>
  </si>
  <si>
    <t>Poznámka k položce:_x000d_
Žlábkové kolejnice - dodá TO Rumburk</t>
  </si>
  <si>
    <t>"2x5,5 - dodá TO Rumburk" 11</t>
  </si>
  <si>
    <t>140729571</t>
  </si>
  <si>
    <t>-1593450294</t>
  </si>
  <si>
    <t>-1198060964</t>
  </si>
  <si>
    <t>-139810642</t>
  </si>
  <si>
    <t>5914035550</t>
  </si>
  <si>
    <t>Zřízení otevřených odvodňovacích zařízení prahové vpusti prefabrikované díly.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</si>
  <si>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-605530588</t>
  </si>
  <si>
    <t>-857536116</t>
  </si>
  <si>
    <t>887553637</t>
  </si>
  <si>
    <t>747016328</t>
  </si>
  <si>
    <t>5964161010</t>
  </si>
  <si>
    <t>Beton lehce zhutnitelný C 20/25;X0 F5 2 285 2 765</t>
  </si>
  <si>
    <t>283040781</t>
  </si>
  <si>
    <t>0,65*5*0,15+0,75*4*0,15</t>
  </si>
  <si>
    <t>1817993766</t>
  </si>
  <si>
    <t>-1118440932</t>
  </si>
  <si>
    <t>"Vně koleje vpravo"3,3*4</t>
  </si>
  <si>
    <t>"Vně koleje vlevo" 2,8*4</t>
  </si>
  <si>
    <t>"Uvnitř koleje" 1,1*5,5</t>
  </si>
  <si>
    <t>840158193</t>
  </si>
  <si>
    <t>30,45*0,2*2,364</t>
  </si>
  <si>
    <t>1635724858</t>
  </si>
  <si>
    <t>4*4</t>
  </si>
  <si>
    <t>-2085961202</t>
  </si>
  <si>
    <t>-1942061967</t>
  </si>
  <si>
    <t>2*(4+4,3)</t>
  </si>
  <si>
    <t xml:space="preserve">Doprava dodávek zhotovitele, dodávek objednatele nebo výzisku mechanizací o nosnosti do 3,5 t do 10 km Poznámka: V cenách jsou započteny náklady přepravu materiálu ze skladů nebo skládek výrobce nebo dodavatele nebo z vlastních zásob objednatele na místo </t>
  </si>
  <si>
    <t>1074852041</t>
  </si>
  <si>
    <t>"Beton" 1</t>
  </si>
  <si>
    <t>1097755131</t>
  </si>
  <si>
    <t>"Vybouraná živice" 22,8</t>
  </si>
  <si>
    <t>"Odvoz vyzískaných dřevěných pražců" 2</t>
  </si>
  <si>
    <t>"Vyzískané ŠL" 28,6</t>
  </si>
  <si>
    <t>"Nové ŠL" 37,97</t>
  </si>
  <si>
    <t>2073254096</t>
  </si>
  <si>
    <t>"Nový asf. beton" 14,4</t>
  </si>
  <si>
    <t>9901000600</t>
  </si>
  <si>
    <t>Doprava dodávek zhotovitele, dodávek objednatele nebo výzisku mechanizací o nosnosti do 3,5 t do 80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</si>
  <si>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925515371</t>
  </si>
  <si>
    <t>"Betonové prefabrikáty" 1</t>
  </si>
  <si>
    <t>1488464624</t>
  </si>
  <si>
    <t>48</t>
  </si>
  <si>
    <t>1827952654</t>
  </si>
  <si>
    <t>49</t>
  </si>
  <si>
    <t>-681991544</t>
  </si>
  <si>
    <t>"Vyzískaná živice" 22,8</t>
  </si>
  <si>
    <t>"Staré ŠL" 28,6</t>
  </si>
  <si>
    <t>50</t>
  </si>
  <si>
    <t>-986539180</t>
  </si>
  <si>
    <t>"Vyzískané dřevěné pražce" 1,92</t>
  </si>
  <si>
    <t>-453646342</t>
  </si>
  <si>
    <t>-975418974</t>
  </si>
  <si>
    <t>-792373739</t>
  </si>
  <si>
    <t xml:space="preserve">08 - P2995 - Děčín Staré Město -  II/261</t>
  </si>
  <si>
    <t>ZRN 1 - 1.TK - P2995</t>
  </si>
  <si>
    <t>-1977525990</t>
  </si>
  <si>
    <t>-424471310</t>
  </si>
  <si>
    <t>"Vlevo osy koleje"46</t>
  </si>
  <si>
    <t>"vpravo osy koleje"5</t>
  </si>
  <si>
    <t>5913035030</t>
  </si>
  <si>
    <t>Demontáž celopryžové přejezdové konstrukce málo zatížené v koleji část vnější a vnitřní včetně závěrných zídek. Poznámka: 1. V cenách jsou započteny náklady na demontáž konstrukce, naložení na dopravní prostředek.</t>
  </si>
  <si>
    <t>1516539493</t>
  </si>
  <si>
    <t>Poznámka k souboru cen:_x000d_
1. V cenách jsou započteny náklady na demontáž konstrukce, naložení na dopravní prostředek.</t>
  </si>
  <si>
    <t>18*0,6</t>
  </si>
  <si>
    <t>-166970565</t>
  </si>
  <si>
    <t>678627548</t>
  </si>
  <si>
    <t>1457110303</t>
  </si>
  <si>
    <t>-584953548</t>
  </si>
  <si>
    <t>5907015085</t>
  </si>
  <si>
    <t>Ojedinělá výměna kolejnic současně s výměnou pražců tv. UIC60 rozdělení "u". Poznámka: 1. V cenách jsou započteny náklady na demontáž upevňovadel, výměnu kolejnic, dílů a součástí, úpravu dilatačních spár, pryžových podložek, montáž upevňovadel, zřízení n</t>
  </si>
  <si>
    <t>-1285717589</t>
  </si>
  <si>
    <t>Poznámka k souboru cen:_x000d_
1. V cenách jsou započteny náklady na demontáž upevňovadel, výměnu kolejnic, dílů a součástí, úpravu dilatačních spár, pryžových podložek, montáž upevňovadel, zřízení nebo demontáž prozatímních styků a ošetření součástí mazivem._x000d_
2. V cenách nejsou započteny náklady na dělení kolejnic, zřízení svaru, demontáž nebo montáž styků.</t>
  </si>
  <si>
    <t>28,5*2</t>
  </si>
  <si>
    <t>5907015040</t>
  </si>
  <si>
    <t>Ojedinělá výměna kolejnic stávající upevnění tv. S49 rozdělení "d".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</si>
  <si>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2064934655</t>
  </si>
  <si>
    <t>16,5*2</t>
  </si>
  <si>
    <t>1385160452</t>
  </si>
  <si>
    <t>706872246</t>
  </si>
  <si>
    <t>21*4</t>
  </si>
  <si>
    <t>5958128000</t>
  </si>
  <si>
    <t xml:space="preserve">Komplety Skl 14  (svěrka Skl 14, vrtule R1,podložka Uls7)</t>
  </si>
  <si>
    <t>2006612502</t>
  </si>
  <si>
    <t>27*4</t>
  </si>
  <si>
    <t>5958158025</t>
  </si>
  <si>
    <t>Podložka pryžová pod patu kolejnice WS7 149x152x7 (Vossloh)</t>
  </si>
  <si>
    <t>-987113043</t>
  </si>
  <si>
    <t>2*48</t>
  </si>
  <si>
    <t>284510156</t>
  </si>
  <si>
    <t>2*18</t>
  </si>
  <si>
    <t>5957113025</t>
  </si>
  <si>
    <t>Kolejnice přechodové tv. UIC 60/S49 levá</t>
  </si>
  <si>
    <t>1077580723</t>
  </si>
  <si>
    <t>5957113030</t>
  </si>
  <si>
    <t>Kolejnice přechodové tv. UIC 60/S49 pravá</t>
  </si>
  <si>
    <t>-1736358765</t>
  </si>
  <si>
    <t>5957204020</t>
  </si>
  <si>
    <t>Kolejnice přechodové užité tv. UIC 60/S49 pravá</t>
  </si>
  <si>
    <t>1344883140</t>
  </si>
  <si>
    <t>"Dodá TO Děčín východ"9</t>
  </si>
  <si>
    <t>5957204025</t>
  </si>
  <si>
    <t>Kolejnice přechodové užité tv. UIC 60/S49 levá</t>
  </si>
  <si>
    <t>870508201</t>
  </si>
  <si>
    <t>5907010080</t>
  </si>
  <si>
    <t>Výměna LISŮ tv. S49 rozdělení "d".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</si>
  <si>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191698400</t>
  </si>
  <si>
    <t>Poznámka k souboru cen:_x000d_
1. V cenách jsou započteny náklady na demontáž upevňovadel, výměnu LISU, montáž upevňovadel, případnou úpravu dilatačních spár, zřízení nebo demontáž prozatímních styků a ošetření součástí mazivem._x000d_
2. V cenách nejsou započteny náklady na dělení kolejnic, zřízení svaru, demontáž nebo montáž styků.</t>
  </si>
  <si>
    <t>2*6</t>
  </si>
  <si>
    <t>5957131084</t>
  </si>
  <si>
    <t>Lepený izolovaný styk tv. S49 délky 6,0 m</t>
  </si>
  <si>
    <t>258202723</t>
  </si>
  <si>
    <t>5907025040</t>
  </si>
  <si>
    <t>Výměna kolejnicových pásů stávající upevnění tv. S49 rozdělení "d".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</si>
  <si>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1131151749</t>
  </si>
  <si>
    <t>2*120</t>
  </si>
  <si>
    <t>2082615137</t>
  </si>
  <si>
    <t>"2x120m kolejnice S49 dodá TO Děčín východ"120*2</t>
  </si>
  <si>
    <t>-2063052208</t>
  </si>
  <si>
    <t>0,3</t>
  </si>
  <si>
    <t>5999005020</t>
  </si>
  <si>
    <t>Třídění pražců a kolejnicových podpor. Poznámka: 1. V cenách jsou započteny náklady na manipulaci, vytřídění a uložení materiálu na úložiště nebo do skladu.</t>
  </si>
  <si>
    <t>-1259798157</t>
  </si>
  <si>
    <t>5999005030</t>
  </si>
  <si>
    <t>Třídění kolejnic. Poznámka: 1. V cenách jsou započteny náklady na manipulaci, vytřídění a uložení materiálu na úložiště nebo do skladu.</t>
  </si>
  <si>
    <t>1285300926</t>
  </si>
  <si>
    <t>-1480442638</t>
  </si>
  <si>
    <t>5910020030</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</si>
  <si>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</si>
  <si>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1010194380</t>
  </si>
  <si>
    <t>1429857883</t>
  </si>
  <si>
    <t>5910040020</t>
  </si>
  <si>
    <t>Umožnění volné dilatace kolejnice demontáž upevňovadel bez osazení kluzných podložek rozdělení pražců "d". Poznámka: 1. V cenách jsou započteny náklady na uvolnění, demontáž a rovnoměrné prodloužení nebo zkrácení kolejnice, vyznačení značek a vedení dokum</t>
  </si>
  <si>
    <t>2093744103</t>
  </si>
  <si>
    <t>2*100</t>
  </si>
  <si>
    <t>5910040120</t>
  </si>
  <si>
    <t>Umožnění volné dilatace kolejnice montáž upevňovadel bez odstranění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</si>
  <si>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-856275971</t>
  </si>
  <si>
    <t>2*100,000</t>
  </si>
  <si>
    <t>1205199429</t>
  </si>
  <si>
    <t>Poznámka k položce:_x000d_
Kilometr koleje=km</t>
  </si>
  <si>
    <t>1281311009</t>
  </si>
  <si>
    <t>301970489</t>
  </si>
  <si>
    <t>"6 x vozy Sa"6*27</t>
  </si>
  <si>
    <t>5913040030</t>
  </si>
  <si>
    <t>Montáž celopryžové přejezdové konstrukce málo zatížené v koleji část vnější a vnitřní včetně závěrných zídek. Poznámka: 1. V cenách jsou započteny náklady na montáž konstrukce. 2. V cenách nejsou obsaženy náklady na dodávku materiálu.</t>
  </si>
  <si>
    <t>-1640007868</t>
  </si>
  <si>
    <t>5963101003</t>
  </si>
  <si>
    <t>Přejezd celopryžový pro zatížené komunikace se závěrnou zídkou tv. T</t>
  </si>
  <si>
    <t>412114489</t>
  </si>
  <si>
    <t>5963101135</t>
  </si>
  <si>
    <t>Přejezd celopryžový Strail pojistka proti posuvu</t>
  </si>
  <si>
    <t>-942575821</t>
  </si>
  <si>
    <t>Zřízení konstrukce vozovky asfaltobetonové s podkladní, ložní a obrusnou vrstvou tlouštky do 20 cm. Poznámka: 1. V cenách jsou započteny náklady na zřízení vozovky s živičným na podkladu ze stmelených vrstev a na manipulaci. 2. V cenách nejsou obsaženy ná</t>
  </si>
  <si>
    <t>1524017456</t>
  </si>
  <si>
    <t>"Vpravo osy koleje"5</t>
  </si>
  <si>
    <t>-1143677769</t>
  </si>
  <si>
    <t>2003007976</t>
  </si>
  <si>
    <t>3*10</t>
  </si>
  <si>
    <t>-1018892891</t>
  </si>
  <si>
    <t>-404440163</t>
  </si>
  <si>
    <t>Doprava dodávek zhotovitele, dodávek objednatele nebo výzisku mechanizací přes 3,5 t sypanin do 10 km Poznámka: V cenách jsou započteny náklady přepravu materiálu ze skladů nebo skládek výrobce nebo dodavatele nebo z vlastních zásob objednatele na místo t</t>
  </si>
  <si>
    <t>-1886301565</t>
  </si>
  <si>
    <t>"Vyzískané kolejnice"16,17</t>
  </si>
  <si>
    <t>"Nová AB"18,9</t>
  </si>
  <si>
    <t>"Původní přejezdová konstrukce"8,5</t>
  </si>
  <si>
    <t>"Vyzískané vystrojené pražce"13,7</t>
  </si>
  <si>
    <t>"Vyzískané ŠL"70,3</t>
  </si>
  <si>
    <t>"Vyzískaná živice"18,9</t>
  </si>
  <si>
    <t>Doprava dodávek zhotovitele, dodávek objednatele nebo výzisku mechanizací přes 3,5 t sypanin do 60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</si>
  <si>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1132092836</t>
  </si>
  <si>
    <t>"Nové ŠL"314,79</t>
  </si>
  <si>
    <t>9902200800</t>
  </si>
  <si>
    <t>Doprava dodávek zhotovitele, dodávek objednatele nebo výzisku mechanizací přes 3,5 t objemnějšího kusového materiálu do 150 km Poznámka: V cenách jsou započteny náklady přepravu materiálu ze skladů nebo skládek výrobce nebo dodavatele nebo z vlastních zás</t>
  </si>
  <si>
    <t>1735411584</t>
  </si>
  <si>
    <t>"Přejezdová konstrukce"8,5</t>
  </si>
  <si>
    <t>9902209100</t>
  </si>
  <si>
    <t xml:space="preserve">Doprava dodávek zhotovitele, dodávek objednatele nebo výzisku mechanizací přes 3,5 t objemnějšího kusového materiálu příplatek za každý další 1 km Poznámka: V cenách jsou započteny náklady přepravu materiálu ze skladů nebo skládek výrobce nebo dodavatele </t>
  </si>
  <si>
    <t>482369196</t>
  </si>
  <si>
    <t>"Nové kolejnice"404*4,1</t>
  </si>
  <si>
    <t>"Nové betonové pražce"391*14,8</t>
  </si>
  <si>
    <t>1102305042</t>
  </si>
  <si>
    <t>"Traktorbarg/dvoucestný bagr"1</t>
  </si>
  <si>
    <t>417588891</t>
  </si>
  <si>
    <t>-1833308813</t>
  </si>
  <si>
    <t>"Vyzískaná živice"24,1</t>
  </si>
  <si>
    <t>ZRN 2 - 2.TK - P2995</t>
  </si>
  <si>
    <t>-459868238</t>
  </si>
  <si>
    <t>1329919544</t>
  </si>
  <si>
    <t>1236887356</t>
  </si>
  <si>
    <t>1109367249</t>
  </si>
  <si>
    <t>-1317685271</t>
  </si>
  <si>
    <t>1007580490</t>
  </si>
  <si>
    <t>-463065339</t>
  </si>
  <si>
    <t>1980376373</t>
  </si>
  <si>
    <t>1355415475</t>
  </si>
  <si>
    <t>-433299504</t>
  </si>
  <si>
    <t>"5 x vozy Sa"5*27</t>
  </si>
  <si>
    <t>5905100010</t>
  </si>
  <si>
    <t>Úprava kolejového lože souvisle strojně v koleji lože otevřené. Poznámka: 1. V cenách jsou započteny náklady na úpravu KL koleje a výhybek kontinuálně strojně pluhem, u výhybek ruční dokončení úpravy. 2. V cenách nejsou obsaženy náklady na doplnění a dodávku kameniva.</t>
  </si>
  <si>
    <t>1160693182</t>
  </si>
  <si>
    <t>Poznámka k souboru cen:_x000d_
1. V cenách jsou započteny náklady na úpravu KL koleje a výhybek kontinuálně strojně pluhem, u výhybek ruční dokončení úpravy._x000d_
2. V cenách nejsou obsaženy náklady na doplnění a dodávku kameniva.</t>
  </si>
  <si>
    <t>-1743052450</t>
  </si>
  <si>
    <t>5907015010</t>
  </si>
  <si>
    <t>Ojedinělá výměna kolejnic stávající upevnění tv. UIC60 rozdělení "u". Poznámka: 1. V cenách jsou započteny náklady na demontáž upevňovadel, výměnu kolejnic, dílů a součástí, úpravu dilatačních spár, pryžových podložek, montáž upevňovadel, zřízení nebo dem</t>
  </si>
  <si>
    <t>-1690666854</t>
  </si>
  <si>
    <t>589056619</t>
  </si>
  <si>
    <t>-835517371</t>
  </si>
  <si>
    <t>-209240115</t>
  </si>
  <si>
    <t>-85705869</t>
  </si>
  <si>
    <t>-1296903726</t>
  </si>
  <si>
    <t>5907025010</t>
  </si>
  <si>
    <t>Výměna kolejnicových pásů stávající upevnění tv. UIC60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</si>
  <si>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-1946322632</t>
  </si>
  <si>
    <t>5957201000</t>
  </si>
  <si>
    <t>Kolejnice užité tv. UIC60</t>
  </si>
  <si>
    <t>126630816</t>
  </si>
  <si>
    <t>1786498760</t>
  </si>
  <si>
    <t>5914120070</t>
  </si>
  <si>
    <t>Demontáž nástupiště úrovňového Sudop K (KD,KS) 150. Poznámka: 1. V cenách jsou započteny náklady na snesení dílů i zásypu a jejich uložení na plochu nebo naložení na dopravní prostředek a uložení na úložišti.</t>
  </si>
  <si>
    <t>-1758494129</t>
  </si>
  <si>
    <t>Poznámka k souboru cen:_x000d_
1. V cenách jsou započteny náklady na snesení dílů i zásypu a jejich uložení na plochu nebo naložení na dopravní prostředek a uložení na úložišti.</t>
  </si>
  <si>
    <t>5914130070</t>
  </si>
  <si>
    <t>Montáž nástupiště úrovňového Sudop K (KD,KS) 150. Poznámka: 1. V cenách jsou započteny náklady na úpravu terénu, montáž a zásyp podle vzorového listu. 2. V cenách nejsou obsaženy náklady na dodávku materiálu.</t>
  </si>
  <si>
    <t>-154336295</t>
  </si>
  <si>
    <t>Poznámka k souboru cen:_x000d_
1. V cenách jsou započteny náklady na úpravu terénu, montáž a zásyp podle vzorového listu._x000d_
2. V cenách nejsou obsaženy náklady na dodávku materiálu.</t>
  </si>
  <si>
    <t>-2084428013</t>
  </si>
  <si>
    <t>-58899634</t>
  </si>
  <si>
    <t>-278049016</t>
  </si>
  <si>
    <t>-1696312127</t>
  </si>
  <si>
    <t>5910035010</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</si>
  <si>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</si>
  <si>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-1967045100</t>
  </si>
  <si>
    <t>1340159168</t>
  </si>
  <si>
    <t>-1757046167</t>
  </si>
  <si>
    <t>1793248671</t>
  </si>
  <si>
    <t>456740099</t>
  </si>
  <si>
    <t>-335088542</t>
  </si>
  <si>
    <t>5914030360</t>
  </si>
  <si>
    <t>Demontáž dílů otevřeného odvodnění horské vpusti ze staveništního prefabrikátu. Poznámka: 1. V cenách jsou započteny náklady na demontáž dílů, zához, urovnání a úpravu terénu nebo naložení výzisku na dopravní prostředek. 2. V cenách nejsou obsaženy náklady na dopravu a skládkovné.</t>
  </si>
  <si>
    <t>-1656196520</t>
  </si>
  <si>
    <t>5914035360</t>
  </si>
  <si>
    <t>Zřízení otevřených odvodňovacích zařízení horské vpusti staveništní prefabrikát.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</si>
  <si>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-1366854810</t>
  </si>
  <si>
    <t>-743430130</t>
  </si>
  <si>
    <t>0,7*16,5*0,15</t>
  </si>
  <si>
    <t>511081328</t>
  </si>
  <si>
    <t>"Vlevo osy koleje"30</t>
  </si>
  <si>
    <t>-880945806</t>
  </si>
  <si>
    <t>1640031774</t>
  </si>
  <si>
    <t>5*10</t>
  </si>
  <si>
    <t>-1754817873</t>
  </si>
  <si>
    <t>1418256030</t>
  </si>
  <si>
    <t>"Beton C20/25"1</t>
  </si>
  <si>
    <t>9901000400</t>
  </si>
  <si>
    <t>Doprava dodávek zhotovitele, dodávek objednatele nebo výzisku mechanizací o nosnosti do 3,5 t do 40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</si>
  <si>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-160507692</t>
  </si>
  <si>
    <t>"Štěrbinová trouba + čistící kus"1</t>
  </si>
  <si>
    <t>-790625013</t>
  </si>
  <si>
    <t>"Nová horská vpusť"394*0,88</t>
  </si>
  <si>
    <t>-496728224</t>
  </si>
  <si>
    <t>"Nové ŠL"70,3</t>
  </si>
  <si>
    <t>"Vyzískaná živice"12,8</t>
  </si>
  <si>
    <t>1823670419</t>
  </si>
  <si>
    <t>-1432166924</t>
  </si>
  <si>
    <t>"Nové kolejnice"404*4,2</t>
  </si>
  <si>
    <t>-538246919</t>
  </si>
  <si>
    <t>9909000600</t>
  </si>
  <si>
    <t>Poplatek za recyklaci odpadu Poznámka: V cenách jsou započteny náklady na uložení stavebního odpadu na oficiální skládku.Je třeba zohlednit regionální rozdíly v cenách poplatků za uložení suti a odpadů. Tyto se mohou výrazně lišit s ohledem nejen na regio</t>
  </si>
  <si>
    <t>-1729768989</t>
  </si>
  <si>
    <t>9909000700</t>
  </si>
  <si>
    <t>Poplatek za recyklaci kameniva Poznámka: V cenách jsou započteny náklady na uložení stavebního odpadu na oficiální skládku.Je třeba zohlednit regionální rozdíly v cenách poplatků za uložení suti a odpadů. Tyto se mohou výrazně lišit s ohledem nejen na reg</t>
  </si>
  <si>
    <t>-1562110159</t>
  </si>
  <si>
    <t>VRN - 1.+2.TK - P2995</t>
  </si>
  <si>
    <t>490495567</t>
  </si>
  <si>
    <t>-2004485977</t>
  </si>
  <si>
    <t>-2042592760</t>
  </si>
  <si>
    <t>885850605</t>
  </si>
  <si>
    <t>1113165680</t>
  </si>
  <si>
    <t>Poznámka k položce:_x000d_
Základna pro výpočet - dotyčné práce</t>
  </si>
  <si>
    <t>324212170</t>
  </si>
  <si>
    <t>Poznámka k položce:_x000d_
Základna pro výpočet - ZRN</t>
  </si>
  <si>
    <t>1861984033</t>
  </si>
  <si>
    <t>09 - P1936 - Ústí n/L - západ Průmysl. kolej - m.k.(ul. Tovární)</t>
  </si>
  <si>
    <t>TK - P1936</t>
  </si>
  <si>
    <t>-423127739</t>
  </si>
  <si>
    <t>13,3+19,5</t>
  </si>
  <si>
    <t>131365238</t>
  </si>
  <si>
    <t>"vlevo trati"45</t>
  </si>
  <si>
    <t>"vpravo trati"28</t>
  </si>
  <si>
    <t>5913095010</t>
  </si>
  <si>
    <t>Demontáž dílů zádlažbové přejezdové konstrukce vnějšího panelu. Poznámka: 1. V cenách jsou započteny náklady na demontáž dílů a naložení na dopravní prostředek.</t>
  </si>
  <si>
    <t>-732659510</t>
  </si>
  <si>
    <t>Poznámka k souboru cen:_x000d_
1. V cenách jsou započteny náklady na demontáž dílů a naložení na dopravní prostředek.</t>
  </si>
  <si>
    <t>5913095020</t>
  </si>
  <si>
    <t>Demontáž dílů zádlažbové přejezdové konstrukce vnitřního panelu. Poznámka: 1. V cenách jsou započteny náklady na demontáž dílů a naložení na dopravní prostředek.</t>
  </si>
  <si>
    <t>1506197483</t>
  </si>
  <si>
    <t>-818008444</t>
  </si>
  <si>
    <t>5906135200</t>
  </si>
  <si>
    <t>Demontáž kolejového roštu koleje na úložišti pražce betonové tv. S49 "d". Poznámka: 1. V cenách jsou započteny náklady na demontáž a rozebrání kolejového roštu do součástí, manipulaci, naložení výzisku na dopravní prostředek a uložení na úložišti. 2. V cenách nejsou obsaženy náklady na dopravu a vytřídění.</t>
  </si>
  <si>
    <t>138001446</t>
  </si>
  <si>
    <t>Poznámka k souboru cen:_x000d_
1. V cenách jsou započteny náklady na demontáž a rozebrání kolejového roštu do součástí, manipulaci, naložení výzisku na dopravní prostředek a uložení na úložišti._x000d_
2. V cenách nejsou obsaženy náklady na dopravu a vytřídění.</t>
  </si>
  <si>
    <t>5905030110</t>
  </si>
  <si>
    <t>Ojedinělá výměna KL včetně lavičky pod ložnou plochou pražce lože otevřené. Poznámka: 1. V cenách jsou započteny náklady na ruční rozkopání, odstranění materiálu KL a uložení výzisku na terén nebo naložení na dopravní prostředek, přehození nového kameniva, úprava KL do profilu a případné snížení pod patou kolejnice. U výměny KL včetně lavičky jsou v ceně započteny náklady na případné uvolnění, posun a dotažení pražce. 2. V cenách nejsou obsaženy náklady na podbití pražce, dodávku a doplnění kameniva.</t>
  </si>
  <si>
    <t>1898705452</t>
  </si>
  <si>
    <t>Poznámka k souboru cen:_x000d_
1. V cenách jsou započteny náklady na ruční rozkopání, odstranění materiálu KL a uložení výzisku na terén nebo naložení na dopravní prostředek, přehození nového kameniva, úprava KL do profilu a případné snížení pod patou kolejnice. U výměny KL včetně lavičky jsou v ceně započteny náklady na případné uvolnění, posun a dotažení pražce._x000d_
2. V cenách nejsou obsaženy náklady na podbití pražce, dodávku a doplnění kameniva.</t>
  </si>
  <si>
    <t>-602617138</t>
  </si>
  <si>
    <t>-2036081614</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</si>
  <si>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</si>
  <si>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-1301055785</t>
  </si>
  <si>
    <t>1597155180</t>
  </si>
  <si>
    <t>1225377238</t>
  </si>
  <si>
    <t>-1127481613</t>
  </si>
  <si>
    <t>25*2</t>
  </si>
  <si>
    <t>5957101050</t>
  </si>
  <si>
    <t>Kolejnice třídy R260 tv. 49 E1 délky 25,000 m</t>
  </si>
  <si>
    <t>1883494614</t>
  </si>
  <si>
    <t>5906125080</t>
  </si>
  <si>
    <t>Montáž kolejového roštu na úložišti pražce dřevěné nevystrojené tv. S49 rozdělení "d". Poznámka: 1. V cenách jsou započteny náklady na úpravu plochy pro montáž, vrtání pražců dřevěných nevystrojených, manipulaci a montáž KR. 2. V cenách nejsou obsaženy náklady na dodávku materiálu.</t>
  </si>
  <si>
    <t>-645830345</t>
  </si>
  <si>
    <t>Poznámka k souboru cen:_x000d_
1. V cenách jsou započteny náklady na úpravu plochy pro montáž, vrtání pražců dřevěných nevystrojených, manipulaci a montáž KR._x000d_
2. V cenách nejsou obsaženy náklady na dodávku materiálu.</t>
  </si>
  <si>
    <t>32113946</t>
  </si>
  <si>
    <t>-1202528211</t>
  </si>
  <si>
    <t>27*2</t>
  </si>
  <si>
    <t>-110773735</t>
  </si>
  <si>
    <t>33*8+27*2</t>
  </si>
  <si>
    <t>-1969919642</t>
  </si>
  <si>
    <t>-15202121</t>
  </si>
  <si>
    <t>-2016007639</t>
  </si>
  <si>
    <t>-1709916823</t>
  </si>
  <si>
    <t>27*4+6*2</t>
  </si>
  <si>
    <t>-821511094</t>
  </si>
  <si>
    <t>982900827</t>
  </si>
  <si>
    <t>6*2</t>
  </si>
  <si>
    <t>-942393272</t>
  </si>
  <si>
    <t>27*8+6*8</t>
  </si>
  <si>
    <t>1959075636</t>
  </si>
  <si>
    <t>27*2*0,16*0,6</t>
  </si>
  <si>
    <t>5958158070</t>
  </si>
  <si>
    <t>Podložka polyetylenová pod podkladnici 380/160/2 (S4, R4)</t>
  </si>
  <si>
    <t>-1557809440</t>
  </si>
  <si>
    <t>395763567</t>
  </si>
  <si>
    <t>-631506972</t>
  </si>
  <si>
    <t>"Žlábkové kolejnice 2x16m dodá TO Ústí n/L - západ" 32</t>
  </si>
  <si>
    <t>-28058171</t>
  </si>
  <si>
    <t>Umožnění volné dilatace kolejnice demontáž upevňovadel bez osazení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</si>
  <si>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1532217162</t>
  </si>
  <si>
    <t>-1922151717</t>
  </si>
  <si>
    <t>-1607360363</t>
  </si>
  <si>
    <t>-809818856</t>
  </si>
  <si>
    <t>"vlevo trati"4,45*16</t>
  </si>
  <si>
    <t>"vpravo trati"2,35*19,5</t>
  </si>
  <si>
    <t>183194274</t>
  </si>
  <si>
    <t>"AB uvnitř koleje"9,1</t>
  </si>
  <si>
    <t>"AB vlevo koleje"33,7</t>
  </si>
  <si>
    <t>"AB vpravo koleje"21,7</t>
  </si>
  <si>
    <t>1341347372</t>
  </si>
  <si>
    <t>19,5+13</t>
  </si>
  <si>
    <t>-1461182964</t>
  </si>
  <si>
    <t>1*11 'Přepočtené koeficientem množství</t>
  </si>
  <si>
    <t>-946053775</t>
  </si>
  <si>
    <t>2*(3+5,1)</t>
  </si>
  <si>
    <t>767442149</t>
  </si>
  <si>
    <t>"Vyzískaná upevňovadla se uloží na místo určené dle VPS TO Ústí n/L - západ"1</t>
  </si>
  <si>
    <t>9901000900</t>
  </si>
  <si>
    <t>Doprava dodávek zhotovitele, dodávek objednatele nebo výzisku mechanizací o nosnosti do 3,5 t do 200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</si>
  <si>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-679900953</t>
  </si>
  <si>
    <t>"Nové dřevěné pražce"1</t>
  </si>
  <si>
    <t>918943971</t>
  </si>
  <si>
    <t>"Nový asfaltový beton"64,5</t>
  </si>
  <si>
    <t>"Vyzískaná živice" 34,5</t>
  </si>
  <si>
    <t>"Vyzískané kamenivo"42,7</t>
  </si>
  <si>
    <t>"Vyzískané pražce"8,9</t>
  </si>
  <si>
    <t>"Nové štěrkové lože"192,32</t>
  </si>
  <si>
    <t>"Vyzískané betonové panely"24,5</t>
  </si>
  <si>
    <t>163719010</t>
  </si>
  <si>
    <t>"Vyzískané štěrkové lože"42,7</t>
  </si>
  <si>
    <t>"Vyzískané betonové pražce"8,9</t>
  </si>
  <si>
    <t>"Vyzískaná živice"34,5</t>
  </si>
  <si>
    <t>9909000500</t>
  </si>
  <si>
    <t>Poplatek uložení odpadu betonových prefabrikátů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</si>
  <si>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1664506498</t>
  </si>
  <si>
    <t>"Betonovépanely"24,5</t>
  </si>
  <si>
    <t>-393113295</t>
  </si>
  <si>
    <t>820812694</t>
  </si>
  <si>
    <t>-385360147</t>
  </si>
  <si>
    <t>10 - P2053 - Žalany - II/258</t>
  </si>
  <si>
    <t>ZRN - TK - P2053</t>
  </si>
  <si>
    <t>639093909</t>
  </si>
  <si>
    <t>"Vlevo trati"5,4</t>
  </si>
  <si>
    <t>"Vpravo trati"6</t>
  </si>
  <si>
    <t>2098260132</t>
  </si>
  <si>
    <t>"Vlevo trati"22,68</t>
  </si>
  <si>
    <t>"Vpravo trati"4,32</t>
  </si>
  <si>
    <t>"Uvnitř výhybky"11,3</t>
  </si>
  <si>
    <t>-931574420</t>
  </si>
  <si>
    <t>5999010020</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</si>
  <si>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t>
  </si>
  <si>
    <t>-277050110</t>
  </si>
  <si>
    <t>Poznámka k souboru cen:_x000d_
1. V cenách jsou započteny náklady na manipulaci vyjmutí a snesení zdvihacím prostředkem, naložení, složení, přeprava v místě technologické manipulace. Položka obsahuje náklady na práce v blízkosti trakčního vedení.</t>
  </si>
  <si>
    <t>"Snesení výhybky č. 8"18,65</t>
  </si>
  <si>
    <t>5911655040</t>
  </si>
  <si>
    <t>Demontáž jednoduché výhybky na úložišti dřevěné pražce soustavy S49. Poznámka: 1. V cenách jsou započteny náklady na demontáž do součástí, manipulaci, naložení na dopravní prostředek a uložení vyzískaného materiálu na úložišti.</t>
  </si>
  <si>
    <t>-1876192850</t>
  </si>
  <si>
    <t>Poznámka k souboru cen:_x000d_
1. V cenách jsou započteny náklady na demontáž do součástí, manipulaci, naložení na dopravní prostředek a uložení vyzískaného materiálu na úložišti.</t>
  </si>
  <si>
    <t>-1494742350</t>
  </si>
  <si>
    <t>-1550047707</t>
  </si>
  <si>
    <t>154063762</t>
  </si>
  <si>
    <t>-1577512304</t>
  </si>
  <si>
    <t>65,33</t>
  </si>
  <si>
    <t>"5 x vozy Sa"153,63</t>
  </si>
  <si>
    <t>-70683455</t>
  </si>
  <si>
    <t>5956213035</t>
  </si>
  <si>
    <t xml:space="preserve">Pražec betonový příčný vystrojený  užitý SB5</t>
  </si>
  <si>
    <t>-601821183</t>
  </si>
  <si>
    <t>"Pražce SB5 dodá TO Lovosice"28</t>
  </si>
  <si>
    <t>-854106191</t>
  </si>
  <si>
    <t>"Užité kolejnice S49 dodá TO Lovosice"2*35,5</t>
  </si>
  <si>
    <t>5906130190</t>
  </si>
  <si>
    <t>Montáž kolejového roštu v ose koleje pražce dřevěné vystrojené tv. S49 rozdělení"u". Poznámka: 1. V cenách jsou započteny náklady na vrtání pražců dřevěných nevystrojených, manipulaci a montáž KR. 2. V cenách nejsou obsaženy náklady na dodávku materiálu.</t>
  </si>
  <si>
    <t>1219536833</t>
  </si>
  <si>
    <t>5956101025</t>
  </si>
  <si>
    <t xml:space="preserve">Pražec dřevěný příčný vystrojený   dub 2600x260x150 mm</t>
  </si>
  <si>
    <t>918959818</t>
  </si>
  <si>
    <t>5906130090</t>
  </si>
  <si>
    <t>Montáž kolejového roštu v ose koleje pražce dřevěné nevystrojené tv. S49 rozdělení "u". Poznámka: 1. V cenách jsou započteny náklady na vrtání pražců dřevěných nevystrojených, manipulaci a montáž KR. 2. V cenách nejsou obsaženy náklady na dodávku materiálu.</t>
  </si>
  <si>
    <t>1937744960</t>
  </si>
  <si>
    <t>-911155158</t>
  </si>
  <si>
    <t>-783295524</t>
  </si>
  <si>
    <t>11*2</t>
  </si>
  <si>
    <t>860064586</t>
  </si>
  <si>
    <t>22*2</t>
  </si>
  <si>
    <t>-1027844917</t>
  </si>
  <si>
    <t>-459297425</t>
  </si>
  <si>
    <t>22*4</t>
  </si>
  <si>
    <t>-1361158511</t>
  </si>
  <si>
    <t>-1446778180</t>
  </si>
  <si>
    <t>-1927180392</t>
  </si>
  <si>
    <t>322071310</t>
  </si>
  <si>
    <t>-1916909451</t>
  </si>
  <si>
    <t>-1905893596</t>
  </si>
  <si>
    <t>5909042010</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</si>
  <si>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</si>
  <si>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-1916572126</t>
  </si>
  <si>
    <t>1376933530</t>
  </si>
  <si>
    <t>573414208</t>
  </si>
  <si>
    <t>"5x vozy SA"5*27</t>
  </si>
  <si>
    <t>1222238829</t>
  </si>
  <si>
    <t>1824183507</t>
  </si>
  <si>
    <t>2008332369</t>
  </si>
  <si>
    <t>-456424727</t>
  </si>
  <si>
    <t>"Vpravo trati"4,31</t>
  </si>
  <si>
    <t>1796266142</t>
  </si>
  <si>
    <t>-286245667</t>
  </si>
  <si>
    <t>-1640918447</t>
  </si>
  <si>
    <t>-2071612855</t>
  </si>
  <si>
    <t>2*7</t>
  </si>
  <si>
    <t>9901001100</t>
  </si>
  <si>
    <t>Doprava dodávek zhotovitele, dodávek objednatele nebo výzisku mechanizací o nosnosti do 3,5 t do 300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</si>
  <si>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1777288280</t>
  </si>
  <si>
    <t>"Nová přejezdová konstrukce"1</t>
  </si>
  <si>
    <t>785296949</t>
  </si>
  <si>
    <t>"Nový AB"9,57</t>
  </si>
  <si>
    <t>"Vyzískaný AB"12,33</t>
  </si>
  <si>
    <t>"Vyzískané ŠL"70,94</t>
  </si>
  <si>
    <t>Doprava dodávek zhotovitele, dodávek objednatele nebo výzisku mechanizací přes 3,5 t sypanin do 30 km Poznámka: V cenách jsou započteny náklady přepravu materiálu ze skladů nebo skládek výrobce nebo dodavatele nebo z vlastních zásob objednatele na místo t</t>
  </si>
  <si>
    <t>1476721429</t>
  </si>
  <si>
    <t>"Nové ŠL"218,960</t>
  </si>
  <si>
    <t>-1830590133</t>
  </si>
  <si>
    <t>"Vyzískané dřevěné pražce"13,23</t>
  </si>
  <si>
    <t>"Vyzískané kolejnice a drobné kolejivo"12,68</t>
  </si>
  <si>
    <t>9902200900</t>
  </si>
  <si>
    <t>Doprava dodávek zhotovitele, dodávek objednatele nebo výzisku mechanizací přes 3,5 t objemnějšího kusového materiálu do 200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</si>
  <si>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901265846</t>
  </si>
  <si>
    <t>"Nové dřevěné pražce"3,14</t>
  </si>
  <si>
    <t>-1909615698</t>
  </si>
  <si>
    <t>"Trakotobagr/dvoucestný bagr"1</t>
  </si>
  <si>
    <t>-1435006108</t>
  </si>
  <si>
    <t xml:space="preserve">Poplatek za likvidaci dřevěných kolejnicových podpor Poznámka: V cenách jsou započteny náklady na uložení stavebního odpadu na oficiální skládku.Je třeba zohlednit regionální rozdíly v cenách poplatků za uložení suti a odpadů. Tyto se mohou výrazně lišit </t>
  </si>
  <si>
    <t>-1633612459</t>
  </si>
  <si>
    <t>218039048</t>
  </si>
  <si>
    <t>-1638663068</t>
  </si>
  <si>
    <t>VRN - TK - P2053</t>
  </si>
  <si>
    <t>618189640</t>
  </si>
  <si>
    <t>-615430011</t>
  </si>
  <si>
    <t>-1831255055</t>
  </si>
  <si>
    <t>-176593197</t>
  </si>
  <si>
    <t>1574576348</t>
  </si>
  <si>
    <t>-1699138708</t>
  </si>
  <si>
    <t>-1361732752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</si>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</sst>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4">
    <font>
      <sz val="8"/>
      <name val="Arial CE"/>
      <family val="2"/>
    </font>
    <font>
      <sz val="8"/>
      <color rgb="FF969696"/>
      <name val="Arial CE"/>
    </font>
    <font>
      <b/>
      <sz val="11"/>
      <name val="Arial CE"/>
    </font>
    <font>
      <b/>
      <sz val="12"/>
      <name val="Arial CE"/>
    </font>
    <font>
      <sz val="11"/>
      <name val="Arial CE"/>
    </font>
    <font>
      <sz val="10"/>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b/>
      <sz val="10"/>
      <color rgb="FF003366"/>
      <name val="Arial CE"/>
    </font>
    <font>
      <sz val="10"/>
      <color rgb="FF969696"/>
      <name val="Arial CE"/>
    </font>
    <font>
      <sz val="18"/>
      <color theme="10"/>
      <name val="Wingdings 2"/>
    </font>
    <font>
      <b/>
      <sz val="12"/>
      <color rgb="FF800000"/>
      <name val="Arial CE"/>
    </font>
    <font>
      <sz val="8"/>
      <color rgb="FF960000"/>
      <name val="Arial CE"/>
    </font>
    <font>
      <sz val="7"/>
      <color rgb="FF969696"/>
      <name val="Arial CE"/>
    </font>
    <font>
      <i/>
      <sz val="7"/>
      <color rgb="FF969696"/>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3" fillId="0" borderId="0" applyNumberFormat="0" applyFill="0" applyBorder="0" applyAlignment="0" applyProtection="0"/>
  </cellStyleXfs>
  <cellXfs count="373">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17" fillId="0" borderId="0" xfId="0" applyFont="1" applyAlignment="1">
      <alignment horizontal="left" vertical="top" wrapText="1"/>
    </xf>
    <xf numFmtId="0" fontId="2" fillId="0" borderId="0" xfId="0" applyFont="1" applyAlignment="1" applyProtection="1">
      <alignment horizontal="left" vertical="top"/>
    </xf>
    <xf numFmtId="0" fontId="2"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right" vertical="center"/>
    </xf>
    <xf numFmtId="4" fontId="17" fillId="0" borderId="0" xfId="0" applyNumberFormat="1"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3"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3" fillId="3" borderId="8" xfId="0" applyFont="1" applyFill="1" applyBorder="1" applyAlignment="1" applyProtection="1">
      <alignment horizontal="center" vertical="center"/>
    </xf>
    <xf numFmtId="0" fontId="3" fillId="3" borderId="8" xfId="0" applyFont="1" applyFill="1" applyBorder="1" applyAlignment="1" applyProtection="1">
      <alignment horizontal="left" vertical="center"/>
    </xf>
    <xf numFmtId="4" fontId="3"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pplyProtection="1">
      <alignment horizontal="left" vertical="center" wrapText="1"/>
    </xf>
    <xf numFmtId="0" fontId="2" fillId="0" borderId="4" xfId="0" applyFont="1" applyBorder="1" applyAlignment="1">
      <alignment vertical="center"/>
    </xf>
    <xf numFmtId="0" fontId="19"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1" fillId="0" borderId="15"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 fillId="0" borderId="15"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1" fillId="4" borderId="8" xfId="0" applyFont="1" applyFill="1" applyBorder="1" applyAlignment="1" applyProtection="1">
      <alignment horizontal="righ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3"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4" fillId="0" borderId="4"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horizontal="right" vertical="center"/>
    </xf>
    <xf numFmtId="4" fontId="26" fillId="0" borderId="0" xfId="0" applyNumberFormat="1" applyFont="1" applyAlignment="1" applyProtection="1">
      <alignment vertical="center"/>
    </xf>
    <xf numFmtId="0" fontId="2" fillId="0" borderId="0" xfId="0" applyFont="1" applyAlignment="1" applyProtection="1">
      <alignment horizontal="center" vertical="center"/>
    </xf>
    <xf numFmtId="0" fontId="4" fillId="0" borderId="4" xfId="0" applyFont="1" applyBorder="1" applyAlignment="1">
      <alignment vertical="center"/>
    </xf>
    <xf numFmtId="4" fontId="27" fillId="0" borderId="15"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6" xfId="0" applyNumberFormat="1" applyFont="1" applyBorder="1" applyAlignment="1" applyProtection="1">
      <alignment vertical="center"/>
    </xf>
    <xf numFmtId="0" fontId="4" fillId="0" borderId="0" xfId="0" applyFont="1" applyAlignment="1">
      <alignment horizontal="left" vertical="center"/>
    </xf>
    <xf numFmtId="0" fontId="5" fillId="0" borderId="4" xfId="0" applyFont="1" applyBorder="1" applyAlignment="1" applyProtection="1">
      <alignment vertical="center"/>
    </xf>
    <xf numFmtId="0" fontId="7" fillId="0" borderId="0" xfId="0" applyFont="1" applyAlignment="1" applyProtection="1">
      <alignment vertical="center"/>
    </xf>
    <xf numFmtId="0" fontId="28" fillId="0" borderId="0" xfId="0" applyFont="1" applyAlignment="1" applyProtection="1">
      <alignment horizontal="left" vertical="center" wrapText="1"/>
    </xf>
    <xf numFmtId="4" fontId="7" fillId="0" borderId="0" xfId="0" applyNumberFormat="1" applyFont="1" applyAlignment="1" applyProtection="1">
      <alignment horizontal="right" vertical="center"/>
    </xf>
    <xf numFmtId="4" fontId="7" fillId="0" borderId="0" xfId="0" applyNumberFormat="1" applyFont="1" applyAlignment="1" applyProtection="1">
      <alignment vertical="center"/>
    </xf>
    <xf numFmtId="0" fontId="5"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2" fillId="0" borderId="0" xfId="0" applyFont="1" applyAlignment="1">
      <alignment horizontal="left" vertical="center" wrapText="1"/>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4" xfId="0" applyFont="1" applyBorder="1" applyAlignment="1">
      <alignment vertical="center" wrapText="1"/>
    </xf>
    <xf numFmtId="0" fontId="0"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7" xfId="0" applyFont="1" applyFill="1" applyBorder="1" applyAlignment="1">
      <alignment horizontal="left" vertical="center"/>
    </xf>
    <xf numFmtId="0" fontId="0" fillId="4" borderId="8" xfId="0" applyFont="1" applyFill="1" applyBorder="1" applyAlignment="1">
      <alignment vertical="center"/>
    </xf>
    <xf numFmtId="0" fontId="3" fillId="4" borderId="8" xfId="0" applyFont="1" applyFill="1" applyBorder="1" applyAlignment="1">
      <alignment horizontal="right" vertical="center"/>
    </xf>
    <xf numFmtId="0" fontId="3"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3"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protection locked="0"/>
    </xf>
    <xf numFmtId="0" fontId="21" fillId="4"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3" fillId="0" borderId="0" xfId="0" applyNumberFormat="1" applyFont="1" applyAlignment="1" applyProtection="1"/>
    <xf numFmtId="166" fontId="32" fillId="0" borderId="13" xfId="0" applyNumberFormat="1" applyFont="1" applyBorder="1" applyAlignment="1" applyProtection="1"/>
    <xf numFmtId="166" fontId="32" fillId="0" borderId="14" xfId="0" applyNumberFormat="1" applyFont="1" applyBorder="1" applyAlignment="1" applyProtection="1"/>
    <xf numFmtId="4" fontId="19"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3" xfId="0" applyFont="1" applyBorder="1" applyAlignment="1" applyProtection="1">
      <alignment horizontal="center" vertical="center"/>
    </xf>
    <xf numFmtId="49" fontId="0" fillId="0" borderId="23" xfId="0" applyNumberFormat="1" applyFont="1" applyBorder="1" applyAlignment="1" applyProtection="1">
      <alignment horizontal="left" vertical="center" wrapText="1"/>
    </xf>
    <xf numFmtId="0" fontId="0" fillId="0" borderId="23" xfId="0" applyFont="1" applyBorder="1" applyAlignment="1" applyProtection="1">
      <alignment horizontal="left" vertical="center" wrapText="1"/>
    </xf>
    <xf numFmtId="0" fontId="0" fillId="0" borderId="23" xfId="0" applyFont="1" applyBorder="1" applyAlignment="1" applyProtection="1">
      <alignment horizontal="center" vertical="center" wrapText="1"/>
    </xf>
    <xf numFmtId="167" fontId="0" fillId="0" borderId="23" xfId="0" applyNumberFormat="1" applyFont="1" applyBorder="1" applyAlignment="1" applyProtection="1">
      <alignment vertical="center"/>
    </xf>
    <xf numFmtId="4" fontId="0" fillId="2" borderId="23" xfId="0" applyNumberFormat="1" applyFont="1" applyFill="1" applyBorder="1" applyAlignment="1" applyProtection="1">
      <alignment vertical="center"/>
      <protection locked="0"/>
    </xf>
    <xf numFmtId="4" fontId="0" fillId="0" borderId="23" xfId="0" applyNumberFormat="1" applyFont="1" applyBorder="1" applyAlignment="1" applyProtection="1">
      <alignment vertical="center"/>
    </xf>
    <xf numFmtId="0" fontId="1" fillId="2" borderId="15"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6" xfId="0" applyNumberFormat="1" applyFont="1" applyBorder="1" applyAlignment="1" applyProtection="1">
      <alignmen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15" xfId="0" applyFont="1"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5" fillId="0" borderId="23" xfId="0" applyFont="1" applyBorder="1" applyAlignment="1" applyProtection="1">
      <alignment horizontal="center" vertical="center"/>
    </xf>
    <xf numFmtId="49" fontId="35" fillId="0" borderId="23" xfId="0" applyNumberFormat="1" applyFont="1" applyBorder="1" applyAlignment="1" applyProtection="1">
      <alignment horizontal="left" vertical="center" wrapText="1"/>
    </xf>
    <xf numFmtId="0" fontId="35" fillId="0" borderId="23" xfId="0" applyFont="1" applyBorder="1" applyAlignment="1" applyProtection="1">
      <alignment horizontal="left" vertical="center" wrapText="1"/>
    </xf>
    <xf numFmtId="0" fontId="35" fillId="0" borderId="23" xfId="0" applyFont="1" applyBorder="1" applyAlignment="1" applyProtection="1">
      <alignment horizontal="center" vertical="center" wrapText="1"/>
    </xf>
    <xf numFmtId="167" fontId="35" fillId="0" borderId="23" xfId="0" applyNumberFormat="1" applyFont="1" applyBorder="1" applyAlignment="1" applyProtection="1">
      <alignment vertical="center"/>
    </xf>
    <xf numFmtId="4" fontId="35" fillId="2"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xf>
    <xf numFmtId="0" fontId="35" fillId="0" borderId="4" xfId="0" applyFont="1" applyBorder="1" applyAlignment="1">
      <alignment vertical="center"/>
    </xf>
    <xf numFmtId="0" fontId="35" fillId="2" borderId="15"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8" fillId="0" borderId="20" xfId="0" applyFont="1" applyBorder="1" applyAlignment="1" applyProtection="1"/>
    <xf numFmtId="0" fontId="8" fillId="0" borderId="21" xfId="0" applyFont="1" applyBorder="1" applyAlignment="1" applyProtection="1"/>
    <xf numFmtId="166" fontId="8" fillId="0" borderId="21" xfId="0" applyNumberFormat="1" applyFont="1" applyBorder="1" applyAlignment="1" applyProtection="1"/>
    <xf numFmtId="166" fontId="8" fillId="0" borderId="22" xfId="0" applyNumberFormat="1" applyFont="1" applyBorder="1" applyAlignment="1" applyProtection="1"/>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167" fontId="0" fillId="2" borderId="23" xfId="0" applyNumberFormat="1" applyFont="1" applyFill="1" applyBorder="1" applyAlignment="1" applyProtection="1">
      <alignment vertical="center"/>
      <protection locked="0"/>
    </xf>
    <xf numFmtId="0" fontId="1" fillId="2" borderId="20" xfId="0" applyFont="1" applyFill="1" applyBorder="1" applyAlignment="1" applyProtection="1">
      <alignment horizontal="left" vertical="center"/>
      <protection locked="0"/>
    </xf>
    <xf numFmtId="0" fontId="1" fillId="0" borderId="21" xfId="0" applyFont="1" applyBorder="1" applyAlignment="1" applyProtection="1">
      <alignment horizontal="center" vertical="center"/>
    </xf>
    <xf numFmtId="166" fontId="1" fillId="0" borderId="21" xfId="0" applyNumberFormat="1" applyFont="1" applyBorder="1" applyAlignment="1" applyProtection="1">
      <alignment vertical="center"/>
    </xf>
    <xf numFmtId="166" fontId="1" fillId="0" borderId="22" xfId="0" applyNumberFormat="1"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0" fillId="0" borderId="0" xfId="0" applyAlignment="1">
      <alignment vertical="top"/>
    </xf>
    <xf numFmtId="0" fontId="36" fillId="0" borderId="24" xfId="0" applyFont="1" applyBorder="1" applyAlignment="1">
      <alignment vertical="center" wrapText="1"/>
    </xf>
    <xf numFmtId="0" fontId="36" fillId="0" borderId="25" xfId="0" applyFont="1" applyBorder="1" applyAlignment="1">
      <alignment vertical="center" wrapText="1"/>
    </xf>
    <xf numFmtId="0" fontId="36" fillId="0" borderId="26" xfId="0" applyFont="1" applyBorder="1" applyAlignment="1">
      <alignment vertical="center" wrapText="1"/>
    </xf>
    <xf numFmtId="0" fontId="36" fillId="0" borderId="27" xfId="0" applyFont="1" applyBorder="1" applyAlignment="1">
      <alignment horizontal="center" vertical="center" wrapText="1"/>
    </xf>
    <xf numFmtId="0" fontId="37" fillId="0" borderId="1" xfId="0" applyFont="1" applyBorder="1" applyAlignment="1">
      <alignment horizontal="center" vertical="center" wrapText="1"/>
    </xf>
    <xf numFmtId="0" fontId="36" fillId="0" borderId="28" xfId="0" applyFont="1" applyBorder="1" applyAlignment="1">
      <alignment horizontal="center" vertical="center" wrapText="1"/>
    </xf>
    <xf numFmtId="0" fontId="36" fillId="0" borderId="27" xfId="0" applyFont="1" applyBorder="1" applyAlignment="1">
      <alignment vertical="center" wrapText="1"/>
    </xf>
    <xf numFmtId="0" fontId="38" fillId="0" borderId="29" xfId="0" applyFont="1" applyBorder="1" applyAlignment="1">
      <alignment horizontal="left" wrapText="1"/>
    </xf>
    <xf numFmtId="0" fontId="36" fillId="0" borderId="28" xfId="0" applyFont="1" applyBorder="1" applyAlignment="1">
      <alignment vertical="center" wrapText="1"/>
    </xf>
    <xf numFmtId="0" fontId="38" fillId="0" borderId="1" xfId="0" applyFont="1" applyBorder="1" applyAlignment="1">
      <alignment horizontal="left" vertical="center" wrapText="1"/>
    </xf>
    <xf numFmtId="0" fontId="39" fillId="0" borderId="1" xfId="0" applyFont="1" applyBorder="1" applyAlignment="1">
      <alignment horizontal="left" vertical="center" wrapText="1"/>
    </xf>
    <xf numFmtId="0" fontId="39" fillId="0" borderId="27" xfId="0" applyFont="1" applyBorder="1" applyAlignment="1">
      <alignment vertical="center" wrapText="1"/>
    </xf>
    <xf numFmtId="0" fontId="39" fillId="0" borderId="1" xfId="0" applyFont="1" applyBorder="1" applyAlignment="1">
      <alignment vertical="center" wrapText="1"/>
    </xf>
    <xf numFmtId="0" fontId="39" fillId="0" borderId="1" xfId="0" applyFont="1" applyBorder="1" applyAlignment="1">
      <alignment horizontal="left" vertical="center"/>
    </xf>
    <xf numFmtId="0" fontId="39" fillId="0" borderId="1" xfId="0" applyFont="1" applyBorder="1" applyAlignment="1">
      <alignment vertical="center"/>
    </xf>
    <xf numFmtId="49" fontId="39" fillId="0" borderId="1" xfId="0" applyNumberFormat="1" applyFont="1" applyBorder="1" applyAlignment="1">
      <alignment horizontal="left" vertical="center" wrapText="1"/>
    </xf>
    <xf numFmtId="49" fontId="39" fillId="0" borderId="1" xfId="0" applyNumberFormat="1" applyFont="1" applyBorder="1" applyAlignment="1">
      <alignment vertical="center" wrapText="1"/>
    </xf>
    <xf numFmtId="0" fontId="36" fillId="0" borderId="30" xfId="0" applyFont="1" applyBorder="1" applyAlignment="1">
      <alignment vertical="center" wrapText="1"/>
    </xf>
    <xf numFmtId="0" fontId="40" fillId="0" borderId="29" xfId="0" applyFont="1" applyBorder="1" applyAlignment="1">
      <alignment vertical="center" wrapText="1"/>
    </xf>
    <xf numFmtId="0" fontId="36" fillId="0" borderId="31" xfId="0" applyFont="1" applyBorder="1" applyAlignment="1">
      <alignment vertical="center" wrapText="1"/>
    </xf>
    <xf numFmtId="0" fontId="36" fillId="0" borderId="1" xfId="0" applyFont="1" applyBorder="1" applyAlignment="1">
      <alignment vertical="top"/>
    </xf>
    <xf numFmtId="0" fontId="36" fillId="0" borderId="0" xfId="0" applyFont="1" applyAlignment="1">
      <alignment vertical="top"/>
    </xf>
    <xf numFmtId="0" fontId="36" fillId="0" borderId="24" xfId="0" applyFont="1" applyBorder="1" applyAlignment="1">
      <alignment horizontal="left" vertical="center"/>
    </xf>
    <xf numFmtId="0" fontId="36" fillId="0" borderId="25" xfId="0" applyFont="1" applyBorder="1" applyAlignment="1">
      <alignment horizontal="left" vertical="center"/>
    </xf>
    <xf numFmtId="0" fontId="36" fillId="0" borderId="26" xfId="0" applyFont="1" applyBorder="1" applyAlignment="1">
      <alignment horizontal="left" vertical="center"/>
    </xf>
    <xf numFmtId="0" fontId="36" fillId="0" borderId="27" xfId="0" applyFont="1" applyBorder="1" applyAlignment="1">
      <alignment horizontal="left" vertical="center"/>
    </xf>
    <xf numFmtId="0" fontId="37" fillId="0" borderId="1" xfId="0" applyFont="1" applyBorder="1" applyAlignment="1">
      <alignment horizontal="center" vertical="center"/>
    </xf>
    <xf numFmtId="0" fontId="36" fillId="0" borderId="28" xfId="0" applyFont="1" applyBorder="1" applyAlignment="1">
      <alignment horizontal="left" vertical="center"/>
    </xf>
    <xf numFmtId="0" fontId="38" fillId="0" borderId="1" xfId="0" applyFont="1" applyBorder="1" applyAlignment="1">
      <alignment horizontal="left" vertical="center"/>
    </xf>
    <xf numFmtId="0" fontId="41" fillId="0" borderId="0" xfId="0" applyFont="1" applyAlignment="1">
      <alignment horizontal="left" vertical="center"/>
    </xf>
    <xf numFmtId="0" fontId="38" fillId="0" borderId="29" xfId="0" applyFont="1" applyBorder="1" applyAlignment="1">
      <alignment horizontal="left" vertical="center"/>
    </xf>
    <xf numFmtId="0" fontId="38" fillId="0" borderId="29" xfId="0" applyFont="1" applyBorder="1" applyAlignment="1">
      <alignment horizontal="center" vertical="center"/>
    </xf>
    <xf numFmtId="0" fontId="41" fillId="0" borderId="29" xfId="0" applyFont="1" applyBorder="1" applyAlignment="1">
      <alignment horizontal="left" vertical="center"/>
    </xf>
    <xf numFmtId="0" fontId="42" fillId="0" borderId="1" xfId="0" applyFont="1" applyBorder="1" applyAlignment="1">
      <alignment horizontal="left" vertical="center"/>
    </xf>
    <xf numFmtId="0" fontId="39" fillId="0" borderId="0" xfId="0" applyFont="1" applyAlignment="1">
      <alignment horizontal="left" vertical="center"/>
    </xf>
    <xf numFmtId="0" fontId="39" fillId="0" borderId="1" xfId="0" applyFont="1" applyBorder="1" applyAlignment="1">
      <alignment horizontal="center" vertical="center"/>
    </xf>
    <xf numFmtId="0" fontId="39" fillId="0" borderId="27" xfId="0" applyFont="1" applyBorder="1" applyAlignment="1">
      <alignment horizontal="left" vertical="center"/>
    </xf>
    <xf numFmtId="0" fontId="39" fillId="0" borderId="1" xfId="0" applyFont="1" applyFill="1" applyBorder="1" applyAlignment="1">
      <alignment horizontal="left" vertical="center"/>
    </xf>
    <xf numFmtId="0" fontId="39" fillId="0" borderId="1" xfId="0" applyFont="1" applyFill="1" applyBorder="1" applyAlignment="1">
      <alignment horizontal="center" vertical="center"/>
    </xf>
    <xf numFmtId="0" fontId="36" fillId="0" borderId="30" xfId="0" applyFont="1" applyBorder="1" applyAlignment="1">
      <alignment horizontal="left" vertical="center"/>
    </xf>
    <xf numFmtId="0" fontId="40" fillId="0" borderId="29" xfId="0" applyFont="1" applyBorder="1" applyAlignment="1">
      <alignment horizontal="left" vertical="center"/>
    </xf>
    <xf numFmtId="0" fontId="36" fillId="0" borderId="31" xfId="0" applyFont="1" applyBorder="1" applyAlignment="1">
      <alignment horizontal="left" vertical="center"/>
    </xf>
    <xf numFmtId="0" fontId="36" fillId="0" borderId="1" xfId="0" applyFont="1" applyBorder="1" applyAlignment="1">
      <alignment horizontal="left" vertical="center"/>
    </xf>
    <xf numFmtId="0" fontId="40" fillId="0" borderId="1" xfId="0" applyFont="1" applyBorder="1" applyAlignment="1">
      <alignment horizontal="left" vertical="center"/>
    </xf>
    <xf numFmtId="0" fontId="41" fillId="0" borderId="1" xfId="0" applyFont="1" applyBorder="1" applyAlignment="1">
      <alignment horizontal="left" vertical="center"/>
    </xf>
    <xf numFmtId="0" fontId="39" fillId="0" borderId="29" xfId="0" applyFont="1" applyBorder="1" applyAlignment="1">
      <alignment horizontal="left" vertical="center"/>
    </xf>
    <xf numFmtId="0" fontId="36" fillId="0" borderId="1" xfId="0" applyFont="1" applyBorder="1" applyAlignment="1">
      <alignment horizontal="left" vertical="center" wrapText="1"/>
    </xf>
    <xf numFmtId="0" fontId="39" fillId="0" borderId="1" xfId="0" applyFont="1" applyBorder="1" applyAlignment="1">
      <alignment horizontal="center" vertical="center" wrapText="1"/>
    </xf>
    <xf numFmtId="0" fontId="36" fillId="0" borderId="24" xfId="0" applyFont="1" applyBorder="1" applyAlignment="1">
      <alignment horizontal="left" vertical="center" wrapText="1"/>
    </xf>
    <xf numFmtId="0" fontId="36" fillId="0" borderId="25" xfId="0" applyFont="1" applyBorder="1" applyAlignment="1">
      <alignment horizontal="left" vertical="center" wrapText="1"/>
    </xf>
    <xf numFmtId="0" fontId="36" fillId="0" borderId="26" xfId="0" applyFont="1" applyBorder="1" applyAlignment="1">
      <alignment horizontal="left" vertical="center" wrapText="1"/>
    </xf>
    <xf numFmtId="0" fontId="36" fillId="0" borderId="27" xfId="0" applyFont="1" applyBorder="1" applyAlignment="1">
      <alignment horizontal="left" vertical="center" wrapText="1"/>
    </xf>
    <xf numFmtId="0" fontId="36"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39" fillId="0" borderId="28" xfId="0" applyFont="1" applyBorder="1" applyAlignment="1">
      <alignment horizontal="left" vertical="center"/>
    </xf>
    <xf numFmtId="0" fontId="39" fillId="0" borderId="30" xfId="0" applyFont="1" applyBorder="1" applyAlignment="1">
      <alignment horizontal="left" vertical="center" wrapText="1"/>
    </xf>
    <xf numFmtId="0" fontId="39" fillId="0" borderId="29" xfId="0" applyFont="1" applyBorder="1" applyAlignment="1">
      <alignment horizontal="left" vertical="center" wrapText="1"/>
    </xf>
    <xf numFmtId="0" fontId="39" fillId="0" borderId="31" xfId="0" applyFont="1" applyBorder="1" applyAlignment="1">
      <alignment horizontal="left" vertical="center" wrapText="1"/>
    </xf>
    <xf numFmtId="0" fontId="39" fillId="0" borderId="1" xfId="0" applyFont="1" applyBorder="1" applyAlignment="1">
      <alignment horizontal="left" vertical="top"/>
    </xf>
    <xf numFmtId="0" fontId="39" fillId="0" borderId="1" xfId="0" applyFont="1" applyBorder="1" applyAlignment="1">
      <alignment horizontal="center" vertical="top"/>
    </xf>
    <xf numFmtId="0" fontId="39" fillId="0" borderId="30" xfId="0" applyFont="1" applyBorder="1" applyAlignment="1">
      <alignment horizontal="left" vertical="center"/>
    </xf>
    <xf numFmtId="0" fontId="39" fillId="0" borderId="31" xfId="0" applyFont="1" applyBorder="1" applyAlignment="1">
      <alignment horizontal="left" vertical="center"/>
    </xf>
    <xf numFmtId="0" fontId="41" fillId="0" borderId="0" xfId="0" applyFont="1" applyAlignment="1">
      <alignment vertical="center"/>
    </xf>
    <xf numFmtId="0" fontId="38" fillId="0" borderId="1" xfId="0" applyFont="1" applyBorder="1" applyAlignment="1">
      <alignment vertical="center"/>
    </xf>
    <xf numFmtId="0" fontId="41" fillId="0" borderId="29" xfId="0" applyFont="1" applyBorder="1" applyAlignment="1">
      <alignment vertical="center"/>
    </xf>
    <xf numFmtId="0" fontId="38" fillId="0" borderId="29" xfId="0" applyFont="1" applyBorder="1" applyAlignment="1">
      <alignment vertical="center"/>
    </xf>
    <xf numFmtId="0" fontId="0" fillId="0" borderId="1" xfId="0" applyBorder="1" applyAlignment="1">
      <alignment vertical="top"/>
    </xf>
    <xf numFmtId="49" fontId="39" fillId="0" borderId="1" xfId="0" applyNumberFormat="1" applyFont="1" applyBorder="1" applyAlignment="1">
      <alignment horizontal="left" vertical="center"/>
    </xf>
    <xf numFmtId="0" fontId="0" fillId="0" borderId="29" xfId="0" applyBorder="1" applyAlignment="1">
      <alignment vertical="top"/>
    </xf>
    <xf numFmtId="0" fontId="38" fillId="0" borderId="29" xfId="0" applyFont="1" applyBorder="1" applyAlignment="1">
      <alignment horizontal="left"/>
    </xf>
    <xf numFmtId="0" fontId="41" fillId="0" borderId="29" xfId="0" applyFont="1" applyBorder="1" applyAlignment="1"/>
    <xf numFmtId="0" fontId="36" fillId="0" borderId="27" xfId="0" applyFont="1" applyBorder="1" applyAlignment="1">
      <alignment vertical="top"/>
    </xf>
    <xf numFmtId="0" fontId="36" fillId="0" borderId="28" xfId="0" applyFont="1" applyBorder="1" applyAlignment="1">
      <alignment vertical="top"/>
    </xf>
    <xf numFmtId="0" fontId="36" fillId="0" borderId="1" xfId="0" applyFont="1" applyBorder="1" applyAlignment="1">
      <alignment horizontal="center" vertical="center"/>
    </xf>
    <xf numFmtId="0" fontId="36" fillId="0" borderId="1" xfId="0" applyFont="1" applyBorder="1" applyAlignment="1">
      <alignment horizontal="left" vertical="top"/>
    </xf>
    <xf numFmtId="0" fontId="36" fillId="0" borderId="30" xfId="0" applyFont="1" applyBorder="1" applyAlignment="1">
      <alignment vertical="top"/>
    </xf>
    <xf numFmtId="0" fontId="36" fillId="0" borderId="29" xfId="0" applyFont="1" applyBorder="1" applyAlignment="1">
      <alignment vertical="top"/>
    </xf>
    <xf numFmtId="0" fontId="36"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styles" Target="styles.xml" /><Relationship Id="rId28" Type="http://schemas.openxmlformats.org/officeDocument/2006/relationships/theme" Target="theme/theme1.xml" /><Relationship Id="rId29" Type="http://schemas.openxmlformats.org/officeDocument/2006/relationships/calcChain" Target="calcChain.xml" /><Relationship Id="rId3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6" t="s">
        <v>0</v>
      </c>
      <c r="AZ1" s="16" t="s">
        <v>1</v>
      </c>
      <c r="BA1" s="16" t="s">
        <v>2</v>
      </c>
      <c r="BB1" s="16" t="s">
        <v>3</v>
      </c>
      <c r="BT1" s="16" t="s">
        <v>4</v>
      </c>
      <c r="BU1" s="16" t="s">
        <v>4</v>
      </c>
      <c r="BV1" s="16" t="s">
        <v>5</v>
      </c>
    </row>
    <row r="2" ht="36.96" customHeight="1">
      <c r="AR2"/>
      <c r="BS2" s="17" t="s">
        <v>6</v>
      </c>
      <c r="BT2" s="17" t="s">
        <v>7</v>
      </c>
    </row>
    <row r="3"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21</v>
      </c>
      <c r="AO7" s="22"/>
      <c r="AP7" s="22"/>
      <c r="AQ7" s="22"/>
      <c r="AR7" s="20"/>
      <c r="BE7" s="31"/>
      <c r="BS7" s="17" t="s">
        <v>6</v>
      </c>
    </row>
    <row r="8" ht="12" customHeight="1">
      <c r="B8" s="21"/>
      <c r="C8" s="22"/>
      <c r="D8" s="32"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24</v>
      </c>
      <c r="AL8" s="22"/>
      <c r="AM8" s="22"/>
      <c r="AN8" s="33" t="s">
        <v>25</v>
      </c>
      <c r="AO8" s="22"/>
      <c r="AP8" s="22"/>
      <c r="AQ8" s="22"/>
      <c r="AR8" s="20"/>
      <c r="BE8" s="31"/>
      <c r="BS8" s="17" t="s">
        <v>6</v>
      </c>
    </row>
    <row r="9"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ht="12" customHeight="1">
      <c r="B10" s="21"/>
      <c r="C10" s="22"/>
      <c r="D10" s="32" t="s">
        <v>26</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27</v>
      </c>
      <c r="AL10" s="22"/>
      <c r="AM10" s="22"/>
      <c r="AN10" s="27" t="s">
        <v>28</v>
      </c>
      <c r="AO10" s="22"/>
      <c r="AP10" s="22"/>
      <c r="AQ10" s="22"/>
      <c r="AR10" s="20"/>
      <c r="BE10" s="31"/>
      <c r="BS10" s="17" t="s">
        <v>6</v>
      </c>
    </row>
    <row r="11" ht="18.48" customHeight="1">
      <c r="B11" s="21"/>
      <c r="C11" s="22"/>
      <c r="D11" s="22"/>
      <c r="E11" s="27" t="s">
        <v>29</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30</v>
      </c>
      <c r="AL11" s="22"/>
      <c r="AM11" s="22"/>
      <c r="AN11" s="27" t="s">
        <v>31</v>
      </c>
      <c r="AO11" s="22"/>
      <c r="AP11" s="22"/>
      <c r="AQ11" s="22"/>
      <c r="AR11" s="20"/>
      <c r="BE11" s="31"/>
      <c r="BS11" s="17" t="s">
        <v>6</v>
      </c>
    </row>
    <row r="12"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ht="12" customHeight="1">
      <c r="B13" s="21"/>
      <c r="C13" s="22"/>
      <c r="D13" s="32" t="s">
        <v>32</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27</v>
      </c>
      <c r="AL13" s="22"/>
      <c r="AM13" s="22"/>
      <c r="AN13" s="34" t="s">
        <v>33</v>
      </c>
      <c r="AO13" s="22"/>
      <c r="AP13" s="22"/>
      <c r="AQ13" s="22"/>
      <c r="AR13" s="20"/>
      <c r="BE13" s="31"/>
      <c r="BS13" s="17" t="s">
        <v>6</v>
      </c>
    </row>
    <row r="14">
      <c r="B14" s="21"/>
      <c r="C14" s="22"/>
      <c r="D14" s="22"/>
      <c r="E14" s="34" t="s">
        <v>33</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30</v>
      </c>
      <c r="AL14" s="22"/>
      <c r="AM14" s="22"/>
      <c r="AN14" s="34" t="s">
        <v>33</v>
      </c>
      <c r="AO14" s="22"/>
      <c r="AP14" s="22"/>
      <c r="AQ14" s="22"/>
      <c r="AR14" s="20"/>
      <c r="BE14" s="31"/>
      <c r="BS14" s="17" t="s">
        <v>6</v>
      </c>
    </row>
    <row r="15"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ht="12" customHeight="1">
      <c r="B16" s="21"/>
      <c r="C16" s="22"/>
      <c r="D16" s="32" t="s">
        <v>34</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27</v>
      </c>
      <c r="AL16" s="22"/>
      <c r="AM16" s="22"/>
      <c r="AN16" s="27" t="s">
        <v>21</v>
      </c>
      <c r="AO16" s="22"/>
      <c r="AP16" s="22"/>
      <c r="AQ16" s="22"/>
      <c r="AR16" s="20"/>
      <c r="BE16" s="31"/>
      <c r="BS16" s="17" t="s">
        <v>4</v>
      </c>
    </row>
    <row r="17" ht="18.48" customHeight="1">
      <c r="B17" s="21"/>
      <c r="C17" s="22"/>
      <c r="D17" s="22"/>
      <c r="E17" s="27" t="s">
        <v>35</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30</v>
      </c>
      <c r="AL17" s="22"/>
      <c r="AM17" s="22"/>
      <c r="AN17" s="27" t="s">
        <v>21</v>
      </c>
      <c r="AO17" s="22"/>
      <c r="AP17" s="22"/>
      <c r="AQ17" s="22"/>
      <c r="AR17" s="20"/>
      <c r="BE17" s="31"/>
      <c r="BS17" s="17" t="s">
        <v>36</v>
      </c>
    </row>
    <row r="18"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ht="12" customHeight="1">
      <c r="B19" s="21"/>
      <c r="C19" s="22"/>
      <c r="D19" s="32" t="s">
        <v>37</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27</v>
      </c>
      <c r="AL19" s="22"/>
      <c r="AM19" s="22"/>
      <c r="AN19" s="27" t="s">
        <v>21</v>
      </c>
      <c r="AO19" s="22"/>
      <c r="AP19" s="22"/>
      <c r="AQ19" s="22"/>
      <c r="AR19" s="20"/>
      <c r="BE19" s="31"/>
      <c r="BS19" s="17" t="s">
        <v>6</v>
      </c>
    </row>
    <row r="20" ht="18.48" customHeight="1">
      <c r="B20" s="21"/>
      <c r="C20" s="22"/>
      <c r="D20" s="22"/>
      <c r="E20" s="27" t="s">
        <v>38</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30</v>
      </c>
      <c r="AL20" s="22"/>
      <c r="AM20" s="22"/>
      <c r="AN20" s="27" t="s">
        <v>21</v>
      </c>
      <c r="AO20" s="22"/>
      <c r="AP20" s="22"/>
      <c r="AQ20" s="22"/>
      <c r="AR20" s="20"/>
      <c r="BE20" s="31"/>
      <c r="BS20" s="17" t="s">
        <v>4</v>
      </c>
    </row>
    <row r="2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ht="12" customHeight="1">
      <c r="B22" s="21"/>
      <c r="C22" s="22"/>
      <c r="D22" s="32" t="s">
        <v>39</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ht="45" customHeight="1">
      <c r="B23" s="21"/>
      <c r="C23" s="22"/>
      <c r="D23" s="22"/>
      <c r="E23" s="36" t="s">
        <v>40</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1" customFormat="1" ht="25.92" customHeight="1">
      <c r="B26" s="38"/>
      <c r="C26" s="39"/>
      <c r="D26" s="40" t="s">
        <v>41</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ROUND(AG54,2)</f>
        <v>0</v>
      </c>
      <c r="AL26" s="41"/>
      <c r="AM26" s="41"/>
      <c r="AN26" s="41"/>
      <c r="AO26" s="41"/>
      <c r="AP26" s="39"/>
      <c r="AQ26" s="39"/>
      <c r="AR26" s="43"/>
      <c r="BE26" s="31"/>
    </row>
    <row r="27" s="1" customFormat="1" ht="6.96" customHeight="1">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1"/>
    </row>
    <row r="28" s="1" customFormat="1">
      <c r="B28" s="38"/>
      <c r="C28" s="39"/>
      <c r="D28" s="39"/>
      <c r="E28" s="39"/>
      <c r="F28" s="39"/>
      <c r="G28" s="39"/>
      <c r="H28" s="39"/>
      <c r="I28" s="39"/>
      <c r="J28" s="39"/>
      <c r="K28" s="39"/>
      <c r="L28" s="44" t="s">
        <v>42</v>
      </c>
      <c r="M28" s="44"/>
      <c r="N28" s="44"/>
      <c r="O28" s="44"/>
      <c r="P28" s="44"/>
      <c r="Q28" s="39"/>
      <c r="R28" s="39"/>
      <c r="S28" s="39"/>
      <c r="T28" s="39"/>
      <c r="U28" s="39"/>
      <c r="V28" s="39"/>
      <c r="W28" s="44" t="s">
        <v>43</v>
      </c>
      <c r="X28" s="44"/>
      <c r="Y28" s="44"/>
      <c r="Z28" s="44"/>
      <c r="AA28" s="44"/>
      <c r="AB28" s="44"/>
      <c r="AC28" s="44"/>
      <c r="AD28" s="44"/>
      <c r="AE28" s="44"/>
      <c r="AF28" s="39"/>
      <c r="AG28" s="39"/>
      <c r="AH28" s="39"/>
      <c r="AI28" s="39"/>
      <c r="AJ28" s="39"/>
      <c r="AK28" s="44" t="s">
        <v>44</v>
      </c>
      <c r="AL28" s="44"/>
      <c r="AM28" s="44"/>
      <c r="AN28" s="44"/>
      <c r="AO28" s="44"/>
      <c r="AP28" s="39"/>
      <c r="AQ28" s="39"/>
      <c r="AR28" s="43"/>
      <c r="BE28" s="31"/>
    </row>
    <row r="29" s="2" customFormat="1" ht="14.4" customHeight="1">
      <c r="B29" s="45"/>
      <c r="C29" s="46"/>
      <c r="D29" s="32" t="s">
        <v>45</v>
      </c>
      <c r="E29" s="46"/>
      <c r="F29" s="32" t="s">
        <v>46</v>
      </c>
      <c r="G29" s="46"/>
      <c r="H29" s="46"/>
      <c r="I29" s="46"/>
      <c r="J29" s="46"/>
      <c r="K29" s="46"/>
      <c r="L29" s="47">
        <v>0.20999999999999999</v>
      </c>
      <c r="M29" s="46"/>
      <c r="N29" s="46"/>
      <c r="O29" s="46"/>
      <c r="P29" s="46"/>
      <c r="Q29" s="46"/>
      <c r="R29" s="46"/>
      <c r="S29" s="46"/>
      <c r="T29" s="46"/>
      <c r="U29" s="46"/>
      <c r="V29" s="46"/>
      <c r="W29" s="48">
        <f>ROUND(AZ54, 2)</f>
        <v>0</v>
      </c>
      <c r="X29" s="46"/>
      <c r="Y29" s="46"/>
      <c r="Z29" s="46"/>
      <c r="AA29" s="46"/>
      <c r="AB29" s="46"/>
      <c r="AC29" s="46"/>
      <c r="AD29" s="46"/>
      <c r="AE29" s="46"/>
      <c r="AF29" s="46"/>
      <c r="AG29" s="46"/>
      <c r="AH29" s="46"/>
      <c r="AI29" s="46"/>
      <c r="AJ29" s="46"/>
      <c r="AK29" s="48">
        <f>ROUND(AV54, 2)</f>
        <v>0</v>
      </c>
      <c r="AL29" s="46"/>
      <c r="AM29" s="46"/>
      <c r="AN29" s="46"/>
      <c r="AO29" s="46"/>
      <c r="AP29" s="46"/>
      <c r="AQ29" s="46"/>
      <c r="AR29" s="49"/>
      <c r="BE29" s="31"/>
    </row>
    <row r="30" s="2" customFormat="1" ht="14.4" customHeight="1">
      <c r="B30" s="45"/>
      <c r="C30" s="46"/>
      <c r="D30" s="46"/>
      <c r="E30" s="46"/>
      <c r="F30" s="32" t="s">
        <v>47</v>
      </c>
      <c r="G30" s="46"/>
      <c r="H30" s="46"/>
      <c r="I30" s="46"/>
      <c r="J30" s="46"/>
      <c r="K30" s="46"/>
      <c r="L30" s="47">
        <v>0.14999999999999999</v>
      </c>
      <c r="M30" s="46"/>
      <c r="N30" s="46"/>
      <c r="O30" s="46"/>
      <c r="P30" s="46"/>
      <c r="Q30" s="46"/>
      <c r="R30" s="46"/>
      <c r="S30" s="46"/>
      <c r="T30" s="46"/>
      <c r="U30" s="46"/>
      <c r="V30" s="46"/>
      <c r="W30" s="48">
        <f>ROUND(BA54, 2)</f>
        <v>0</v>
      </c>
      <c r="X30" s="46"/>
      <c r="Y30" s="46"/>
      <c r="Z30" s="46"/>
      <c r="AA30" s="46"/>
      <c r="AB30" s="46"/>
      <c r="AC30" s="46"/>
      <c r="AD30" s="46"/>
      <c r="AE30" s="46"/>
      <c r="AF30" s="46"/>
      <c r="AG30" s="46"/>
      <c r="AH30" s="46"/>
      <c r="AI30" s="46"/>
      <c r="AJ30" s="46"/>
      <c r="AK30" s="48">
        <f>ROUND(AW54, 2)</f>
        <v>0</v>
      </c>
      <c r="AL30" s="46"/>
      <c r="AM30" s="46"/>
      <c r="AN30" s="46"/>
      <c r="AO30" s="46"/>
      <c r="AP30" s="46"/>
      <c r="AQ30" s="46"/>
      <c r="AR30" s="49"/>
      <c r="BE30" s="31"/>
    </row>
    <row r="31" s="2" customFormat="1" ht="14.4" customHeight="1">
      <c r="B31" s="45"/>
      <c r="C31" s="46"/>
      <c r="D31" s="46"/>
      <c r="E31" s="46"/>
      <c r="F31" s="32" t="s">
        <v>48</v>
      </c>
      <c r="G31" s="46"/>
      <c r="H31" s="46"/>
      <c r="I31" s="46"/>
      <c r="J31" s="46"/>
      <c r="K31" s="46"/>
      <c r="L31" s="47">
        <v>0.20999999999999999</v>
      </c>
      <c r="M31" s="46"/>
      <c r="N31" s="46"/>
      <c r="O31" s="46"/>
      <c r="P31" s="46"/>
      <c r="Q31" s="46"/>
      <c r="R31" s="46"/>
      <c r="S31" s="46"/>
      <c r="T31" s="46"/>
      <c r="U31" s="46"/>
      <c r="V31" s="46"/>
      <c r="W31" s="48">
        <f>ROUND(BB54, 2)</f>
        <v>0</v>
      </c>
      <c r="X31" s="46"/>
      <c r="Y31" s="46"/>
      <c r="Z31" s="46"/>
      <c r="AA31" s="46"/>
      <c r="AB31" s="46"/>
      <c r="AC31" s="46"/>
      <c r="AD31" s="46"/>
      <c r="AE31" s="46"/>
      <c r="AF31" s="46"/>
      <c r="AG31" s="46"/>
      <c r="AH31" s="46"/>
      <c r="AI31" s="46"/>
      <c r="AJ31" s="46"/>
      <c r="AK31" s="48">
        <v>0</v>
      </c>
      <c r="AL31" s="46"/>
      <c r="AM31" s="46"/>
      <c r="AN31" s="46"/>
      <c r="AO31" s="46"/>
      <c r="AP31" s="46"/>
      <c r="AQ31" s="46"/>
      <c r="AR31" s="49"/>
      <c r="BE31" s="31"/>
    </row>
    <row r="32" s="2" customFormat="1" ht="14.4" customHeight="1">
      <c r="B32" s="45"/>
      <c r="C32" s="46"/>
      <c r="D32" s="46"/>
      <c r="E32" s="46"/>
      <c r="F32" s="32" t="s">
        <v>49</v>
      </c>
      <c r="G32" s="46"/>
      <c r="H32" s="46"/>
      <c r="I32" s="46"/>
      <c r="J32" s="46"/>
      <c r="K32" s="46"/>
      <c r="L32" s="47">
        <v>0.14999999999999999</v>
      </c>
      <c r="M32" s="46"/>
      <c r="N32" s="46"/>
      <c r="O32" s="46"/>
      <c r="P32" s="46"/>
      <c r="Q32" s="46"/>
      <c r="R32" s="46"/>
      <c r="S32" s="46"/>
      <c r="T32" s="46"/>
      <c r="U32" s="46"/>
      <c r="V32" s="46"/>
      <c r="W32" s="48">
        <f>ROUND(BC54, 2)</f>
        <v>0</v>
      </c>
      <c r="X32" s="46"/>
      <c r="Y32" s="46"/>
      <c r="Z32" s="46"/>
      <c r="AA32" s="46"/>
      <c r="AB32" s="46"/>
      <c r="AC32" s="46"/>
      <c r="AD32" s="46"/>
      <c r="AE32" s="46"/>
      <c r="AF32" s="46"/>
      <c r="AG32" s="46"/>
      <c r="AH32" s="46"/>
      <c r="AI32" s="46"/>
      <c r="AJ32" s="46"/>
      <c r="AK32" s="48">
        <v>0</v>
      </c>
      <c r="AL32" s="46"/>
      <c r="AM32" s="46"/>
      <c r="AN32" s="46"/>
      <c r="AO32" s="46"/>
      <c r="AP32" s="46"/>
      <c r="AQ32" s="46"/>
      <c r="AR32" s="49"/>
      <c r="BE32" s="31"/>
    </row>
    <row r="33" hidden="1" s="2" customFormat="1" ht="14.4" customHeight="1">
      <c r="B33" s="45"/>
      <c r="C33" s="46"/>
      <c r="D33" s="46"/>
      <c r="E33" s="46"/>
      <c r="F33" s="32" t="s">
        <v>50</v>
      </c>
      <c r="G33" s="46"/>
      <c r="H33" s="46"/>
      <c r="I33" s="46"/>
      <c r="J33" s="46"/>
      <c r="K33" s="46"/>
      <c r="L33" s="47">
        <v>0</v>
      </c>
      <c r="M33" s="46"/>
      <c r="N33" s="46"/>
      <c r="O33" s="46"/>
      <c r="P33" s="46"/>
      <c r="Q33" s="46"/>
      <c r="R33" s="46"/>
      <c r="S33" s="46"/>
      <c r="T33" s="46"/>
      <c r="U33" s="46"/>
      <c r="V33" s="46"/>
      <c r="W33" s="48">
        <f>ROUND(BD54, 2)</f>
        <v>0</v>
      </c>
      <c r="X33" s="46"/>
      <c r="Y33" s="46"/>
      <c r="Z33" s="46"/>
      <c r="AA33" s="46"/>
      <c r="AB33" s="46"/>
      <c r="AC33" s="46"/>
      <c r="AD33" s="46"/>
      <c r="AE33" s="46"/>
      <c r="AF33" s="46"/>
      <c r="AG33" s="46"/>
      <c r="AH33" s="46"/>
      <c r="AI33" s="46"/>
      <c r="AJ33" s="46"/>
      <c r="AK33" s="48">
        <v>0</v>
      </c>
      <c r="AL33" s="46"/>
      <c r="AM33" s="46"/>
      <c r="AN33" s="46"/>
      <c r="AO33" s="46"/>
      <c r="AP33" s="46"/>
      <c r="AQ33" s="46"/>
      <c r="AR33" s="49"/>
    </row>
    <row r="34" s="1" customFormat="1" ht="6.96" customHeight="1">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row>
    <row r="35" s="1" customFormat="1" ht="25.92" customHeight="1">
      <c r="B35" s="38"/>
      <c r="C35" s="50"/>
      <c r="D35" s="51" t="s">
        <v>51</v>
      </c>
      <c r="E35" s="52"/>
      <c r="F35" s="52"/>
      <c r="G35" s="52"/>
      <c r="H35" s="52"/>
      <c r="I35" s="52"/>
      <c r="J35" s="52"/>
      <c r="K35" s="52"/>
      <c r="L35" s="52"/>
      <c r="M35" s="52"/>
      <c r="N35" s="52"/>
      <c r="O35" s="52"/>
      <c r="P35" s="52"/>
      <c r="Q35" s="52"/>
      <c r="R35" s="52"/>
      <c r="S35" s="52"/>
      <c r="T35" s="53" t="s">
        <v>52</v>
      </c>
      <c r="U35" s="52"/>
      <c r="V35" s="52"/>
      <c r="W35" s="52"/>
      <c r="X35" s="54" t="s">
        <v>53</v>
      </c>
      <c r="Y35" s="52"/>
      <c r="Z35" s="52"/>
      <c r="AA35" s="52"/>
      <c r="AB35" s="52"/>
      <c r="AC35" s="52"/>
      <c r="AD35" s="52"/>
      <c r="AE35" s="52"/>
      <c r="AF35" s="52"/>
      <c r="AG35" s="52"/>
      <c r="AH35" s="52"/>
      <c r="AI35" s="52"/>
      <c r="AJ35" s="52"/>
      <c r="AK35" s="55">
        <f>SUM(AK26:AK33)</f>
        <v>0</v>
      </c>
      <c r="AL35" s="52"/>
      <c r="AM35" s="52"/>
      <c r="AN35" s="52"/>
      <c r="AO35" s="56"/>
      <c r="AP35" s="50"/>
      <c r="AQ35" s="50"/>
      <c r="AR35" s="43"/>
    </row>
    <row r="36" s="1" customFormat="1" ht="6.96" customHeight="1">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row>
    <row r="37" s="1" customFormat="1" ht="6.96" customHeight="1">
      <c r="B37" s="57"/>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43"/>
    </row>
    <row r="41" s="1" customFormat="1" ht="6.96" customHeight="1">
      <c r="B41" s="59"/>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43"/>
    </row>
    <row r="42" s="1" customFormat="1" ht="24.96" customHeight="1">
      <c r="B42" s="38"/>
      <c r="C42" s="23" t="s">
        <v>54</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3"/>
    </row>
    <row r="43" s="1" customFormat="1" ht="6.96" customHeight="1">
      <c r="B43" s="38"/>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3"/>
    </row>
    <row r="44" s="1" customFormat="1" ht="12" customHeight="1">
      <c r="B44" s="38"/>
      <c r="C44" s="32" t="s">
        <v>13</v>
      </c>
      <c r="D44" s="39"/>
      <c r="E44" s="39"/>
      <c r="F44" s="39"/>
      <c r="G44" s="39"/>
      <c r="H44" s="39"/>
      <c r="I44" s="39"/>
      <c r="J44" s="39"/>
      <c r="K44" s="39"/>
      <c r="L44" s="39" t="str">
        <f>K5</f>
        <v>65019013</v>
      </c>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43"/>
    </row>
    <row r="45" s="3" customFormat="1" ht="36.96" customHeight="1">
      <c r="B45" s="61"/>
      <c r="C45" s="62" t="s">
        <v>16</v>
      </c>
      <c r="D45" s="63"/>
      <c r="E45" s="63"/>
      <c r="F45" s="63"/>
      <c r="G45" s="63"/>
      <c r="H45" s="63"/>
      <c r="I45" s="63"/>
      <c r="J45" s="63"/>
      <c r="K45" s="63"/>
      <c r="L45" s="64" t="str">
        <f>K6</f>
        <v>Oprava přejezdů v obvodu ST Ústí n.L.</v>
      </c>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5"/>
    </row>
    <row r="46" s="1" customFormat="1" ht="6.96" customHeight="1">
      <c r="B46" s="3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3"/>
    </row>
    <row r="47" s="1" customFormat="1" ht="12" customHeight="1">
      <c r="B47" s="38"/>
      <c r="C47" s="32" t="s">
        <v>22</v>
      </c>
      <c r="D47" s="39"/>
      <c r="E47" s="39"/>
      <c r="F47" s="39"/>
      <c r="G47" s="39"/>
      <c r="H47" s="39"/>
      <c r="I47" s="39"/>
      <c r="J47" s="39"/>
      <c r="K47" s="39"/>
      <c r="L47" s="66" t="str">
        <f>IF(K8="","",K8)</f>
        <v>obvod ST Ústí n.L.</v>
      </c>
      <c r="M47" s="39"/>
      <c r="N47" s="39"/>
      <c r="O47" s="39"/>
      <c r="P47" s="39"/>
      <c r="Q47" s="39"/>
      <c r="R47" s="39"/>
      <c r="S47" s="39"/>
      <c r="T47" s="39"/>
      <c r="U47" s="39"/>
      <c r="V47" s="39"/>
      <c r="W47" s="39"/>
      <c r="X47" s="39"/>
      <c r="Y47" s="39"/>
      <c r="Z47" s="39"/>
      <c r="AA47" s="39"/>
      <c r="AB47" s="39"/>
      <c r="AC47" s="39"/>
      <c r="AD47" s="39"/>
      <c r="AE47" s="39"/>
      <c r="AF47" s="39"/>
      <c r="AG47" s="39"/>
      <c r="AH47" s="39"/>
      <c r="AI47" s="32" t="s">
        <v>24</v>
      </c>
      <c r="AJ47" s="39"/>
      <c r="AK47" s="39"/>
      <c r="AL47" s="39"/>
      <c r="AM47" s="67" t="str">
        <f>IF(AN8= "","",AN8)</f>
        <v>2. 11. 2018</v>
      </c>
      <c r="AN47" s="67"/>
      <c r="AO47" s="39"/>
      <c r="AP47" s="39"/>
      <c r="AQ47" s="39"/>
      <c r="AR47" s="43"/>
    </row>
    <row r="48" s="1" customFormat="1" ht="6.96" customHeight="1">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3"/>
    </row>
    <row r="49" s="1" customFormat="1" ht="13.65" customHeight="1">
      <c r="B49" s="38"/>
      <c r="C49" s="32" t="s">
        <v>26</v>
      </c>
      <c r="D49" s="39"/>
      <c r="E49" s="39"/>
      <c r="F49" s="39"/>
      <c r="G49" s="39"/>
      <c r="H49" s="39"/>
      <c r="I49" s="39"/>
      <c r="J49" s="39"/>
      <c r="K49" s="39"/>
      <c r="L49" s="39" t="str">
        <f>IF(E11= "","",E11)</f>
        <v>SŽDC s.o., OŘ Ústí n.L., ST Ústí n.L.</v>
      </c>
      <c r="M49" s="39"/>
      <c r="N49" s="39"/>
      <c r="O49" s="39"/>
      <c r="P49" s="39"/>
      <c r="Q49" s="39"/>
      <c r="R49" s="39"/>
      <c r="S49" s="39"/>
      <c r="T49" s="39"/>
      <c r="U49" s="39"/>
      <c r="V49" s="39"/>
      <c r="W49" s="39"/>
      <c r="X49" s="39"/>
      <c r="Y49" s="39"/>
      <c r="Z49" s="39"/>
      <c r="AA49" s="39"/>
      <c r="AB49" s="39"/>
      <c r="AC49" s="39"/>
      <c r="AD49" s="39"/>
      <c r="AE49" s="39"/>
      <c r="AF49" s="39"/>
      <c r="AG49" s="39"/>
      <c r="AH49" s="39"/>
      <c r="AI49" s="32" t="s">
        <v>34</v>
      </c>
      <c r="AJ49" s="39"/>
      <c r="AK49" s="39"/>
      <c r="AL49" s="39"/>
      <c r="AM49" s="68" t="str">
        <f>IF(E17="","",E17)</f>
        <v xml:space="preserve"> </v>
      </c>
      <c r="AN49" s="39"/>
      <c r="AO49" s="39"/>
      <c r="AP49" s="39"/>
      <c r="AQ49" s="39"/>
      <c r="AR49" s="43"/>
      <c r="AS49" s="69" t="s">
        <v>55</v>
      </c>
      <c r="AT49" s="70"/>
      <c r="AU49" s="71"/>
      <c r="AV49" s="71"/>
      <c r="AW49" s="71"/>
      <c r="AX49" s="71"/>
      <c r="AY49" s="71"/>
      <c r="AZ49" s="71"/>
      <c r="BA49" s="71"/>
      <c r="BB49" s="71"/>
      <c r="BC49" s="71"/>
      <c r="BD49" s="72"/>
    </row>
    <row r="50" s="1" customFormat="1" ht="24.9" customHeight="1">
      <c r="B50" s="38"/>
      <c r="C50" s="32" t="s">
        <v>32</v>
      </c>
      <c r="D50" s="39"/>
      <c r="E50" s="39"/>
      <c r="F50" s="39"/>
      <c r="G50" s="39"/>
      <c r="H50" s="39"/>
      <c r="I50" s="39"/>
      <c r="J50" s="39"/>
      <c r="K50" s="39"/>
      <c r="L50" s="39"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2" t="s">
        <v>37</v>
      </c>
      <c r="AJ50" s="39"/>
      <c r="AK50" s="39"/>
      <c r="AL50" s="39"/>
      <c r="AM50" s="68" t="str">
        <f>IF(E20="","",E20)</f>
        <v>Jakub Lukášek, DiS; Jan Seemann, DiS</v>
      </c>
      <c r="AN50" s="39"/>
      <c r="AO50" s="39"/>
      <c r="AP50" s="39"/>
      <c r="AQ50" s="39"/>
      <c r="AR50" s="43"/>
      <c r="AS50" s="73"/>
      <c r="AT50" s="74"/>
      <c r="AU50" s="75"/>
      <c r="AV50" s="75"/>
      <c r="AW50" s="75"/>
      <c r="AX50" s="75"/>
      <c r="AY50" s="75"/>
      <c r="AZ50" s="75"/>
      <c r="BA50" s="75"/>
      <c r="BB50" s="75"/>
      <c r="BC50" s="75"/>
      <c r="BD50" s="76"/>
    </row>
    <row r="51" s="1" customFormat="1" ht="10.8" customHeight="1">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3"/>
      <c r="AS51" s="77"/>
      <c r="AT51" s="78"/>
      <c r="AU51" s="79"/>
      <c r="AV51" s="79"/>
      <c r="AW51" s="79"/>
      <c r="AX51" s="79"/>
      <c r="AY51" s="79"/>
      <c r="AZ51" s="79"/>
      <c r="BA51" s="79"/>
      <c r="BB51" s="79"/>
      <c r="BC51" s="79"/>
      <c r="BD51" s="80"/>
    </row>
    <row r="52" s="1" customFormat="1" ht="29.28" customHeight="1">
      <c r="B52" s="38"/>
      <c r="C52" s="81" t="s">
        <v>56</v>
      </c>
      <c r="D52" s="82"/>
      <c r="E52" s="82"/>
      <c r="F52" s="82"/>
      <c r="G52" s="82"/>
      <c r="H52" s="83"/>
      <c r="I52" s="84" t="s">
        <v>57</v>
      </c>
      <c r="J52" s="82"/>
      <c r="K52" s="82"/>
      <c r="L52" s="82"/>
      <c r="M52" s="82"/>
      <c r="N52" s="82"/>
      <c r="O52" s="82"/>
      <c r="P52" s="82"/>
      <c r="Q52" s="82"/>
      <c r="R52" s="82"/>
      <c r="S52" s="82"/>
      <c r="T52" s="82"/>
      <c r="U52" s="82"/>
      <c r="V52" s="82"/>
      <c r="W52" s="82"/>
      <c r="X52" s="82"/>
      <c r="Y52" s="82"/>
      <c r="Z52" s="82"/>
      <c r="AA52" s="82"/>
      <c r="AB52" s="82"/>
      <c r="AC52" s="82"/>
      <c r="AD52" s="82"/>
      <c r="AE52" s="82"/>
      <c r="AF52" s="82"/>
      <c r="AG52" s="85" t="s">
        <v>58</v>
      </c>
      <c r="AH52" s="82"/>
      <c r="AI52" s="82"/>
      <c r="AJ52" s="82"/>
      <c r="AK52" s="82"/>
      <c r="AL52" s="82"/>
      <c r="AM52" s="82"/>
      <c r="AN52" s="84" t="s">
        <v>59</v>
      </c>
      <c r="AO52" s="82"/>
      <c r="AP52" s="82"/>
      <c r="AQ52" s="86" t="s">
        <v>60</v>
      </c>
      <c r="AR52" s="43"/>
      <c r="AS52" s="87" t="s">
        <v>61</v>
      </c>
      <c r="AT52" s="88" t="s">
        <v>62</v>
      </c>
      <c r="AU52" s="88" t="s">
        <v>63</v>
      </c>
      <c r="AV52" s="88" t="s">
        <v>64</v>
      </c>
      <c r="AW52" s="88" t="s">
        <v>65</v>
      </c>
      <c r="AX52" s="88" t="s">
        <v>66</v>
      </c>
      <c r="AY52" s="88" t="s">
        <v>67</v>
      </c>
      <c r="AZ52" s="88" t="s">
        <v>68</v>
      </c>
      <c r="BA52" s="88" t="s">
        <v>69</v>
      </c>
      <c r="BB52" s="88" t="s">
        <v>70</v>
      </c>
      <c r="BC52" s="88" t="s">
        <v>71</v>
      </c>
      <c r="BD52" s="89" t="s">
        <v>72</v>
      </c>
    </row>
    <row r="53" s="1" customFormat="1" ht="10.8" customHeight="1">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3"/>
      <c r="AS53" s="90"/>
      <c r="AT53" s="91"/>
      <c r="AU53" s="91"/>
      <c r="AV53" s="91"/>
      <c r="AW53" s="91"/>
      <c r="AX53" s="91"/>
      <c r="AY53" s="91"/>
      <c r="AZ53" s="91"/>
      <c r="BA53" s="91"/>
      <c r="BB53" s="91"/>
      <c r="BC53" s="91"/>
      <c r="BD53" s="92"/>
    </row>
    <row r="54" s="4" customFormat="1" ht="32.4" customHeight="1">
      <c r="B54" s="93"/>
      <c r="C54" s="94" t="s">
        <v>73</v>
      </c>
      <c r="D54" s="95"/>
      <c r="E54" s="95"/>
      <c r="F54" s="95"/>
      <c r="G54" s="95"/>
      <c r="H54" s="95"/>
      <c r="I54" s="95"/>
      <c r="J54" s="95"/>
      <c r="K54" s="95"/>
      <c r="L54" s="95"/>
      <c r="M54" s="95"/>
      <c r="N54" s="95"/>
      <c r="O54" s="95"/>
      <c r="P54" s="95"/>
      <c r="Q54" s="95"/>
      <c r="R54" s="95"/>
      <c r="S54" s="95"/>
      <c r="T54" s="95"/>
      <c r="U54" s="95"/>
      <c r="V54" s="95"/>
      <c r="W54" s="95"/>
      <c r="X54" s="95"/>
      <c r="Y54" s="95"/>
      <c r="Z54" s="95"/>
      <c r="AA54" s="95"/>
      <c r="AB54" s="95"/>
      <c r="AC54" s="95"/>
      <c r="AD54" s="95"/>
      <c r="AE54" s="95"/>
      <c r="AF54" s="95"/>
      <c r="AG54" s="96">
        <f>ROUND(AG55+AG61+AG67+AG72+AG77+AG82+AG87+AG92+AG98+AG103,2)</f>
        <v>0</v>
      </c>
      <c r="AH54" s="96"/>
      <c r="AI54" s="96"/>
      <c r="AJ54" s="96"/>
      <c r="AK54" s="96"/>
      <c r="AL54" s="96"/>
      <c r="AM54" s="96"/>
      <c r="AN54" s="97">
        <f>SUM(AG54,AT54)</f>
        <v>0</v>
      </c>
      <c r="AO54" s="97"/>
      <c r="AP54" s="97"/>
      <c r="AQ54" s="98" t="s">
        <v>21</v>
      </c>
      <c r="AR54" s="99"/>
      <c r="AS54" s="100">
        <f>ROUND(AS55+AS61+AS67+AS72+AS77+AS82+AS87+AS92+AS98+AS103,2)</f>
        <v>0</v>
      </c>
      <c r="AT54" s="101">
        <f>ROUND(SUM(AV54:AW54),2)</f>
        <v>0</v>
      </c>
      <c r="AU54" s="102">
        <f>ROUND(AU55+AU61+AU67+AU72+AU77+AU82+AU87+AU92+AU98+AU103,5)</f>
        <v>0</v>
      </c>
      <c r="AV54" s="101">
        <f>ROUND(AZ54*L29,2)</f>
        <v>0</v>
      </c>
      <c r="AW54" s="101">
        <f>ROUND(BA54*L30,2)</f>
        <v>0</v>
      </c>
      <c r="AX54" s="101">
        <f>ROUND(BB54*L29,2)</f>
        <v>0</v>
      </c>
      <c r="AY54" s="101">
        <f>ROUND(BC54*L30,2)</f>
        <v>0</v>
      </c>
      <c r="AZ54" s="101">
        <f>ROUND(AZ55+AZ61+AZ67+AZ72+AZ77+AZ82+AZ87+AZ92+AZ98+AZ103,2)</f>
        <v>0</v>
      </c>
      <c r="BA54" s="101">
        <f>ROUND(BA55+BA61+BA67+BA72+BA77+BA82+BA87+BA92+BA98+BA103,2)</f>
        <v>0</v>
      </c>
      <c r="BB54" s="101">
        <f>ROUND(BB55+BB61+BB67+BB72+BB77+BB82+BB87+BB92+BB98+BB103,2)</f>
        <v>0</v>
      </c>
      <c r="BC54" s="101">
        <f>ROUND(BC55+BC61+BC67+BC72+BC77+BC82+BC87+BC92+BC98+BC103,2)</f>
        <v>0</v>
      </c>
      <c r="BD54" s="103">
        <f>ROUND(BD55+BD61+BD67+BD72+BD77+BD82+BD87+BD92+BD98+BD103,2)</f>
        <v>0</v>
      </c>
      <c r="BS54" s="104" t="s">
        <v>74</v>
      </c>
      <c r="BT54" s="104" t="s">
        <v>75</v>
      </c>
      <c r="BU54" s="105" t="s">
        <v>76</v>
      </c>
      <c r="BV54" s="104" t="s">
        <v>77</v>
      </c>
      <c r="BW54" s="104" t="s">
        <v>5</v>
      </c>
      <c r="BX54" s="104" t="s">
        <v>78</v>
      </c>
      <c r="CL54" s="104" t="s">
        <v>19</v>
      </c>
    </row>
    <row r="55" s="5" customFormat="1" ht="16.5" customHeight="1">
      <c r="B55" s="106"/>
      <c r="C55" s="107"/>
      <c r="D55" s="108" t="s">
        <v>79</v>
      </c>
      <c r="E55" s="108"/>
      <c r="F55" s="108"/>
      <c r="G55" s="108"/>
      <c r="H55" s="108"/>
      <c r="I55" s="109"/>
      <c r="J55" s="108" t="s">
        <v>80</v>
      </c>
      <c r="K55" s="108"/>
      <c r="L55" s="108"/>
      <c r="M55" s="108"/>
      <c r="N55" s="108"/>
      <c r="O55" s="108"/>
      <c r="P55" s="108"/>
      <c r="Q55" s="108"/>
      <c r="R55" s="108"/>
      <c r="S55" s="108"/>
      <c r="T55" s="108"/>
      <c r="U55" s="108"/>
      <c r="V55" s="108"/>
      <c r="W55" s="108"/>
      <c r="X55" s="108"/>
      <c r="Y55" s="108"/>
      <c r="Z55" s="108"/>
      <c r="AA55" s="108"/>
      <c r="AB55" s="108"/>
      <c r="AC55" s="108"/>
      <c r="AD55" s="108"/>
      <c r="AE55" s="108"/>
      <c r="AF55" s="108"/>
      <c r="AG55" s="110">
        <f>ROUND(AG56+AG60,2)</f>
        <v>0</v>
      </c>
      <c r="AH55" s="109"/>
      <c r="AI55" s="109"/>
      <c r="AJ55" s="109"/>
      <c r="AK55" s="109"/>
      <c r="AL55" s="109"/>
      <c r="AM55" s="109"/>
      <c r="AN55" s="111">
        <f>SUM(AG55,AT55)</f>
        <v>0</v>
      </c>
      <c r="AO55" s="109"/>
      <c r="AP55" s="109"/>
      <c r="AQ55" s="112" t="s">
        <v>81</v>
      </c>
      <c r="AR55" s="113"/>
      <c r="AS55" s="114">
        <f>ROUND(AS56+AS60,2)</f>
        <v>0</v>
      </c>
      <c r="AT55" s="115">
        <f>ROUND(SUM(AV55:AW55),2)</f>
        <v>0</v>
      </c>
      <c r="AU55" s="116">
        <f>ROUND(AU56+AU60,5)</f>
        <v>0</v>
      </c>
      <c r="AV55" s="115">
        <f>ROUND(AZ55*L29,2)</f>
        <v>0</v>
      </c>
      <c r="AW55" s="115">
        <f>ROUND(BA55*L30,2)</f>
        <v>0</v>
      </c>
      <c r="AX55" s="115">
        <f>ROUND(BB55*L29,2)</f>
        <v>0</v>
      </c>
      <c r="AY55" s="115">
        <f>ROUND(BC55*L30,2)</f>
        <v>0</v>
      </c>
      <c r="AZ55" s="115">
        <f>ROUND(AZ56+AZ60,2)</f>
        <v>0</v>
      </c>
      <c r="BA55" s="115">
        <f>ROUND(BA56+BA60,2)</f>
        <v>0</v>
      </c>
      <c r="BB55" s="115">
        <f>ROUND(BB56+BB60,2)</f>
        <v>0</v>
      </c>
      <c r="BC55" s="115">
        <f>ROUND(BC56+BC60,2)</f>
        <v>0</v>
      </c>
      <c r="BD55" s="117">
        <f>ROUND(BD56+BD60,2)</f>
        <v>0</v>
      </c>
      <c r="BS55" s="118" t="s">
        <v>74</v>
      </c>
      <c r="BT55" s="118" t="s">
        <v>82</v>
      </c>
      <c r="BU55" s="118" t="s">
        <v>76</v>
      </c>
      <c r="BV55" s="118" t="s">
        <v>77</v>
      </c>
      <c r="BW55" s="118" t="s">
        <v>83</v>
      </c>
      <c r="BX55" s="118" t="s">
        <v>5</v>
      </c>
      <c r="CL55" s="118" t="s">
        <v>19</v>
      </c>
      <c r="CM55" s="118" t="s">
        <v>84</v>
      </c>
    </row>
    <row r="56" s="6" customFormat="1" ht="16.5" customHeight="1">
      <c r="B56" s="119"/>
      <c r="C56" s="120"/>
      <c r="D56" s="120"/>
      <c r="E56" s="121" t="s">
        <v>85</v>
      </c>
      <c r="F56" s="121"/>
      <c r="G56" s="121"/>
      <c r="H56" s="121"/>
      <c r="I56" s="121"/>
      <c r="J56" s="120"/>
      <c r="K56" s="121" t="s">
        <v>86</v>
      </c>
      <c r="L56" s="121"/>
      <c r="M56" s="121"/>
      <c r="N56" s="121"/>
      <c r="O56" s="121"/>
      <c r="P56" s="121"/>
      <c r="Q56" s="121"/>
      <c r="R56" s="121"/>
      <c r="S56" s="121"/>
      <c r="T56" s="121"/>
      <c r="U56" s="121"/>
      <c r="V56" s="121"/>
      <c r="W56" s="121"/>
      <c r="X56" s="121"/>
      <c r="Y56" s="121"/>
      <c r="Z56" s="121"/>
      <c r="AA56" s="121"/>
      <c r="AB56" s="121"/>
      <c r="AC56" s="121"/>
      <c r="AD56" s="121"/>
      <c r="AE56" s="121"/>
      <c r="AF56" s="121"/>
      <c r="AG56" s="122">
        <f>ROUND(SUM(AG57:AG59),2)</f>
        <v>0</v>
      </c>
      <c r="AH56" s="120"/>
      <c r="AI56" s="120"/>
      <c r="AJ56" s="120"/>
      <c r="AK56" s="120"/>
      <c r="AL56" s="120"/>
      <c r="AM56" s="120"/>
      <c r="AN56" s="123">
        <f>SUM(AG56,AT56)</f>
        <v>0</v>
      </c>
      <c r="AO56" s="120"/>
      <c r="AP56" s="120"/>
      <c r="AQ56" s="124" t="s">
        <v>87</v>
      </c>
      <c r="AR56" s="125"/>
      <c r="AS56" s="126">
        <f>ROUND(SUM(AS57:AS59),2)</f>
        <v>0</v>
      </c>
      <c r="AT56" s="127">
        <f>ROUND(SUM(AV56:AW56),2)</f>
        <v>0</v>
      </c>
      <c r="AU56" s="128">
        <f>ROUND(SUM(AU57:AU59),5)</f>
        <v>0</v>
      </c>
      <c r="AV56" s="127">
        <f>ROUND(AZ56*L29,2)</f>
        <v>0</v>
      </c>
      <c r="AW56" s="127">
        <f>ROUND(BA56*L30,2)</f>
        <v>0</v>
      </c>
      <c r="AX56" s="127">
        <f>ROUND(BB56*L29,2)</f>
        <v>0</v>
      </c>
      <c r="AY56" s="127">
        <f>ROUND(BC56*L30,2)</f>
        <v>0</v>
      </c>
      <c r="AZ56" s="127">
        <f>ROUND(SUM(AZ57:AZ59),2)</f>
        <v>0</v>
      </c>
      <c r="BA56" s="127">
        <f>ROUND(SUM(BA57:BA59),2)</f>
        <v>0</v>
      </c>
      <c r="BB56" s="127">
        <f>ROUND(SUM(BB57:BB59),2)</f>
        <v>0</v>
      </c>
      <c r="BC56" s="127">
        <f>ROUND(SUM(BC57:BC59),2)</f>
        <v>0</v>
      </c>
      <c r="BD56" s="129">
        <f>ROUND(SUM(BD57:BD59),2)</f>
        <v>0</v>
      </c>
      <c r="BS56" s="130" t="s">
        <v>74</v>
      </c>
      <c r="BT56" s="130" t="s">
        <v>84</v>
      </c>
      <c r="BU56" s="130" t="s">
        <v>76</v>
      </c>
      <c r="BV56" s="130" t="s">
        <v>77</v>
      </c>
      <c r="BW56" s="130" t="s">
        <v>88</v>
      </c>
      <c r="BX56" s="130" t="s">
        <v>83</v>
      </c>
      <c r="CL56" s="130" t="s">
        <v>19</v>
      </c>
    </row>
    <row r="57" s="6" customFormat="1" ht="16.5" customHeight="1">
      <c r="A57" s="131" t="s">
        <v>89</v>
      </c>
      <c r="B57" s="119"/>
      <c r="C57" s="120"/>
      <c r="D57" s="120"/>
      <c r="E57" s="120"/>
      <c r="F57" s="121" t="s">
        <v>82</v>
      </c>
      <c r="G57" s="121"/>
      <c r="H57" s="121"/>
      <c r="I57" s="121"/>
      <c r="J57" s="121"/>
      <c r="K57" s="120"/>
      <c r="L57" s="121" t="s">
        <v>90</v>
      </c>
      <c r="M57" s="121"/>
      <c r="N57" s="121"/>
      <c r="O57" s="121"/>
      <c r="P57" s="121"/>
      <c r="Q57" s="121"/>
      <c r="R57" s="121"/>
      <c r="S57" s="121"/>
      <c r="T57" s="121"/>
      <c r="U57" s="121"/>
      <c r="V57" s="121"/>
      <c r="W57" s="121"/>
      <c r="X57" s="121"/>
      <c r="Y57" s="121"/>
      <c r="Z57" s="121"/>
      <c r="AA57" s="121"/>
      <c r="AB57" s="121"/>
      <c r="AC57" s="121"/>
      <c r="AD57" s="121"/>
      <c r="AE57" s="121"/>
      <c r="AF57" s="121"/>
      <c r="AG57" s="123">
        <f>'1 - TK - P2526 + P2527'!J34</f>
        <v>0</v>
      </c>
      <c r="AH57" s="120"/>
      <c r="AI57" s="120"/>
      <c r="AJ57" s="120"/>
      <c r="AK57" s="120"/>
      <c r="AL57" s="120"/>
      <c r="AM57" s="120"/>
      <c r="AN57" s="123">
        <f>SUM(AG57,AT57)</f>
        <v>0</v>
      </c>
      <c r="AO57" s="120"/>
      <c r="AP57" s="120"/>
      <c r="AQ57" s="124" t="s">
        <v>87</v>
      </c>
      <c r="AR57" s="125"/>
      <c r="AS57" s="126">
        <v>0</v>
      </c>
      <c r="AT57" s="127">
        <f>ROUND(SUM(AV57:AW57),2)</f>
        <v>0</v>
      </c>
      <c r="AU57" s="128">
        <f>'1 - TK - P2526 + P2527'!P95</f>
        <v>0</v>
      </c>
      <c r="AV57" s="127">
        <f>'1 - TK - P2526 + P2527'!J37</f>
        <v>0</v>
      </c>
      <c r="AW57" s="127">
        <f>'1 - TK - P2526 + P2527'!J38</f>
        <v>0</v>
      </c>
      <c r="AX57" s="127">
        <f>'1 - TK - P2526 + P2527'!J39</f>
        <v>0</v>
      </c>
      <c r="AY57" s="127">
        <f>'1 - TK - P2526 + P2527'!J40</f>
        <v>0</v>
      </c>
      <c r="AZ57" s="127">
        <f>'1 - TK - P2526 + P2527'!F37</f>
        <v>0</v>
      </c>
      <c r="BA57" s="127">
        <f>'1 - TK - P2526 + P2527'!F38</f>
        <v>0</v>
      </c>
      <c r="BB57" s="127">
        <f>'1 - TK - P2526 + P2527'!F39</f>
        <v>0</v>
      </c>
      <c r="BC57" s="127">
        <f>'1 - TK - P2526 + P2527'!F40</f>
        <v>0</v>
      </c>
      <c r="BD57" s="129">
        <f>'1 - TK - P2526 + P2527'!F41</f>
        <v>0</v>
      </c>
      <c r="BT57" s="130" t="s">
        <v>91</v>
      </c>
      <c r="BV57" s="130" t="s">
        <v>77</v>
      </c>
      <c r="BW57" s="130" t="s">
        <v>92</v>
      </c>
      <c r="BX57" s="130" t="s">
        <v>88</v>
      </c>
      <c r="CL57" s="130" t="s">
        <v>21</v>
      </c>
    </row>
    <row r="58" s="6" customFormat="1" ht="16.5" customHeight="1">
      <c r="A58" s="131" t="s">
        <v>89</v>
      </c>
      <c r="B58" s="119"/>
      <c r="C58" s="120"/>
      <c r="D58" s="120"/>
      <c r="E58" s="120"/>
      <c r="F58" s="121" t="s">
        <v>84</v>
      </c>
      <c r="G58" s="121"/>
      <c r="H58" s="121"/>
      <c r="I58" s="121"/>
      <c r="J58" s="121"/>
      <c r="K58" s="120"/>
      <c r="L58" s="121" t="s">
        <v>93</v>
      </c>
      <c r="M58" s="121"/>
      <c r="N58" s="121"/>
      <c r="O58" s="121"/>
      <c r="P58" s="121"/>
      <c r="Q58" s="121"/>
      <c r="R58" s="121"/>
      <c r="S58" s="121"/>
      <c r="T58" s="121"/>
      <c r="U58" s="121"/>
      <c r="V58" s="121"/>
      <c r="W58" s="121"/>
      <c r="X58" s="121"/>
      <c r="Y58" s="121"/>
      <c r="Z58" s="121"/>
      <c r="AA58" s="121"/>
      <c r="AB58" s="121"/>
      <c r="AC58" s="121"/>
      <c r="AD58" s="121"/>
      <c r="AE58" s="121"/>
      <c r="AF58" s="121"/>
      <c r="AG58" s="123">
        <f>'2 - Propustek pod ú.k.'!J34</f>
        <v>0</v>
      </c>
      <c r="AH58" s="120"/>
      <c r="AI58" s="120"/>
      <c r="AJ58" s="120"/>
      <c r="AK58" s="120"/>
      <c r="AL58" s="120"/>
      <c r="AM58" s="120"/>
      <c r="AN58" s="123">
        <f>SUM(AG58,AT58)</f>
        <v>0</v>
      </c>
      <c r="AO58" s="120"/>
      <c r="AP58" s="120"/>
      <c r="AQ58" s="124" t="s">
        <v>87</v>
      </c>
      <c r="AR58" s="125"/>
      <c r="AS58" s="126">
        <v>0</v>
      </c>
      <c r="AT58" s="127">
        <f>ROUND(SUM(AV58:AW58),2)</f>
        <v>0</v>
      </c>
      <c r="AU58" s="128">
        <f>'2 - Propustek pod ú.k.'!P94</f>
        <v>0</v>
      </c>
      <c r="AV58" s="127">
        <f>'2 - Propustek pod ú.k.'!J37</f>
        <v>0</v>
      </c>
      <c r="AW58" s="127">
        <f>'2 - Propustek pod ú.k.'!J38</f>
        <v>0</v>
      </c>
      <c r="AX58" s="127">
        <f>'2 - Propustek pod ú.k.'!J39</f>
        <v>0</v>
      </c>
      <c r="AY58" s="127">
        <f>'2 - Propustek pod ú.k.'!J40</f>
        <v>0</v>
      </c>
      <c r="AZ58" s="127">
        <f>'2 - Propustek pod ú.k.'!F37</f>
        <v>0</v>
      </c>
      <c r="BA58" s="127">
        <f>'2 - Propustek pod ú.k.'!F38</f>
        <v>0</v>
      </c>
      <c r="BB58" s="127">
        <f>'2 - Propustek pod ú.k.'!F39</f>
        <v>0</v>
      </c>
      <c r="BC58" s="127">
        <f>'2 - Propustek pod ú.k.'!F40</f>
        <v>0</v>
      </c>
      <c r="BD58" s="129">
        <f>'2 - Propustek pod ú.k.'!F41</f>
        <v>0</v>
      </c>
      <c r="BT58" s="130" t="s">
        <v>91</v>
      </c>
      <c r="BV58" s="130" t="s">
        <v>77</v>
      </c>
      <c r="BW58" s="130" t="s">
        <v>94</v>
      </c>
      <c r="BX58" s="130" t="s">
        <v>88</v>
      </c>
      <c r="CL58" s="130" t="s">
        <v>21</v>
      </c>
    </row>
    <row r="59" s="6" customFormat="1" ht="16.5" customHeight="1">
      <c r="A59" s="131" t="s">
        <v>89</v>
      </c>
      <c r="B59" s="119"/>
      <c r="C59" s="120"/>
      <c r="D59" s="120"/>
      <c r="E59" s="120"/>
      <c r="F59" s="121" t="s">
        <v>91</v>
      </c>
      <c r="G59" s="121"/>
      <c r="H59" s="121"/>
      <c r="I59" s="121"/>
      <c r="J59" s="121"/>
      <c r="K59" s="120"/>
      <c r="L59" s="121" t="s">
        <v>95</v>
      </c>
      <c r="M59" s="121"/>
      <c r="N59" s="121"/>
      <c r="O59" s="121"/>
      <c r="P59" s="121"/>
      <c r="Q59" s="121"/>
      <c r="R59" s="121"/>
      <c r="S59" s="121"/>
      <c r="T59" s="121"/>
      <c r="U59" s="121"/>
      <c r="V59" s="121"/>
      <c r="W59" s="121"/>
      <c r="X59" s="121"/>
      <c r="Y59" s="121"/>
      <c r="Z59" s="121"/>
      <c r="AA59" s="121"/>
      <c r="AB59" s="121"/>
      <c r="AC59" s="121"/>
      <c r="AD59" s="121"/>
      <c r="AE59" s="121"/>
      <c r="AF59" s="121"/>
      <c r="AG59" s="123">
        <f>'3 - Zrušení propustku v k...'!J34</f>
        <v>0</v>
      </c>
      <c r="AH59" s="120"/>
      <c r="AI59" s="120"/>
      <c r="AJ59" s="120"/>
      <c r="AK59" s="120"/>
      <c r="AL59" s="120"/>
      <c r="AM59" s="120"/>
      <c r="AN59" s="123">
        <f>SUM(AG59,AT59)</f>
        <v>0</v>
      </c>
      <c r="AO59" s="120"/>
      <c r="AP59" s="120"/>
      <c r="AQ59" s="124" t="s">
        <v>87</v>
      </c>
      <c r="AR59" s="125"/>
      <c r="AS59" s="126">
        <v>0</v>
      </c>
      <c r="AT59" s="127">
        <f>ROUND(SUM(AV59:AW59),2)</f>
        <v>0</v>
      </c>
      <c r="AU59" s="128">
        <f>'3 - Zrušení propustku v k...'!P98</f>
        <v>0</v>
      </c>
      <c r="AV59" s="127">
        <f>'3 - Zrušení propustku v k...'!J37</f>
        <v>0</v>
      </c>
      <c r="AW59" s="127">
        <f>'3 - Zrušení propustku v k...'!J38</f>
        <v>0</v>
      </c>
      <c r="AX59" s="127">
        <f>'3 - Zrušení propustku v k...'!J39</f>
        <v>0</v>
      </c>
      <c r="AY59" s="127">
        <f>'3 - Zrušení propustku v k...'!J40</f>
        <v>0</v>
      </c>
      <c r="AZ59" s="127">
        <f>'3 - Zrušení propustku v k...'!F37</f>
        <v>0</v>
      </c>
      <c r="BA59" s="127">
        <f>'3 - Zrušení propustku v k...'!F38</f>
        <v>0</v>
      </c>
      <c r="BB59" s="127">
        <f>'3 - Zrušení propustku v k...'!F39</f>
        <v>0</v>
      </c>
      <c r="BC59" s="127">
        <f>'3 - Zrušení propustku v k...'!F40</f>
        <v>0</v>
      </c>
      <c r="BD59" s="129">
        <f>'3 - Zrušení propustku v k...'!F41</f>
        <v>0</v>
      </c>
      <c r="BT59" s="130" t="s">
        <v>91</v>
      </c>
      <c r="BV59" s="130" t="s">
        <v>77</v>
      </c>
      <c r="BW59" s="130" t="s">
        <v>96</v>
      </c>
      <c r="BX59" s="130" t="s">
        <v>88</v>
      </c>
      <c r="CL59" s="130" t="s">
        <v>21</v>
      </c>
    </row>
    <row r="60" s="6" customFormat="1" ht="16.5" customHeight="1">
      <c r="A60" s="131" t="s">
        <v>89</v>
      </c>
      <c r="B60" s="119"/>
      <c r="C60" s="120"/>
      <c r="D60" s="120"/>
      <c r="E60" s="121" t="s">
        <v>97</v>
      </c>
      <c r="F60" s="121"/>
      <c r="G60" s="121"/>
      <c r="H60" s="121"/>
      <c r="I60" s="121"/>
      <c r="J60" s="120"/>
      <c r="K60" s="121" t="s">
        <v>98</v>
      </c>
      <c r="L60" s="121"/>
      <c r="M60" s="121"/>
      <c r="N60" s="121"/>
      <c r="O60" s="121"/>
      <c r="P60" s="121"/>
      <c r="Q60" s="121"/>
      <c r="R60" s="121"/>
      <c r="S60" s="121"/>
      <c r="T60" s="121"/>
      <c r="U60" s="121"/>
      <c r="V60" s="121"/>
      <c r="W60" s="121"/>
      <c r="X60" s="121"/>
      <c r="Y60" s="121"/>
      <c r="Z60" s="121"/>
      <c r="AA60" s="121"/>
      <c r="AB60" s="121"/>
      <c r="AC60" s="121"/>
      <c r="AD60" s="121"/>
      <c r="AE60" s="121"/>
      <c r="AF60" s="121"/>
      <c r="AG60" s="123">
        <f>'B - VRN'!J32</f>
        <v>0</v>
      </c>
      <c r="AH60" s="120"/>
      <c r="AI60" s="120"/>
      <c r="AJ60" s="120"/>
      <c r="AK60" s="120"/>
      <c r="AL60" s="120"/>
      <c r="AM60" s="120"/>
      <c r="AN60" s="123">
        <f>SUM(AG60,AT60)</f>
        <v>0</v>
      </c>
      <c r="AO60" s="120"/>
      <c r="AP60" s="120"/>
      <c r="AQ60" s="124" t="s">
        <v>87</v>
      </c>
      <c r="AR60" s="125"/>
      <c r="AS60" s="126">
        <v>0</v>
      </c>
      <c r="AT60" s="127">
        <f>ROUND(SUM(AV60:AW60),2)</f>
        <v>0</v>
      </c>
      <c r="AU60" s="128">
        <f>'B - VRN'!P86</f>
        <v>0</v>
      </c>
      <c r="AV60" s="127">
        <f>'B - VRN'!J35</f>
        <v>0</v>
      </c>
      <c r="AW60" s="127">
        <f>'B - VRN'!J36</f>
        <v>0</v>
      </c>
      <c r="AX60" s="127">
        <f>'B - VRN'!J37</f>
        <v>0</v>
      </c>
      <c r="AY60" s="127">
        <f>'B - VRN'!J38</f>
        <v>0</v>
      </c>
      <c r="AZ60" s="127">
        <f>'B - VRN'!F35</f>
        <v>0</v>
      </c>
      <c r="BA60" s="127">
        <f>'B - VRN'!F36</f>
        <v>0</v>
      </c>
      <c r="BB60" s="127">
        <f>'B - VRN'!F37</f>
        <v>0</v>
      </c>
      <c r="BC60" s="127">
        <f>'B - VRN'!F38</f>
        <v>0</v>
      </c>
      <c r="BD60" s="129">
        <f>'B - VRN'!F39</f>
        <v>0</v>
      </c>
      <c r="BT60" s="130" t="s">
        <v>84</v>
      </c>
      <c r="BV60" s="130" t="s">
        <v>77</v>
      </c>
      <c r="BW60" s="130" t="s">
        <v>99</v>
      </c>
      <c r="BX60" s="130" t="s">
        <v>83</v>
      </c>
      <c r="CL60" s="130" t="s">
        <v>21</v>
      </c>
    </row>
    <row r="61" s="5" customFormat="1" ht="27" customHeight="1">
      <c r="B61" s="106"/>
      <c r="C61" s="107"/>
      <c r="D61" s="108" t="s">
        <v>100</v>
      </c>
      <c r="E61" s="108"/>
      <c r="F61" s="108"/>
      <c r="G61" s="108"/>
      <c r="H61" s="108"/>
      <c r="I61" s="109"/>
      <c r="J61" s="108" t="s">
        <v>101</v>
      </c>
      <c r="K61" s="108"/>
      <c r="L61" s="108"/>
      <c r="M61" s="108"/>
      <c r="N61" s="108"/>
      <c r="O61" s="108"/>
      <c r="P61" s="108"/>
      <c r="Q61" s="108"/>
      <c r="R61" s="108"/>
      <c r="S61" s="108"/>
      <c r="T61" s="108"/>
      <c r="U61" s="108"/>
      <c r="V61" s="108"/>
      <c r="W61" s="108"/>
      <c r="X61" s="108"/>
      <c r="Y61" s="108"/>
      <c r="Z61" s="108"/>
      <c r="AA61" s="108"/>
      <c r="AB61" s="108"/>
      <c r="AC61" s="108"/>
      <c r="AD61" s="108"/>
      <c r="AE61" s="108"/>
      <c r="AF61" s="108"/>
      <c r="AG61" s="110">
        <f>ROUND(AG62+AG65,2)</f>
        <v>0</v>
      </c>
      <c r="AH61" s="109"/>
      <c r="AI61" s="109"/>
      <c r="AJ61" s="109"/>
      <c r="AK61" s="109"/>
      <c r="AL61" s="109"/>
      <c r="AM61" s="109"/>
      <c r="AN61" s="111">
        <f>SUM(AG61,AT61)</f>
        <v>0</v>
      </c>
      <c r="AO61" s="109"/>
      <c r="AP61" s="109"/>
      <c r="AQ61" s="112" t="s">
        <v>81</v>
      </c>
      <c r="AR61" s="113"/>
      <c r="AS61" s="114">
        <f>ROUND(AS62+AS65,2)</f>
        <v>0</v>
      </c>
      <c r="AT61" s="115">
        <f>ROUND(SUM(AV61:AW61),2)</f>
        <v>0</v>
      </c>
      <c r="AU61" s="116">
        <f>ROUND(AU62+AU65,5)</f>
        <v>0</v>
      </c>
      <c r="AV61" s="115">
        <f>ROUND(AZ61*L29,2)</f>
        <v>0</v>
      </c>
      <c r="AW61" s="115">
        <f>ROUND(BA61*L30,2)</f>
        <v>0</v>
      </c>
      <c r="AX61" s="115">
        <f>ROUND(BB61*L29,2)</f>
        <v>0</v>
      </c>
      <c r="AY61" s="115">
        <f>ROUND(BC61*L30,2)</f>
        <v>0</v>
      </c>
      <c r="AZ61" s="115">
        <f>ROUND(AZ62+AZ65,2)</f>
        <v>0</v>
      </c>
      <c r="BA61" s="115">
        <f>ROUND(BA62+BA65,2)</f>
        <v>0</v>
      </c>
      <c r="BB61" s="115">
        <f>ROUND(BB62+BB65,2)</f>
        <v>0</v>
      </c>
      <c r="BC61" s="115">
        <f>ROUND(BC62+BC65,2)</f>
        <v>0</v>
      </c>
      <c r="BD61" s="117">
        <f>ROUND(BD62+BD65,2)</f>
        <v>0</v>
      </c>
      <c r="BS61" s="118" t="s">
        <v>74</v>
      </c>
      <c r="BT61" s="118" t="s">
        <v>82</v>
      </c>
      <c r="BU61" s="118" t="s">
        <v>76</v>
      </c>
      <c r="BV61" s="118" t="s">
        <v>77</v>
      </c>
      <c r="BW61" s="118" t="s">
        <v>102</v>
      </c>
      <c r="BX61" s="118" t="s">
        <v>5</v>
      </c>
      <c r="CL61" s="118" t="s">
        <v>19</v>
      </c>
      <c r="CM61" s="118" t="s">
        <v>84</v>
      </c>
    </row>
    <row r="62" s="6" customFormat="1" ht="16.5" customHeight="1">
      <c r="B62" s="119"/>
      <c r="C62" s="120"/>
      <c r="D62" s="120"/>
      <c r="E62" s="121" t="s">
        <v>85</v>
      </c>
      <c r="F62" s="121"/>
      <c r="G62" s="121"/>
      <c r="H62" s="121"/>
      <c r="I62" s="121"/>
      <c r="J62" s="120"/>
      <c r="K62" s="121" t="s">
        <v>86</v>
      </c>
      <c r="L62" s="121"/>
      <c r="M62" s="121"/>
      <c r="N62" s="121"/>
      <c r="O62" s="121"/>
      <c r="P62" s="121"/>
      <c r="Q62" s="121"/>
      <c r="R62" s="121"/>
      <c r="S62" s="121"/>
      <c r="T62" s="121"/>
      <c r="U62" s="121"/>
      <c r="V62" s="121"/>
      <c r="W62" s="121"/>
      <c r="X62" s="121"/>
      <c r="Y62" s="121"/>
      <c r="Z62" s="121"/>
      <c r="AA62" s="121"/>
      <c r="AB62" s="121"/>
      <c r="AC62" s="121"/>
      <c r="AD62" s="121"/>
      <c r="AE62" s="121"/>
      <c r="AF62" s="121"/>
      <c r="AG62" s="122">
        <f>ROUND(SUM(AG63:AG64),2)</f>
        <v>0</v>
      </c>
      <c r="AH62" s="120"/>
      <c r="AI62" s="120"/>
      <c r="AJ62" s="120"/>
      <c r="AK62" s="120"/>
      <c r="AL62" s="120"/>
      <c r="AM62" s="120"/>
      <c r="AN62" s="123">
        <f>SUM(AG62,AT62)</f>
        <v>0</v>
      </c>
      <c r="AO62" s="120"/>
      <c r="AP62" s="120"/>
      <c r="AQ62" s="124" t="s">
        <v>87</v>
      </c>
      <c r="AR62" s="125"/>
      <c r="AS62" s="126">
        <f>ROUND(SUM(AS63:AS64),2)</f>
        <v>0</v>
      </c>
      <c r="AT62" s="127">
        <f>ROUND(SUM(AV62:AW62),2)</f>
        <v>0</v>
      </c>
      <c r="AU62" s="128">
        <f>ROUND(SUM(AU63:AU64),5)</f>
        <v>0</v>
      </c>
      <c r="AV62" s="127">
        <f>ROUND(AZ62*L29,2)</f>
        <v>0</v>
      </c>
      <c r="AW62" s="127">
        <f>ROUND(BA62*L30,2)</f>
        <v>0</v>
      </c>
      <c r="AX62" s="127">
        <f>ROUND(BB62*L29,2)</f>
        <v>0</v>
      </c>
      <c r="AY62" s="127">
        <f>ROUND(BC62*L30,2)</f>
        <v>0</v>
      </c>
      <c r="AZ62" s="127">
        <f>ROUND(SUM(AZ63:AZ64),2)</f>
        <v>0</v>
      </c>
      <c r="BA62" s="127">
        <f>ROUND(SUM(BA63:BA64),2)</f>
        <v>0</v>
      </c>
      <c r="BB62" s="127">
        <f>ROUND(SUM(BB63:BB64),2)</f>
        <v>0</v>
      </c>
      <c r="BC62" s="127">
        <f>ROUND(SUM(BC63:BC64),2)</f>
        <v>0</v>
      </c>
      <c r="BD62" s="129">
        <f>ROUND(SUM(BD63:BD64),2)</f>
        <v>0</v>
      </c>
      <c r="BS62" s="130" t="s">
        <v>74</v>
      </c>
      <c r="BT62" s="130" t="s">
        <v>84</v>
      </c>
      <c r="BU62" s="130" t="s">
        <v>76</v>
      </c>
      <c r="BV62" s="130" t="s">
        <v>77</v>
      </c>
      <c r="BW62" s="130" t="s">
        <v>103</v>
      </c>
      <c r="BX62" s="130" t="s">
        <v>102</v>
      </c>
      <c r="CL62" s="130" t="s">
        <v>19</v>
      </c>
    </row>
    <row r="63" s="6" customFormat="1" ht="16.5" customHeight="1">
      <c r="A63" s="131" t="s">
        <v>89</v>
      </c>
      <c r="B63" s="119"/>
      <c r="C63" s="120"/>
      <c r="D63" s="120"/>
      <c r="E63" s="120"/>
      <c r="F63" s="121" t="s">
        <v>104</v>
      </c>
      <c r="G63" s="121"/>
      <c r="H63" s="121"/>
      <c r="I63" s="121"/>
      <c r="J63" s="121"/>
      <c r="K63" s="120"/>
      <c r="L63" s="121" t="s">
        <v>105</v>
      </c>
      <c r="M63" s="121"/>
      <c r="N63" s="121"/>
      <c r="O63" s="121"/>
      <c r="P63" s="121"/>
      <c r="Q63" s="121"/>
      <c r="R63" s="121"/>
      <c r="S63" s="121"/>
      <c r="T63" s="121"/>
      <c r="U63" s="121"/>
      <c r="V63" s="121"/>
      <c r="W63" s="121"/>
      <c r="X63" s="121"/>
      <c r="Y63" s="121"/>
      <c r="Z63" s="121"/>
      <c r="AA63" s="121"/>
      <c r="AB63" s="121"/>
      <c r="AC63" s="121"/>
      <c r="AD63" s="121"/>
      <c r="AE63" s="121"/>
      <c r="AF63" s="121"/>
      <c r="AG63" s="123">
        <f>'ZRN 1 - 1.TK - P2941'!J34</f>
        <v>0</v>
      </c>
      <c r="AH63" s="120"/>
      <c r="AI63" s="120"/>
      <c r="AJ63" s="120"/>
      <c r="AK63" s="120"/>
      <c r="AL63" s="120"/>
      <c r="AM63" s="120"/>
      <c r="AN63" s="123">
        <f>SUM(AG63,AT63)</f>
        <v>0</v>
      </c>
      <c r="AO63" s="120"/>
      <c r="AP63" s="120"/>
      <c r="AQ63" s="124" t="s">
        <v>87</v>
      </c>
      <c r="AR63" s="125"/>
      <c r="AS63" s="126">
        <v>0</v>
      </c>
      <c r="AT63" s="127">
        <f>ROUND(SUM(AV63:AW63),2)</f>
        <v>0</v>
      </c>
      <c r="AU63" s="128">
        <f>'ZRN 1 - 1.TK - P2941'!P94</f>
        <v>0</v>
      </c>
      <c r="AV63" s="127">
        <f>'ZRN 1 - 1.TK - P2941'!J37</f>
        <v>0</v>
      </c>
      <c r="AW63" s="127">
        <f>'ZRN 1 - 1.TK - P2941'!J38</f>
        <v>0</v>
      </c>
      <c r="AX63" s="127">
        <f>'ZRN 1 - 1.TK - P2941'!J39</f>
        <v>0</v>
      </c>
      <c r="AY63" s="127">
        <f>'ZRN 1 - 1.TK - P2941'!J40</f>
        <v>0</v>
      </c>
      <c r="AZ63" s="127">
        <f>'ZRN 1 - 1.TK - P2941'!F37</f>
        <v>0</v>
      </c>
      <c r="BA63" s="127">
        <f>'ZRN 1 - 1.TK - P2941'!F38</f>
        <v>0</v>
      </c>
      <c r="BB63" s="127">
        <f>'ZRN 1 - 1.TK - P2941'!F39</f>
        <v>0</v>
      </c>
      <c r="BC63" s="127">
        <f>'ZRN 1 - 1.TK - P2941'!F40</f>
        <v>0</v>
      </c>
      <c r="BD63" s="129">
        <f>'ZRN 1 - 1.TK - P2941'!F41</f>
        <v>0</v>
      </c>
      <c r="BT63" s="130" t="s">
        <v>91</v>
      </c>
      <c r="BV63" s="130" t="s">
        <v>77</v>
      </c>
      <c r="BW63" s="130" t="s">
        <v>106</v>
      </c>
      <c r="BX63" s="130" t="s">
        <v>103</v>
      </c>
      <c r="CL63" s="130" t="s">
        <v>19</v>
      </c>
    </row>
    <row r="64" s="6" customFormat="1" ht="16.5" customHeight="1">
      <c r="A64" s="131" t="s">
        <v>89</v>
      </c>
      <c r="B64" s="119"/>
      <c r="C64" s="120"/>
      <c r="D64" s="120"/>
      <c r="E64" s="120"/>
      <c r="F64" s="121" t="s">
        <v>107</v>
      </c>
      <c r="G64" s="121"/>
      <c r="H64" s="121"/>
      <c r="I64" s="121"/>
      <c r="J64" s="121"/>
      <c r="K64" s="120"/>
      <c r="L64" s="121" t="s">
        <v>108</v>
      </c>
      <c r="M64" s="121"/>
      <c r="N64" s="121"/>
      <c r="O64" s="121"/>
      <c r="P64" s="121"/>
      <c r="Q64" s="121"/>
      <c r="R64" s="121"/>
      <c r="S64" s="121"/>
      <c r="T64" s="121"/>
      <c r="U64" s="121"/>
      <c r="V64" s="121"/>
      <c r="W64" s="121"/>
      <c r="X64" s="121"/>
      <c r="Y64" s="121"/>
      <c r="Z64" s="121"/>
      <c r="AA64" s="121"/>
      <c r="AB64" s="121"/>
      <c r="AC64" s="121"/>
      <c r="AD64" s="121"/>
      <c r="AE64" s="121"/>
      <c r="AF64" s="121"/>
      <c r="AG64" s="123">
        <f>'ZRN 2 - 2.TK - P2941'!J34</f>
        <v>0</v>
      </c>
      <c r="AH64" s="120"/>
      <c r="AI64" s="120"/>
      <c r="AJ64" s="120"/>
      <c r="AK64" s="120"/>
      <c r="AL64" s="120"/>
      <c r="AM64" s="120"/>
      <c r="AN64" s="123">
        <f>SUM(AG64,AT64)</f>
        <v>0</v>
      </c>
      <c r="AO64" s="120"/>
      <c r="AP64" s="120"/>
      <c r="AQ64" s="124" t="s">
        <v>87</v>
      </c>
      <c r="AR64" s="125"/>
      <c r="AS64" s="126">
        <v>0</v>
      </c>
      <c r="AT64" s="127">
        <f>ROUND(SUM(AV64:AW64),2)</f>
        <v>0</v>
      </c>
      <c r="AU64" s="128">
        <f>'ZRN 2 - 2.TK - P2941'!P94</f>
        <v>0</v>
      </c>
      <c r="AV64" s="127">
        <f>'ZRN 2 - 2.TK - P2941'!J37</f>
        <v>0</v>
      </c>
      <c r="AW64" s="127">
        <f>'ZRN 2 - 2.TK - P2941'!J38</f>
        <v>0</v>
      </c>
      <c r="AX64" s="127">
        <f>'ZRN 2 - 2.TK - P2941'!J39</f>
        <v>0</v>
      </c>
      <c r="AY64" s="127">
        <f>'ZRN 2 - 2.TK - P2941'!J40</f>
        <v>0</v>
      </c>
      <c r="AZ64" s="127">
        <f>'ZRN 2 - 2.TK - P2941'!F37</f>
        <v>0</v>
      </c>
      <c r="BA64" s="127">
        <f>'ZRN 2 - 2.TK - P2941'!F38</f>
        <v>0</v>
      </c>
      <c r="BB64" s="127">
        <f>'ZRN 2 - 2.TK - P2941'!F39</f>
        <v>0</v>
      </c>
      <c r="BC64" s="127">
        <f>'ZRN 2 - 2.TK - P2941'!F40</f>
        <v>0</v>
      </c>
      <c r="BD64" s="129">
        <f>'ZRN 2 - 2.TK - P2941'!F41</f>
        <v>0</v>
      </c>
      <c r="BT64" s="130" t="s">
        <v>91</v>
      </c>
      <c r="BV64" s="130" t="s">
        <v>77</v>
      </c>
      <c r="BW64" s="130" t="s">
        <v>109</v>
      </c>
      <c r="BX64" s="130" t="s">
        <v>103</v>
      </c>
      <c r="CL64" s="130" t="s">
        <v>19</v>
      </c>
    </row>
    <row r="65" s="6" customFormat="1" ht="16.5" customHeight="1">
      <c r="B65" s="119"/>
      <c r="C65" s="120"/>
      <c r="D65" s="120"/>
      <c r="E65" s="121" t="s">
        <v>97</v>
      </c>
      <c r="F65" s="121"/>
      <c r="G65" s="121"/>
      <c r="H65" s="121"/>
      <c r="I65" s="121"/>
      <c r="J65" s="120"/>
      <c r="K65" s="121" t="s">
        <v>98</v>
      </c>
      <c r="L65" s="121"/>
      <c r="M65" s="121"/>
      <c r="N65" s="121"/>
      <c r="O65" s="121"/>
      <c r="P65" s="121"/>
      <c r="Q65" s="121"/>
      <c r="R65" s="121"/>
      <c r="S65" s="121"/>
      <c r="T65" s="121"/>
      <c r="U65" s="121"/>
      <c r="V65" s="121"/>
      <c r="W65" s="121"/>
      <c r="X65" s="121"/>
      <c r="Y65" s="121"/>
      <c r="Z65" s="121"/>
      <c r="AA65" s="121"/>
      <c r="AB65" s="121"/>
      <c r="AC65" s="121"/>
      <c r="AD65" s="121"/>
      <c r="AE65" s="121"/>
      <c r="AF65" s="121"/>
      <c r="AG65" s="122">
        <f>ROUND(AG66,2)</f>
        <v>0</v>
      </c>
      <c r="AH65" s="120"/>
      <c r="AI65" s="120"/>
      <c r="AJ65" s="120"/>
      <c r="AK65" s="120"/>
      <c r="AL65" s="120"/>
      <c r="AM65" s="120"/>
      <c r="AN65" s="123">
        <f>SUM(AG65,AT65)</f>
        <v>0</v>
      </c>
      <c r="AO65" s="120"/>
      <c r="AP65" s="120"/>
      <c r="AQ65" s="124" t="s">
        <v>87</v>
      </c>
      <c r="AR65" s="125"/>
      <c r="AS65" s="126">
        <f>ROUND(AS66,2)</f>
        <v>0</v>
      </c>
      <c r="AT65" s="127">
        <f>ROUND(SUM(AV65:AW65),2)</f>
        <v>0</v>
      </c>
      <c r="AU65" s="128">
        <f>ROUND(AU66,5)</f>
        <v>0</v>
      </c>
      <c r="AV65" s="127">
        <f>ROUND(AZ65*L29,2)</f>
        <v>0</v>
      </c>
      <c r="AW65" s="127">
        <f>ROUND(BA65*L30,2)</f>
        <v>0</v>
      </c>
      <c r="AX65" s="127">
        <f>ROUND(BB65*L29,2)</f>
        <v>0</v>
      </c>
      <c r="AY65" s="127">
        <f>ROUND(BC65*L30,2)</f>
        <v>0</v>
      </c>
      <c r="AZ65" s="127">
        <f>ROUND(AZ66,2)</f>
        <v>0</v>
      </c>
      <c r="BA65" s="127">
        <f>ROUND(BA66,2)</f>
        <v>0</v>
      </c>
      <c r="BB65" s="127">
        <f>ROUND(BB66,2)</f>
        <v>0</v>
      </c>
      <c r="BC65" s="127">
        <f>ROUND(BC66,2)</f>
        <v>0</v>
      </c>
      <c r="BD65" s="129">
        <f>ROUND(BD66,2)</f>
        <v>0</v>
      </c>
      <c r="BS65" s="130" t="s">
        <v>74</v>
      </c>
      <c r="BT65" s="130" t="s">
        <v>84</v>
      </c>
      <c r="BU65" s="130" t="s">
        <v>76</v>
      </c>
      <c r="BV65" s="130" t="s">
        <v>77</v>
      </c>
      <c r="BW65" s="130" t="s">
        <v>110</v>
      </c>
      <c r="BX65" s="130" t="s">
        <v>102</v>
      </c>
      <c r="CL65" s="130" t="s">
        <v>19</v>
      </c>
    </row>
    <row r="66" s="6" customFormat="1" ht="16.5" customHeight="1">
      <c r="A66" s="131" t="s">
        <v>89</v>
      </c>
      <c r="B66" s="119"/>
      <c r="C66" s="120"/>
      <c r="D66" s="120"/>
      <c r="E66" s="120"/>
      <c r="F66" s="121" t="s">
        <v>98</v>
      </c>
      <c r="G66" s="121"/>
      <c r="H66" s="121"/>
      <c r="I66" s="121"/>
      <c r="J66" s="121"/>
      <c r="K66" s="120"/>
      <c r="L66" s="121" t="s">
        <v>111</v>
      </c>
      <c r="M66" s="121"/>
      <c r="N66" s="121"/>
      <c r="O66" s="121"/>
      <c r="P66" s="121"/>
      <c r="Q66" s="121"/>
      <c r="R66" s="121"/>
      <c r="S66" s="121"/>
      <c r="T66" s="121"/>
      <c r="U66" s="121"/>
      <c r="V66" s="121"/>
      <c r="W66" s="121"/>
      <c r="X66" s="121"/>
      <c r="Y66" s="121"/>
      <c r="Z66" s="121"/>
      <c r="AA66" s="121"/>
      <c r="AB66" s="121"/>
      <c r="AC66" s="121"/>
      <c r="AD66" s="121"/>
      <c r="AE66" s="121"/>
      <c r="AF66" s="121"/>
      <c r="AG66" s="123">
        <f>'VRN - 1.+2. TK- P2941'!J34</f>
        <v>0</v>
      </c>
      <c r="AH66" s="120"/>
      <c r="AI66" s="120"/>
      <c r="AJ66" s="120"/>
      <c r="AK66" s="120"/>
      <c r="AL66" s="120"/>
      <c r="AM66" s="120"/>
      <c r="AN66" s="123">
        <f>SUM(AG66,AT66)</f>
        <v>0</v>
      </c>
      <c r="AO66" s="120"/>
      <c r="AP66" s="120"/>
      <c r="AQ66" s="124" t="s">
        <v>87</v>
      </c>
      <c r="AR66" s="125"/>
      <c r="AS66" s="126">
        <v>0</v>
      </c>
      <c r="AT66" s="127">
        <f>ROUND(SUM(AV66:AW66),2)</f>
        <v>0</v>
      </c>
      <c r="AU66" s="128">
        <f>'VRN - 1.+2. TK- P2941'!P92</f>
        <v>0</v>
      </c>
      <c r="AV66" s="127">
        <f>'VRN - 1.+2. TK- P2941'!J37</f>
        <v>0</v>
      </c>
      <c r="AW66" s="127">
        <f>'VRN - 1.+2. TK- P2941'!J38</f>
        <v>0</v>
      </c>
      <c r="AX66" s="127">
        <f>'VRN - 1.+2. TK- P2941'!J39</f>
        <v>0</v>
      </c>
      <c r="AY66" s="127">
        <f>'VRN - 1.+2. TK- P2941'!J40</f>
        <v>0</v>
      </c>
      <c r="AZ66" s="127">
        <f>'VRN - 1.+2. TK- P2941'!F37</f>
        <v>0</v>
      </c>
      <c r="BA66" s="127">
        <f>'VRN - 1.+2. TK- P2941'!F38</f>
        <v>0</v>
      </c>
      <c r="BB66" s="127">
        <f>'VRN - 1.+2. TK- P2941'!F39</f>
        <v>0</v>
      </c>
      <c r="BC66" s="127">
        <f>'VRN - 1.+2. TK- P2941'!F40</f>
        <v>0</v>
      </c>
      <c r="BD66" s="129">
        <f>'VRN - 1.+2. TK- P2941'!F41</f>
        <v>0</v>
      </c>
      <c r="BT66" s="130" t="s">
        <v>91</v>
      </c>
      <c r="BV66" s="130" t="s">
        <v>77</v>
      </c>
      <c r="BW66" s="130" t="s">
        <v>112</v>
      </c>
      <c r="BX66" s="130" t="s">
        <v>110</v>
      </c>
      <c r="CL66" s="130" t="s">
        <v>19</v>
      </c>
    </row>
    <row r="67" s="5" customFormat="1" ht="16.5" customHeight="1">
      <c r="B67" s="106"/>
      <c r="C67" s="107"/>
      <c r="D67" s="108" t="s">
        <v>113</v>
      </c>
      <c r="E67" s="108"/>
      <c r="F67" s="108"/>
      <c r="G67" s="108"/>
      <c r="H67" s="108"/>
      <c r="I67" s="109"/>
      <c r="J67" s="108" t="s">
        <v>114</v>
      </c>
      <c r="K67" s="108"/>
      <c r="L67" s="108"/>
      <c r="M67" s="108"/>
      <c r="N67" s="108"/>
      <c r="O67" s="108"/>
      <c r="P67" s="108"/>
      <c r="Q67" s="108"/>
      <c r="R67" s="108"/>
      <c r="S67" s="108"/>
      <c r="T67" s="108"/>
      <c r="U67" s="108"/>
      <c r="V67" s="108"/>
      <c r="W67" s="108"/>
      <c r="X67" s="108"/>
      <c r="Y67" s="108"/>
      <c r="Z67" s="108"/>
      <c r="AA67" s="108"/>
      <c r="AB67" s="108"/>
      <c r="AC67" s="108"/>
      <c r="AD67" s="108"/>
      <c r="AE67" s="108"/>
      <c r="AF67" s="108"/>
      <c r="AG67" s="110">
        <f>ROUND(AG68+AG70,2)</f>
        <v>0</v>
      </c>
      <c r="AH67" s="109"/>
      <c r="AI67" s="109"/>
      <c r="AJ67" s="109"/>
      <c r="AK67" s="109"/>
      <c r="AL67" s="109"/>
      <c r="AM67" s="109"/>
      <c r="AN67" s="111">
        <f>SUM(AG67,AT67)</f>
        <v>0</v>
      </c>
      <c r="AO67" s="109"/>
      <c r="AP67" s="109"/>
      <c r="AQ67" s="112" t="s">
        <v>81</v>
      </c>
      <c r="AR67" s="113"/>
      <c r="AS67" s="114">
        <f>ROUND(AS68+AS70,2)</f>
        <v>0</v>
      </c>
      <c r="AT67" s="115">
        <f>ROUND(SUM(AV67:AW67),2)</f>
        <v>0</v>
      </c>
      <c r="AU67" s="116">
        <f>ROUND(AU68+AU70,5)</f>
        <v>0</v>
      </c>
      <c r="AV67" s="115">
        <f>ROUND(AZ67*L29,2)</f>
        <v>0</v>
      </c>
      <c r="AW67" s="115">
        <f>ROUND(BA67*L30,2)</f>
        <v>0</v>
      </c>
      <c r="AX67" s="115">
        <f>ROUND(BB67*L29,2)</f>
        <v>0</v>
      </c>
      <c r="AY67" s="115">
        <f>ROUND(BC67*L30,2)</f>
        <v>0</v>
      </c>
      <c r="AZ67" s="115">
        <f>ROUND(AZ68+AZ70,2)</f>
        <v>0</v>
      </c>
      <c r="BA67" s="115">
        <f>ROUND(BA68+BA70,2)</f>
        <v>0</v>
      </c>
      <c r="BB67" s="115">
        <f>ROUND(BB68+BB70,2)</f>
        <v>0</v>
      </c>
      <c r="BC67" s="115">
        <f>ROUND(BC68+BC70,2)</f>
        <v>0</v>
      </c>
      <c r="BD67" s="117">
        <f>ROUND(BD68+BD70,2)</f>
        <v>0</v>
      </c>
      <c r="BS67" s="118" t="s">
        <v>74</v>
      </c>
      <c r="BT67" s="118" t="s">
        <v>82</v>
      </c>
      <c r="BU67" s="118" t="s">
        <v>76</v>
      </c>
      <c r="BV67" s="118" t="s">
        <v>77</v>
      </c>
      <c r="BW67" s="118" t="s">
        <v>115</v>
      </c>
      <c r="BX67" s="118" t="s">
        <v>5</v>
      </c>
      <c r="CL67" s="118" t="s">
        <v>19</v>
      </c>
      <c r="CM67" s="118" t="s">
        <v>84</v>
      </c>
    </row>
    <row r="68" s="6" customFormat="1" ht="16.5" customHeight="1">
      <c r="B68" s="119"/>
      <c r="C68" s="120"/>
      <c r="D68" s="120"/>
      <c r="E68" s="121" t="s">
        <v>85</v>
      </c>
      <c r="F68" s="121"/>
      <c r="G68" s="121"/>
      <c r="H68" s="121"/>
      <c r="I68" s="121"/>
      <c r="J68" s="120"/>
      <c r="K68" s="121" t="s">
        <v>86</v>
      </c>
      <c r="L68" s="121"/>
      <c r="M68" s="121"/>
      <c r="N68" s="121"/>
      <c r="O68" s="121"/>
      <c r="P68" s="121"/>
      <c r="Q68" s="121"/>
      <c r="R68" s="121"/>
      <c r="S68" s="121"/>
      <c r="T68" s="121"/>
      <c r="U68" s="121"/>
      <c r="V68" s="121"/>
      <c r="W68" s="121"/>
      <c r="X68" s="121"/>
      <c r="Y68" s="121"/>
      <c r="Z68" s="121"/>
      <c r="AA68" s="121"/>
      <c r="AB68" s="121"/>
      <c r="AC68" s="121"/>
      <c r="AD68" s="121"/>
      <c r="AE68" s="121"/>
      <c r="AF68" s="121"/>
      <c r="AG68" s="122">
        <f>ROUND(AG69,2)</f>
        <v>0</v>
      </c>
      <c r="AH68" s="120"/>
      <c r="AI68" s="120"/>
      <c r="AJ68" s="120"/>
      <c r="AK68" s="120"/>
      <c r="AL68" s="120"/>
      <c r="AM68" s="120"/>
      <c r="AN68" s="123">
        <f>SUM(AG68,AT68)</f>
        <v>0</v>
      </c>
      <c r="AO68" s="120"/>
      <c r="AP68" s="120"/>
      <c r="AQ68" s="124" t="s">
        <v>87</v>
      </c>
      <c r="AR68" s="125"/>
      <c r="AS68" s="126">
        <f>ROUND(AS69,2)</f>
        <v>0</v>
      </c>
      <c r="AT68" s="127">
        <f>ROUND(SUM(AV68:AW68),2)</f>
        <v>0</v>
      </c>
      <c r="AU68" s="128">
        <f>ROUND(AU69,5)</f>
        <v>0</v>
      </c>
      <c r="AV68" s="127">
        <f>ROUND(AZ68*L29,2)</f>
        <v>0</v>
      </c>
      <c r="AW68" s="127">
        <f>ROUND(BA68*L30,2)</f>
        <v>0</v>
      </c>
      <c r="AX68" s="127">
        <f>ROUND(BB68*L29,2)</f>
        <v>0</v>
      </c>
      <c r="AY68" s="127">
        <f>ROUND(BC68*L30,2)</f>
        <v>0</v>
      </c>
      <c r="AZ68" s="127">
        <f>ROUND(AZ69,2)</f>
        <v>0</v>
      </c>
      <c r="BA68" s="127">
        <f>ROUND(BA69,2)</f>
        <v>0</v>
      </c>
      <c r="BB68" s="127">
        <f>ROUND(BB69,2)</f>
        <v>0</v>
      </c>
      <c r="BC68" s="127">
        <f>ROUND(BC69,2)</f>
        <v>0</v>
      </c>
      <c r="BD68" s="129">
        <f>ROUND(BD69,2)</f>
        <v>0</v>
      </c>
      <c r="BS68" s="130" t="s">
        <v>74</v>
      </c>
      <c r="BT68" s="130" t="s">
        <v>84</v>
      </c>
      <c r="BU68" s="130" t="s">
        <v>76</v>
      </c>
      <c r="BV68" s="130" t="s">
        <v>77</v>
      </c>
      <c r="BW68" s="130" t="s">
        <v>116</v>
      </c>
      <c r="BX68" s="130" t="s">
        <v>115</v>
      </c>
      <c r="CL68" s="130" t="s">
        <v>19</v>
      </c>
    </row>
    <row r="69" s="6" customFormat="1" ht="16.5" customHeight="1">
      <c r="A69" s="131" t="s">
        <v>89</v>
      </c>
      <c r="B69" s="119"/>
      <c r="C69" s="120"/>
      <c r="D69" s="120"/>
      <c r="E69" s="120"/>
      <c r="F69" s="121" t="s">
        <v>117</v>
      </c>
      <c r="G69" s="121"/>
      <c r="H69" s="121"/>
      <c r="I69" s="121"/>
      <c r="J69" s="121"/>
      <c r="K69" s="120"/>
      <c r="L69" s="121" t="s">
        <v>118</v>
      </c>
      <c r="M69" s="121"/>
      <c r="N69" s="121"/>
      <c r="O69" s="121"/>
      <c r="P69" s="121"/>
      <c r="Q69" s="121"/>
      <c r="R69" s="121"/>
      <c r="S69" s="121"/>
      <c r="T69" s="121"/>
      <c r="U69" s="121"/>
      <c r="V69" s="121"/>
      <c r="W69" s="121"/>
      <c r="X69" s="121"/>
      <c r="Y69" s="121"/>
      <c r="Z69" s="121"/>
      <c r="AA69" s="121"/>
      <c r="AB69" s="121"/>
      <c r="AC69" s="121"/>
      <c r="AD69" s="121"/>
      <c r="AE69" s="121"/>
      <c r="AF69" s="121"/>
      <c r="AG69" s="123">
        <f>'TK - P2055'!J34</f>
        <v>0</v>
      </c>
      <c r="AH69" s="120"/>
      <c r="AI69" s="120"/>
      <c r="AJ69" s="120"/>
      <c r="AK69" s="120"/>
      <c r="AL69" s="120"/>
      <c r="AM69" s="120"/>
      <c r="AN69" s="123">
        <f>SUM(AG69,AT69)</f>
        <v>0</v>
      </c>
      <c r="AO69" s="120"/>
      <c r="AP69" s="120"/>
      <c r="AQ69" s="124" t="s">
        <v>87</v>
      </c>
      <c r="AR69" s="125"/>
      <c r="AS69" s="126">
        <v>0</v>
      </c>
      <c r="AT69" s="127">
        <f>ROUND(SUM(AV69:AW69),2)</f>
        <v>0</v>
      </c>
      <c r="AU69" s="128">
        <f>'TK - P2055'!P95</f>
        <v>0</v>
      </c>
      <c r="AV69" s="127">
        <f>'TK - P2055'!J37</f>
        <v>0</v>
      </c>
      <c r="AW69" s="127">
        <f>'TK - P2055'!J38</f>
        <v>0</v>
      </c>
      <c r="AX69" s="127">
        <f>'TK - P2055'!J39</f>
        <v>0</v>
      </c>
      <c r="AY69" s="127">
        <f>'TK - P2055'!J40</f>
        <v>0</v>
      </c>
      <c r="AZ69" s="127">
        <f>'TK - P2055'!F37</f>
        <v>0</v>
      </c>
      <c r="BA69" s="127">
        <f>'TK - P2055'!F38</f>
        <v>0</v>
      </c>
      <c r="BB69" s="127">
        <f>'TK - P2055'!F39</f>
        <v>0</v>
      </c>
      <c r="BC69" s="127">
        <f>'TK - P2055'!F40</f>
        <v>0</v>
      </c>
      <c r="BD69" s="129">
        <f>'TK - P2055'!F41</f>
        <v>0</v>
      </c>
      <c r="BT69" s="130" t="s">
        <v>91</v>
      </c>
      <c r="BV69" s="130" t="s">
        <v>77</v>
      </c>
      <c r="BW69" s="130" t="s">
        <v>119</v>
      </c>
      <c r="BX69" s="130" t="s">
        <v>116</v>
      </c>
      <c r="CL69" s="130" t="s">
        <v>19</v>
      </c>
    </row>
    <row r="70" s="6" customFormat="1" ht="16.5" customHeight="1">
      <c r="B70" s="119"/>
      <c r="C70" s="120"/>
      <c r="D70" s="120"/>
      <c r="E70" s="121" t="s">
        <v>97</v>
      </c>
      <c r="F70" s="121"/>
      <c r="G70" s="121"/>
      <c r="H70" s="121"/>
      <c r="I70" s="121"/>
      <c r="J70" s="120"/>
      <c r="K70" s="121" t="s">
        <v>98</v>
      </c>
      <c r="L70" s="121"/>
      <c r="M70" s="121"/>
      <c r="N70" s="121"/>
      <c r="O70" s="121"/>
      <c r="P70" s="121"/>
      <c r="Q70" s="121"/>
      <c r="R70" s="121"/>
      <c r="S70" s="121"/>
      <c r="T70" s="121"/>
      <c r="U70" s="121"/>
      <c r="V70" s="121"/>
      <c r="W70" s="121"/>
      <c r="X70" s="121"/>
      <c r="Y70" s="121"/>
      <c r="Z70" s="121"/>
      <c r="AA70" s="121"/>
      <c r="AB70" s="121"/>
      <c r="AC70" s="121"/>
      <c r="AD70" s="121"/>
      <c r="AE70" s="121"/>
      <c r="AF70" s="121"/>
      <c r="AG70" s="122">
        <f>ROUND(AG71,2)</f>
        <v>0</v>
      </c>
      <c r="AH70" s="120"/>
      <c r="AI70" s="120"/>
      <c r="AJ70" s="120"/>
      <c r="AK70" s="120"/>
      <c r="AL70" s="120"/>
      <c r="AM70" s="120"/>
      <c r="AN70" s="123">
        <f>SUM(AG70,AT70)</f>
        <v>0</v>
      </c>
      <c r="AO70" s="120"/>
      <c r="AP70" s="120"/>
      <c r="AQ70" s="124" t="s">
        <v>87</v>
      </c>
      <c r="AR70" s="125"/>
      <c r="AS70" s="126">
        <f>ROUND(AS71,2)</f>
        <v>0</v>
      </c>
      <c r="AT70" s="127">
        <f>ROUND(SUM(AV70:AW70),2)</f>
        <v>0</v>
      </c>
      <c r="AU70" s="128">
        <f>ROUND(AU71,5)</f>
        <v>0</v>
      </c>
      <c r="AV70" s="127">
        <f>ROUND(AZ70*L29,2)</f>
        <v>0</v>
      </c>
      <c r="AW70" s="127">
        <f>ROUND(BA70*L30,2)</f>
        <v>0</v>
      </c>
      <c r="AX70" s="127">
        <f>ROUND(BB70*L29,2)</f>
        <v>0</v>
      </c>
      <c r="AY70" s="127">
        <f>ROUND(BC70*L30,2)</f>
        <v>0</v>
      </c>
      <c r="AZ70" s="127">
        <f>ROUND(AZ71,2)</f>
        <v>0</v>
      </c>
      <c r="BA70" s="127">
        <f>ROUND(BA71,2)</f>
        <v>0</v>
      </c>
      <c r="BB70" s="127">
        <f>ROUND(BB71,2)</f>
        <v>0</v>
      </c>
      <c r="BC70" s="127">
        <f>ROUND(BC71,2)</f>
        <v>0</v>
      </c>
      <c r="BD70" s="129">
        <f>ROUND(BD71,2)</f>
        <v>0</v>
      </c>
      <c r="BS70" s="130" t="s">
        <v>74</v>
      </c>
      <c r="BT70" s="130" t="s">
        <v>84</v>
      </c>
      <c r="BU70" s="130" t="s">
        <v>76</v>
      </c>
      <c r="BV70" s="130" t="s">
        <v>77</v>
      </c>
      <c r="BW70" s="130" t="s">
        <v>120</v>
      </c>
      <c r="BX70" s="130" t="s">
        <v>115</v>
      </c>
      <c r="CL70" s="130" t="s">
        <v>19</v>
      </c>
    </row>
    <row r="71" s="6" customFormat="1" ht="16.5" customHeight="1">
      <c r="A71" s="131" t="s">
        <v>89</v>
      </c>
      <c r="B71" s="119"/>
      <c r="C71" s="120"/>
      <c r="D71" s="120"/>
      <c r="E71" s="120"/>
      <c r="F71" s="121" t="s">
        <v>117</v>
      </c>
      <c r="G71" s="121"/>
      <c r="H71" s="121"/>
      <c r="I71" s="121"/>
      <c r="J71" s="121"/>
      <c r="K71" s="120"/>
      <c r="L71" s="121" t="s">
        <v>118</v>
      </c>
      <c r="M71" s="121"/>
      <c r="N71" s="121"/>
      <c r="O71" s="121"/>
      <c r="P71" s="121"/>
      <c r="Q71" s="121"/>
      <c r="R71" s="121"/>
      <c r="S71" s="121"/>
      <c r="T71" s="121"/>
      <c r="U71" s="121"/>
      <c r="V71" s="121"/>
      <c r="W71" s="121"/>
      <c r="X71" s="121"/>
      <c r="Y71" s="121"/>
      <c r="Z71" s="121"/>
      <c r="AA71" s="121"/>
      <c r="AB71" s="121"/>
      <c r="AC71" s="121"/>
      <c r="AD71" s="121"/>
      <c r="AE71" s="121"/>
      <c r="AF71" s="121"/>
      <c r="AG71" s="123">
        <f>'TK - P2055_01'!J34</f>
        <v>0</v>
      </c>
      <c r="AH71" s="120"/>
      <c r="AI71" s="120"/>
      <c r="AJ71" s="120"/>
      <c r="AK71" s="120"/>
      <c r="AL71" s="120"/>
      <c r="AM71" s="120"/>
      <c r="AN71" s="123">
        <f>SUM(AG71,AT71)</f>
        <v>0</v>
      </c>
      <c r="AO71" s="120"/>
      <c r="AP71" s="120"/>
      <c r="AQ71" s="124" t="s">
        <v>87</v>
      </c>
      <c r="AR71" s="125"/>
      <c r="AS71" s="126">
        <v>0</v>
      </c>
      <c r="AT71" s="127">
        <f>ROUND(SUM(AV71:AW71),2)</f>
        <v>0</v>
      </c>
      <c r="AU71" s="128">
        <f>'TK - P2055_01'!P92</f>
        <v>0</v>
      </c>
      <c r="AV71" s="127">
        <f>'TK - P2055_01'!J37</f>
        <v>0</v>
      </c>
      <c r="AW71" s="127">
        <f>'TK - P2055_01'!J38</f>
        <v>0</v>
      </c>
      <c r="AX71" s="127">
        <f>'TK - P2055_01'!J39</f>
        <v>0</v>
      </c>
      <c r="AY71" s="127">
        <f>'TK - P2055_01'!J40</f>
        <v>0</v>
      </c>
      <c r="AZ71" s="127">
        <f>'TK - P2055_01'!F37</f>
        <v>0</v>
      </c>
      <c r="BA71" s="127">
        <f>'TK - P2055_01'!F38</f>
        <v>0</v>
      </c>
      <c r="BB71" s="127">
        <f>'TK - P2055_01'!F39</f>
        <v>0</v>
      </c>
      <c r="BC71" s="127">
        <f>'TK - P2055_01'!F40</f>
        <v>0</v>
      </c>
      <c r="BD71" s="129">
        <f>'TK - P2055_01'!F41</f>
        <v>0</v>
      </c>
      <c r="BT71" s="130" t="s">
        <v>91</v>
      </c>
      <c r="BV71" s="130" t="s">
        <v>77</v>
      </c>
      <c r="BW71" s="130" t="s">
        <v>121</v>
      </c>
      <c r="BX71" s="130" t="s">
        <v>120</v>
      </c>
      <c r="CL71" s="130" t="s">
        <v>19</v>
      </c>
    </row>
    <row r="72" s="5" customFormat="1" ht="16.5" customHeight="1">
      <c r="B72" s="106"/>
      <c r="C72" s="107"/>
      <c r="D72" s="108" t="s">
        <v>122</v>
      </c>
      <c r="E72" s="108"/>
      <c r="F72" s="108"/>
      <c r="G72" s="108"/>
      <c r="H72" s="108"/>
      <c r="I72" s="109"/>
      <c r="J72" s="108" t="s">
        <v>123</v>
      </c>
      <c r="K72" s="108"/>
      <c r="L72" s="108"/>
      <c r="M72" s="108"/>
      <c r="N72" s="108"/>
      <c r="O72" s="108"/>
      <c r="P72" s="108"/>
      <c r="Q72" s="108"/>
      <c r="R72" s="108"/>
      <c r="S72" s="108"/>
      <c r="T72" s="108"/>
      <c r="U72" s="108"/>
      <c r="V72" s="108"/>
      <c r="W72" s="108"/>
      <c r="X72" s="108"/>
      <c r="Y72" s="108"/>
      <c r="Z72" s="108"/>
      <c r="AA72" s="108"/>
      <c r="AB72" s="108"/>
      <c r="AC72" s="108"/>
      <c r="AD72" s="108"/>
      <c r="AE72" s="108"/>
      <c r="AF72" s="108"/>
      <c r="AG72" s="110">
        <f>ROUND(AG73+AG75,2)</f>
        <v>0</v>
      </c>
      <c r="AH72" s="109"/>
      <c r="AI72" s="109"/>
      <c r="AJ72" s="109"/>
      <c r="AK72" s="109"/>
      <c r="AL72" s="109"/>
      <c r="AM72" s="109"/>
      <c r="AN72" s="111">
        <f>SUM(AG72,AT72)</f>
        <v>0</v>
      </c>
      <c r="AO72" s="109"/>
      <c r="AP72" s="109"/>
      <c r="AQ72" s="112" t="s">
        <v>81</v>
      </c>
      <c r="AR72" s="113"/>
      <c r="AS72" s="114">
        <f>ROUND(AS73+AS75,2)</f>
        <v>0</v>
      </c>
      <c r="AT72" s="115">
        <f>ROUND(SUM(AV72:AW72),2)</f>
        <v>0</v>
      </c>
      <c r="AU72" s="116">
        <f>ROUND(AU73+AU75,5)</f>
        <v>0</v>
      </c>
      <c r="AV72" s="115">
        <f>ROUND(AZ72*L29,2)</f>
        <v>0</v>
      </c>
      <c r="AW72" s="115">
        <f>ROUND(BA72*L30,2)</f>
        <v>0</v>
      </c>
      <c r="AX72" s="115">
        <f>ROUND(BB72*L29,2)</f>
        <v>0</v>
      </c>
      <c r="AY72" s="115">
        <f>ROUND(BC72*L30,2)</f>
        <v>0</v>
      </c>
      <c r="AZ72" s="115">
        <f>ROUND(AZ73+AZ75,2)</f>
        <v>0</v>
      </c>
      <c r="BA72" s="115">
        <f>ROUND(BA73+BA75,2)</f>
        <v>0</v>
      </c>
      <c r="BB72" s="115">
        <f>ROUND(BB73+BB75,2)</f>
        <v>0</v>
      </c>
      <c r="BC72" s="115">
        <f>ROUND(BC73+BC75,2)</f>
        <v>0</v>
      </c>
      <c r="BD72" s="117">
        <f>ROUND(BD73+BD75,2)</f>
        <v>0</v>
      </c>
      <c r="BS72" s="118" t="s">
        <v>74</v>
      </c>
      <c r="BT72" s="118" t="s">
        <v>82</v>
      </c>
      <c r="BU72" s="118" t="s">
        <v>76</v>
      </c>
      <c r="BV72" s="118" t="s">
        <v>77</v>
      </c>
      <c r="BW72" s="118" t="s">
        <v>124</v>
      </c>
      <c r="BX72" s="118" t="s">
        <v>5</v>
      </c>
      <c r="CL72" s="118" t="s">
        <v>19</v>
      </c>
      <c r="CM72" s="118" t="s">
        <v>84</v>
      </c>
    </row>
    <row r="73" s="6" customFormat="1" ht="16.5" customHeight="1">
      <c r="B73" s="119"/>
      <c r="C73" s="120"/>
      <c r="D73" s="120"/>
      <c r="E73" s="121" t="s">
        <v>85</v>
      </c>
      <c r="F73" s="121"/>
      <c r="G73" s="121"/>
      <c r="H73" s="121"/>
      <c r="I73" s="121"/>
      <c r="J73" s="120"/>
      <c r="K73" s="121" t="s">
        <v>86</v>
      </c>
      <c r="L73" s="121"/>
      <c r="M73" s="121"/>
      <c r="N73" s="121"/>
      <c r="O73" s="121"/>
      <c r="P73" s="121"/>
      <c r="Q73" s="121"/>
      <c r="R73" s="121"/>
      <c r="S73" s="121"/>
      <c r="T73" s="121"/>
      <c r="U73" s="121"/>
      <c r="V73" s="121"/>
      <c r="W73" s="121"/>
      <c r="X73" s="121"/>
      <c r="Y73" s="121"/>
      <c r="Z73" s="121"/>
      <c r="AA73" s="121"/>
      <c r="AB73" s="121"/>
      <c r="AC73" s="121"/>
      <c r="AD73" s="121"/>
      <c r="AE73" s="121"/>
      <c r="AF73" s="121"/>
      <c r="AG73" s="122">
        <f>ROUND(AG74,2)</f>
        <v>0</v>
      </c>
      <c r="AH73" s="120"/>
      <c r="AI73" s="120"/>
      <c r="AJ73" s="120"/>
      <c r="AK73" s="120"/>
      <c r="AL73" s="120"/>
      <c r="AM73" s="120"/>
      <c r="AN73" s="123">
        <f>SUM(AG73,AT73)</f>
        <v>0</v>
      </c>
      <c r="AO73" s="120"/>
      <c r="AP73" s="120"/>
      <c r="AQ73" s="124" t="s">
        <v>87</v>
      </c>
      <c r="AR73" s="125"/>
      <c r="AS73" s="126">
        <f>ROUND(AS74,2)</f>
        <v>0</v>
      </c>
      <c r="AT73" s="127">
        <f>ROUND(SUM(AV73:AW73),2)</f>
        <v>0</v>
      </c>
      <c r="AU73" s="128">
        <f>ROUND(AU74,5)</f>
        <v>0</v>
      </c>
      <c r="AV73" s="127">
        <f>ROUND(AZ73*L29,2)</f>
        <v>0</v>
      </c>
      <c r="AW73" s="127">
        <f>ROUND(BA73*L30,2)</f>
        <v>0</v>
      </c>
      <c r="AX73" s="127">
        <f>ROUND(BB73*L29,2)</f>
        <v>0</v>
      </c>
      <c r="AY73" s="127">
        <f>ROUND(BC73*L30,2)</f>
        <v>0</v>
      </c>
      <c r="AZ73" s="127">
        <f>ROUND(AZ74,2)</f>
        <v>0</v>
      </c>
      <c r="BA73" s="127">
        <f>ROUND(BA74,2)</f>
        <v>0</v>
      </c>
      <c r="BB73" s="127">
        <f>ROUND(BB74,2)</f>
        <v>0</v>
      </c>
      <c r="BC73" s="127">
        <f>ROUND(BC74,2)</f>
        <v>0</v>
      </c>
      <c r="BD73" s="129">
        <f>ROUND(BD74,2)</f>
        <v>0</v>
      </c>
      <c r="BS73" s="130" t="s">
        <v>74</v>
      </c>
      <c r="BT73" s="130" t="s">
        <v>84</v>
      </c>
      <c r="BU73" s="130" t="s">
        <v>76</v>
      </c>
      <c r="BV73" s="130" t="s">
        <v>77</v>
      </c>
      <c r="BW73" s="130" t="s">
        <v>125</v>
      </c>
      <c r="BX73" s="130" t="s">
        <v>124</v>
      </c>
      <c r="CL73" s="130" t="s">
        <v>19</v>
      </c>
    </row>
    <row r="74" s="6" customFormat="1" ht="16.5" customHeight="1">
      <c r="A74" s="131" t="s">
        <v>89</v>
      </c>
      <c r="B74" s="119"/>
      <c r="C74" s="120"/>
      <c r="D74" s="120"/>
      <c r="E74" s="120"/>
      <c r="F74" s="121" t="s">
        <v>117</v>
      </c>
      <c r="G74" s="121"/>
      <c r="H74" s="121"/>
      <c r="I74" s="121"/>
      <c r="J74" s="121"/>
      <c r="K74" s="120"/>
      <c r="L74" s="121" t="s">
        <v>126</v>
      </c>
      <c r="M74" s="121"/>
      <c r="N74" s="121"/>
      <c r="O74" s="121"/>
      <c r="P74" s="121"/>
      <c r="Q74" s="121"/>
      <c r="R74" s="121"/>
      <c r="S74" s="121"/>
      <c r="T74" s="121"/>
      <c r="U74" s="121"/>
      <c r="V74" s="121"/>
      <c r="W74" s="121"/>
      <c r="X74" s="121"/>
      <c r="Y74" s="121"/>
      <c r="Z74" s="121"/>
      <c r="AA74" s="121"/>
      <c r="AB74" s="121"/>
      <c r="AC74" s="121"/>
      <c r="AD74" s="121"/>
      <c r="AE74" s="121"/>
      <c r="AF74" s="121"/>
      <c r="AG74" s="123">
        <f>'TK - P3471'!J34</f>
        <v>0</v>
      </c>
      <c r="AH74" s="120"/>
      <c r="AI74" s="120"/>
      <c r="AJ74" s="120"/>
      <c r="AK74" s="120"/>
      <c r="AL74" s="120"/>
      <c r="AM74" s="120"/>
      <c r="AN74" s="123">
        <f>SUM(AG74,AT74)</f>
        <v>0</v>
      </c>
      <c r="AO74" s="120"/>
      <c r="AP74" s="120"/>
      <c r="AQ74" s="124" t="s">
        <v>87</v>
      </c>
      <c r="AR74" s="125"/>
      <c r="AS74" s="126">
        <v>0</v>
      </c>
      <c r="AT74" s="127">
        <f>ROUND(SUM(AV74:AW74),2)</f>
        <v>0</v>
      </c>
      <c r="AU74" s="128">
        <f>'TK - P3471'!P94</f>
        <v>0</v>
      </c>
      <c r="AV74" s="127">
        <f>'TK - P3471'!J37</f>
        <v>0</v>
      </c>
      <c r="AW74" s="127">
        <f>'TK - P3471'!J38</f>
        <v>0</v>
      </c>
      <c r="AX74" s="127">
        <f>'TK - P3471'!J39</f>
        <v>0</v>
      </c>
      <c r="AY74" s="127">
        <f>'TK - P3471'!J40</f>
        <v>0</v>
      </c>
      <c r="AZ74" s="127">
        <f>'TK - P3471'!F37</f>
        <v>0</v>
      </c>
      <c r="BA74" s="127">
        <f>'TK - P3471'!F38</f>
        <v>0</v>
      </c>
      <c r="BB74" s="127">
        <f>'TK - P3471'!F39</f>
        <v>0</v>
      </c>
      <c r="BC74" s="127">
        <f>'TK - P3471'!F40</f>
        <v>0</v>
      </c>
      <c r="BD74" s="129">
        <f>'TK - P3471'!F41</f>
        <v>0</v>
      </c>
      <c r="BT74" s="130" t="s">
        <v>91</v>
      </c>
      <c r="BV74" s="130" t="s">
        <v>77</v>
      </c>
      <c r="BW74" s="130" t="s">
        <v>127</v>
      </c>
      <c r="BX74" s="130" t="s">
        <v>125</v>
      </c>
      <c r="CL74" s="130" t="s">
        <v>19</v>
      </c>
    </row>
    <row r="75" s="6" customFormat="1" ht="16.5" customHeight="1">
      <c r="B75" s="119"/>
      <c r="C75" s="120"/>
      <c r="D75" s="120"/>
      <c r="E75" s="121" t="s">
        <v>97</v>
      </c>
      <c r="F75" s="121"/>
      <c r="G75" s="121"/>
      <c r="H75" s="121"/>
      <c r="I75" s="121"/>
      <c r="J75" s="120"/>
      <c r="K75" s="121" t="s">
        <v>98</v>
      </c>
      <c r="L75" s="121"/>
      <c r="M75" s="121"/>
      <c r="N75" s="121"/>
      <c r="O75" s="121"/>
      <c r="P75" s="121"/>
      <c r="Q75" s="121"/>
      <c r="R75" s="121"/>
      <c r="S75" s="121"/>
      <c r="T75" s="121"/>
      <c r="U75" s="121"/>
      <c r="V75" s="121"/>
      <c r="W75" s="121"/>
      <c r="X75" s="121"/>
      <c r="Y75" s="121"/>
      <c r="Z75" s="121"/>
      <c r="AA75" s="121"/>
      <c r="AB75" s="121"/>
      <c r="AC75" s="121"/>
      <c r="AD75" s="121"/>
      <c r="AE75" s="121"/>
      <c r="AF75" s="121"/>
      <c r="AG75" s="122">
        <f>ROUND(AG76,2)</f>
        <v>0</v>
      </c>
      <c r="AH75" s="120"/>
      <c r="AI75" s="120"/>
      <c r="AJ75" s="120"/>
      <c r="AK75" s="120"/>
      <c r="AL75" s="120"/>
      <c r="AM75" s="120"/>
      <c r="AN75" s="123">
        <f>SUM(AG75,AT75)</f>
        <v>0</v>
      </c>
      <c r="AO75" s="120"/>
      <c r="AP75" s="120"/>
      <c r="AQ75" s="124" t="s">
        <v>87</v>
      </c>
      <c r="AR75" s="125"/>
      <c r="AS75" s="126">
        <f>ROUND(AS76,2)</f>
        <v>0</v>
      </c>
      <c r="AT75" s="127">
        <f>ROUND(SUM(AV75:AW75),2)</f>
        <v>0</v>
      </c>
      <c r="AU75" s="128">
        <f>ROUND(AU76,5)</f>
        <v>0</v>
      </c>
      <c r="AV75" s="127">
        <f>ROUND(AZ75*L29,2)</f>
        <v>0</v>
      </c>
      <c r="AW75" s="127">
        <f>ROUND(BA75*L30,2)</f>
        <v>0</v>
      </c>
      <c r="AX75" s="127">
        <f>ROUND(BB75*L29,2)</f>
        <v>0</v>
      </c>
      <c r="AY75" s="127">
        <f>ROUND(BC75*L30,2)</f>
        <v>0</v>
      </c>
      <c r="AZ75" s="127">
        <f>ROUND(AZ76,2)</f>
        <v>0</v>
      </c>
      <c r="BA75" s="127">
        <f>ROUND(BA76,2)</f>
        <v>0</v>
      </c>
      <c r="BB75" s="127">
        <f>ROUND(BB76,2)</f>
        <v>0</v>
      </c>
      <c r="BC75" s="127">
        <f>ROUND(BC76,2)</f>
        <v>0</v>
      </c>
      <c r="BD75" s="129">
        <f>ROUND(BD76,2)</f>
        <v>0</v>
      </c>
      <c r="BS75" s="130" t="s">
        <v>74</v>
      </c>
      <c r="BT75" s="130" t="s">
        <v>84</v>
      </c>
      <c r="BU75" s="130" t="s">
        <v>76</v>
      </c>
      <c r="BV75" s="130" t="s">
        <v>77</v>
      </c>
      <c r="BW75" s="130" t="s">
        <v>128</v>
      </c>
      <c r="BX75" s="130" t="s">
        <v>124</v>
      </c>
      <c r="CL75" s="130" t="s">
        <v>19</v>
      </c>
    </row>
    <row r="76" s="6" customFormat="1" ht="16.5" customHeight="1">
      <c r="A76" s="131" t="s">
        <v>89</v>
      </c>
      <c r="B76" s="119"/>
      <c r="C76" s="120"/>
      <c r="D76" s="120"/>
      <c r="E76" s="120"/>
      <c r="F76" s="121" t="s">
        <v>117</v>
      </c>
      <c r="G76" s="121"/>
      <c r="H76" s="121"/>
      <c r="I76" s="121"/>
      <c r="J76" s="121"/>
      <c r="K76" s="120"/>
      <c r="L76" s="121" t="s">
        <v>126</v>
      </c>
      <c r="M76" s="121"/>
      <c r="N76" s="121"/>
      <c r="O76" s="121"/>
      <c r="P76" s="121"/>
      <c r="Q76" s="121"/>
      <c r="R76" s="121"/>
      <c r="S76" s="121"/>
      <c r="T76" s="121"/>
      <c r="U76" s="121"/>
      <c r="V76" s="121"/>
      <c r="W76" s="121"/>
      <c r="X76" s="121"/>
      <c r="Y76" s="121"/>
      <c r="Z76" s="121"/>
      <c r="AA76" s="121"/>
      <c r="AB76" s="121"/>
      <c r="AC76" s="121"/>
      <c r="AD76" s="121"/>
      <c r="AE76" s="121"/>
      <c r="AF76" s="121"/>
      <c r="AG76" s="123">
        <f>'TK - P3471_01'!J34</f>
        <v>0</v>
      </c>
      <c r="AH76" s="120"/>
      <c r="AI76" s="120"/>
      <c r="AJ76" s="120"/>
      <c r="AK76" s="120"/>
      <c r="AL76" s="120"/>
      <c r="AM76" s="120"/>
      <c r="AN76" s="123">
        <f>SUM(AG76,AT76)</f>
        <v>0</v>
      </c>
      <c r="AO76" s="120"/>
      <c r="AP76" s="120"/>
      <c r="AQ76" s="124" t="s">
        <v>87</v>
      </c>
      <c r="AR76" s="125"/>
      <c r="AS76" s="126">
        <v>0</v>
      </c>
      <c r="AT76" s="127">
        <f>ROUND(SUM(AV76:AW76),2)</f>
        <v>0</v>
      </c>
      <c r="AU76" s="128">
        <f>'TK - P3471_01'!P92</f>
        <v>0</v>
      </c>
      <c r="AV76" s="127">
        <f>'TK - P3471_01'!J37</f>
        <v>0</v>
      </c>
      <c r="AW76" s="127">
        <f>'TK - P3471_01'!J38</f>
        <v>0</v>
      </c>
      <c r="AX76" s="127">
        <f>'TK - P3471_01'!J39</f>
        <v>0</v>
      </c>
      <c r="AY76" s="127">
        <f>'TK - P3471_01'!J40</f>
        <v>0</v>
      </c>
      <c r="AZ76" s="127">
        <f>'TK - P3471_01'!F37</f>
        <v>0</v>
      </c>
      <c r="BA76" s="127">
        <f>'TK - P3471_01'!F38</f>
        <v>0</v>
      </c>
      <c r="BB76" s="127">
        <f>'TK - P3471_01'!F39</f>
        <v>0</v>
      </c>
      <c r="BC76" s="127">
        <f>'TK - P3471_01'!F40</f>
        <v>0</v>
      </c>
      <c r="BD76" s="129">
        <f>'TK - P3471_01'!F41</f>
        <v>0</v>
      </c>
      <c r="BT76" s="130" t="s">
        <v>91</v>
      </c>
      <c r="BV76" s="130" t="s">
        <v>77</v>
      </c>
      <c r="BW76" s="130" t="s">
        <v>129</v>
      </c>
      <c r="BX76" s="130" t="s">
        <v>128</v>
      </c>
      <c r="CL76" s="130" t="s">
        <v>19</v>
      </c>
    </row>
    <row r="77" s="5" customFormat="1" ht="16.5" customHeight="1">
      <c r="B77" s="106"/>
      <c r="C77" s="107"/>
      <c r="D77" s="108" t="s">
        <v>130</v>
      </c>
      <c r="E77" s="108"/>
      <c r="F77" s="108"/>
      <c r="G77" s="108"/>
      <c r="H77" s="108"/>
      <c r="I77" s="109"/>
      <c r="J77" s="108" t="s">
        <v>131</v>
      </c>
      <c r="K77" s="108"/>
      <c r="L77" s="108"/>
      <c r="M77" s="108"/>
      <c r="N77" s="108"/>
      <c r="O77" s="108"/>
      <c r="P77" s="108"/>
      <c r="Q77" s="108"/>
      <c r="R77" s="108"/>
      <c r="S77" s="108"/>
      <c r="T77" s="108"/>
      <c r="U77" s="108"/>
      <c r="V77" s="108"/>
      <c r="W77" s="108"/>
      <c r="X77" s="108"/>
      <c r="Y77" s="108"/>
      <c r="Z77" s="108"/>
      <c r="AA77" s="108"/>
      <c r="AB77" s="108"/>
      <c r="AC77" s="108"/>
      <c r="AD77" s="108"/>
      <c r="AE77" s="108"/>
      <c r="AF77" s="108"/>
      <c r="AG77" s="110">
        <f>ROUND(AG78+AG80,2)</f>
        <v>0</v>
      </c>
      <c r="AH77" s="109"/>
      <c r="AI77" s="109"/>
      <c r="AJ77" s="109"/>
      <c r="AK77" s="109"/>
      <c r="AL77" s="109"/>
      <c r="AM77" s="109"/>
      <c r="AN77" s="111">
        <f>SUM(AG77,AT77)</f>
        <v>0</v>
      </c>
      <c r="AO77" s="109"/>
      <c r="AP77" s="109"/>
      <c r="AQ77" s="112" t="s">
        <v>81</v>
      </c>
      <c r="AR77" s="113"/>
      <c r="AS77" s="114">
        <f>ROUND(AS78+AS80,2)</f>
        <v>0</v>
      </c>
      <c r="AT77" s="115">
        <f>ROUND(SUM(AV77:AW77),2)</f>
        <v>0</v>
      </c>
      <c r="AU77" s="116">
        <f>ROUND(AU78+AU80,5)</f>
        <v>0</v>
      </c>
      <c r="AV77" s="115">
        <f>ROUND(AZ77*L29,2)</f>
        <v>0</v>
      </c>
      <c r="AW77" s="115">
        <f>ROUND(BA77*L30,2)</f>
        <v>0</v>
      </c>
      <c r="AX77" s="115">
        <f>ROUND(BB77*L29,2)</f>
        <v>0</v>
      </c>
      <c r="AY77" s="115">
        <f>ROUND(BC77*L30,2)</f>
        <v>0</v>
      </c>
      <c r="AZ77" s="115">
        <f>ROUND(AZ78+AZ80,2)</f>
        <v>0</v>
      </c>
      <c r="BA77" s="115">
        <f>ROUND(BA78+BA80,2)</f>
        <v>0</v>
      </c>
      <c r="BB77" s="115">
        <f>ROUND(BB78+BB80,2)</f>
        <v>0</v>
      </c>
      <c r="BC77" s="115">
        <f>ROUND(BC78+BC80,2)</f>
        <v>0</v>
      </c>
      <c r="BD77" s="117">
        <f>ROUND(BD78+BD80,2)</f>
        <v>0</v>
      </c>
      <c r="BS77" s="118" t="s">
        <v>74</v>
      </c>
      <c r="BT77" s="118" t="s">
        <v>82</v>
      </c>
      <c r="BU77" s="118" t="s">
        <v>76</v>
      </c>
      <c r="BV77" s="118" t="s">
        <v>77</v>
      </c>
      <c r="BW77" s="118" t="s">
        <v>132</v>
      </c>
      <c r="BX77" s="118" t="s">
        <v>5</v>
      </c>
      <c r="CL77" s="118" t="s">
        <v>19</v>
      </c>
      <c r="CM77" s="118" t="s">
        <v>84</v>
      </c>
    </row>
    <row r="78" s="6" customFormat="1" ht="16.5" customHeight="1">
      <c r="B78" s="119"/>
      <c r="C78" s="120"/>
      <c r="D78" s="120"/>
      <c r="E78" s="121" t="s">
        <v>85</v>
      </c>
      <c r="F78" s="121"/>
      <c r="G78" s="121"/>
      <c r="H78" s="121"/>
      <c r="I78" s="121"/>
      <c r="J78" s="120"/>
      <c r="K78" s="121" t="s">
        <v>86</v>
      </c>
      <c r="L78" s="121"/>
      <c r="M78" s="121"/>
      <c r="N78" s="121"/>
      <c r="O78" s="121"/>
      <c r="P78" s="121"/>
      <c r="Q78" s="121"/>
      <c r="R78" s="121"/>
      <c r="S78" s="121"/>
      <c r="T78" s="121"/>
      <c r="U78" s="121"/>
      <c r="V78" s="121"/>
      <c r="W78" s="121"/>
      <c r="X78" s="121"/>
      <c r="Y78" s="121"/>
      <c r="Z78" s="121"/>
      <c r="AA78" s="121"/>
      <c r="AB78" s="121"/>
      <c r="AC78" s="121"/>
      <c r="AD78" s="121"/>
      <c r="AE78" s="121"/>
      <c r="AF78" s="121"/>
      <c r="AG78" s="122">
        <f>ROUND(AG79,2)</f>
        <v>0</v>
      </c>
      <c r="AH78" s="120"/>
      <c r="AI78" s="120"/>
      <c r="AJ78" s="120"/>
      <c r="AK78" s="120"/>
      <c r="AL78" s="120"/>
      <c r="AM78" s="120"/>
      <c r="AN78" s="123">
        <f>SUM(AG78,AT78)</f>
        <v>0</v>
      </c>
      <c r="AO78" s="120"/>
      <c r="AP78" s="120"/>
      <c r="AQ78" s="124" t="s">
        <v>87</v>
      </c>
      <c r="AR78" s="125"/>
      <c r="AS78" s="126">
        <f>ROUND(AS79,2)</f>
        <v>0</v>
      </c>
      <c r="AT78" s="127">
        <f>ROUND(SUM(AV78:AW78),2)</f>
        <v>0</v>
      </c>
      <c r="AU78" s="128">
        <f>ROUND(AU79,5)</f>
        <v>0</v>
      </c>
      <c r="AV78" s="127">
        <f>ROUND(AZ78*L29,2)</f>
        <v>0</v>
      </c>
      <c r="AW78" s="127">
        <f>ROUND(BA78*L30,2)</f>
        <v>0</v>
      </c>
      <c r="AX78" s="127">
        <f>ROUND(BB78*L29,2)</f>
        <v>0</v>
      </c>
      <c r="AY78" s="127">
        <f>ROUND(BC78*L30,2)</f>
        <v>0</v>
      </c>
      <c r="AZ78" s="127">
        <f>ROUND(AZ79,2)</f>
        <v>0</v>
      </c>
      <c r="BA78" s="127">
        <f>ROUND(BA79,2)</f>
        <v>0</v>
      </c>
      <c r="BB78" s="127">
        <f>ROUND(BB79,2)</f>
        <v>0</v>
      </c>
      <c r="BC78" s="127">
        <f>ROUND(BC79,2)</f>
        <v>0</v>
      </c>
      <c r="BD78" s="129">
        <f>ROUND(BD79,2)</f>
        <v>0</v>
      </c>
      <c r="BS78" s="130" t="s">
        <v>74</v>
      </c>
      <c r="BT78" s="130" t="s">
        <v>84</v>
      </c>
      <c r="BU78" s="130" t="s">
        <v>76</v>
      </c>
      <c r="BV78" s="130" t="s">
        <v>77</v>
      </c>
      <c r="BW78" s="130" t="s">
        <v>133</v>
      </c>
      <c r="BX78" s="130" t="s">
        <v>132</v>
      </c>
      <c r="CL78" s="130" t="s">
        <v>19</v>
      </c>
    </row>
    <row r="79" s="6" customFormat="1" ht="16.5" customHeight="1">
      <c r="A79" s="131" t="s">
        <v>89</v>
      </c>
      <c r="B79" s="119"/>
      <c r="C79" s="120"/>
      <c r="D79" s="120"/>
      <c r="E79" s="120"/>
      <c r="F79" s="121" t="s">
        <v>117</v>
      </c>
      <c r="G79" s="121"/>
      <c r="H79" s="121"/>
      <c r="I79" s="121"/>
      <c r="J79" s="121"/>
      <c r="K79" s="120"/>
      <c r="L79" s="121" t="s">
        <v>134</v>
      </c>
      <c r="M79" s="121"/>
      <c r="N79" s="121"/>
      <c r="O79" s="121"/>
      <c r="P79" s="121"/>
      <c r="Q79" s="121"/>
      <c r="R79" s="121"/>
      <c r="S79" s="121"/>
      <c r="T79" s="121"/>
      <c r="U79" s="121"/>
      <c r="V79" s="121"/>
      <c r="W79" s="121"/>
      <c r="X79" s="121"/>
      <c r="Y79" s="121"/>
      <c r="Z79" s="121"/>
      <c r="AA79" s="121"/>
      <c r="AB79" s="121"/>
      <c r="AC79" s="121"/>
      <c r="AD79" s="121"/>
      <c r="AE79" s="121"/>
      <c r="AF79" s="121"/>
      <c r="AG79" s="123">
        <f>'TK - P3468'!J34</f>
        <v>0</v>
      </c>
      <c r="AH79" s="120"/>
      <c r="AI79" s="120"/>
      <c r="AJ79" s="120"/>
      <c r="AK79" s="120"/>
      <c r="AL79" s="120"/>
      <c r="AM79" s="120"/>
      <c r="AN79" s="123">
        <f>SUM(AG79,AT79)</f>
        <v>0</v>
      </c>
      <c r="AO79" s="120"/>
      <c r="AP79" s="120"/>
      <c r="AQ79" s="124" t="s">
        <v>87</v>
      </c>
      <c r="AR79" s="125"/>
      <c r="AS79" s="126">
        <v>0</v>
      </c>
      <c r="AT79" s="127">
        <f>ROUND(SUM(AV79:AW79),2)</f>
        <v>0</v>
      </c>
      <c r="AU79" s="128">
        <f>'TK - P3468'!P94</f>
        <v>0</v>
      </c>
      <c r="AV79" s="127">
        <f>'TK - P3468'!J37</f>
        <v>0</v>
      </c>
      <c r="AW79" s="127">
        <f>'TK - P3468'!J38</f>
        <v>0</v>
      </c>
      <c r="AX79" s="127">
        <f>'TK - P3468'!J39</f>
        <v>0</v>
      </c>
      <c r="AY79" s="127">
        <f>'TK - P3468'!J40</f>
        <v>0</v>
      </c>
      <c r="AZ79" s="127">
        <f>'TK - P3468'!F37</f>
        <v>0</v>
      </c>
      <c r="BA79" s="127">
        <f>'TK - P3468'!F38</f>
        <v>0</v>
      </c>
      <c r="BB79" s="127">
        <f>'TK - P3468'!F39</f>
        <v>0</v>
      </c>
      <c r="BC79" s="127">
        <f>'TK - P3468'!F40</f>
        <v>0</v>
      </c>
      <c r="BD79" s="129">
        <f>'TK - P3468'!F41</f>
        <v>0</v>
      </c>
      <c r="BT79" s="130" t="s">
        <v>91</v>
      </c>
      <c r="BV79" s="130" t="s">
        <v>77</v>
      </c>
      <c r="BW79" s="130" t="s">
        <v>135</v>
      </c>
      <c r="BX79" s="130" t="s">
        <v>133</v>
      </c>
      <c r="CL79" s="130" t="s">
        <v>19</v>
      </c>
    </row>
    <row r="80" s="6" customFormat="1" ht="16.5" customHeight="1">
      <c r="B80" s="119"/>
      <c r="C80" s="120"/>
      <c r="D80" s="120"/>
      <c r="E80" s="121" t="s">
        <v>97</v>
      </c>
      <c r="F80" s="121"/>
      <c r="G80" s="121"/>
      <c r="H80" s="121"/>
      <c r="I80" s="121"/>
      <c r="J80" s="120"/>
      <c r="K80" s="121" t="s">
        <v>98</v>
      </c>
      <c r="L80" s="121"/>
      <c r="M80" s="121"/>
      <c r="N80" s="121"/>
      <c r="O80" s="121"/>
      <c r="P80" s="121"/>
      <c r="Q80" s="121"/>
      <c r="R80" s="121"/>
      <c r="S80" s="121"/>
      <c r="T80" s="121"/>
      <c r="U80" s="121"/>
      <c r="V80" s="121"/>
      <c r="W80" s="121"/>
      <c r="X80" s="121"/>
      <c r="Y80" s="121"/>
      <c r="Z80" s="121"/>
      <c r="AA80" s="121"/>
      <c r="AB80" s="121"/>
      <c r="AC80" s="121"/>
      <c r="AD80" s="121"/>
      <c r="AE80" s="121"/>
      <c r="AF80" s="121"/>
      <c r="AG80" s="122">
        <f>ROUND(AG81,2)</f>
        <v>0</v>
      </c>
      <c r="AH80" s="120"/>
      <c r="AI80" s="120"/>
      <c r="AJ80" s="120"/>
      <c r="AK80" s="120"/>
      <c r="AL80" s="120"/>
      <c r="AM80" s="120"/>
      <c r="AN80" s="123">
        <f>SUM(AG80,AT80)</f>
        <v>0</v>
      </c>
      <c r="AO80" s="120"/>
      <c r="AP80" s="120"/>
      <c r="AQ80" s="124" t="s">
        <v>87</v>
      </c>
      <c r="AR80" s="125"/>
      <c r="AS80" s="126">
        <f>ROUND(AS81,2)</f>
        <v>0</v>
      </c>
      <c r="AT80" s="127">
        <f>ROUND(SUM(AV80:AW80),2)</f>
        <v>0</v>
      </c>
      <c r="AU80" s="128">
        <f>ROUND(AU81,5)</f>
        <v>0</v>
      </c>
      <c r="AV80" s="127">
        <f>ROUND(AZ80*L29,2)</f>
        <v>0</v>
      </c>
      <c r="AW80" s="127">
        <f>ROUND(BA80*L30,2)</f>
        <v>0</v>
      </c>
      <c r="AX80" s="127">
        <f>ROUND(BB80*L29,2)</f>
        <v>0</v>
      </c>
      <c r="AY80" s="127">
        <f>ROUND(BC80*L30,2)</f>
        <v>0</v>
      </c>
      <c r="AZ80" s="127">
        <f>ROUND(AZ81,2)</f>
        <v>0</v>
      </c>
      <c r="BA80" s="127">
        <f>ROUND(BA81,2)</f>
        <v>0</v>
      </c>
      <c r="BB80" s="127">
        <f>ROUND(BB81,2)</f>
        <v>0</v>
      </c>
      <c r="BC80" s="127">
        <f>ROUND(BC81,2)</f>
        <v>0</v>
      </c>
      <c r="BD80" s="129">
        <f>ROUND(BD81,2)</f>
        <v>0</v>
      </c>
      <c r="BS80" s="130" t="s">
        <v>74</v>
      </c>
      <c r="BT80" s="130" t="s">
        <v>84</v>
      </c>
      <c r="BU80" s="130" t="s">
        <v>76</v>
      </c>
      <c r="BV80" s="130" t="s">
        <v>77</v>
      </c>
      <c r="BW80" s="130" t="s">
        <v>136</v>
      </c>
      <c r="BX80" s="130" t="s">
        <v>132</v>
      </c>
      <c r="CL80" s="130" t="s">
        <v>19</v>
      </c>
    </row>
    <row r="81" s="6" customFormat="1" ht="16.5" customHeight="1">
      <c r="A81" s="131" t="s">
        <v>89</v>
      </c>
      <c r="B81" s="119"/>
      <c r="C81" s="120"/>
      <c r="D81" s="120"/>
      <c r="E81" s="120"/>
      <c r="F81" s="121" t="s">
        <v>117</v>
      </c>
      <c r="G81" s="121"/>
      <c r="H81" s="121"/>
      <c r="I81" s="121"/>
      <c r="J81" s="121"/>
      <c r="K81" s="120"/>
      <c r="L81" s="121" t="s">
        <v>134</v>
      </c>
      <c r="M81" s="121"/>
      <c r="N81" s="121"/>
      <c r="O81" s="121"/>
      <c r="P81" s="121"/>
      <c r="Q81" s="121"/>
      <c r="R81" s="121"/>
      <c r="S81" s="121"/>
      <c r="T81" s="121"/>
      <c r="U81" s="121"/>
      <c r="V81" s="121"/>
      <c r="W81" s="121"/>
      <c r="X81" s="121"/>
      <c r="Y81" s="121"/>
      <c r="Z81" s="121"/>
      <c r="AA81" s="121"/>
      <c r="AB81" s="121"/>
      <c r="AC81" s="121"/>
      <c r="AD81" s="121"/>
      <c r="AE81" s="121"/>
      <c r="AF81" s="121"/>
      <c r="AG81" s="123">
        <f>'TK - P3468_01'!J34</f>
        <v>0</v>
      </c>
      <c r="AH81" s="120"/>
      <c r="AI81" s="120"/>
      <c r="AJ81" s="120"/>
      <c r="AK81" s="120"/>
      <c r="AL81" s="120"/>
      <c r="AM81" s="120"/>
      <c r="AN81" s="123">
        <f>SUM(AG81,AT81)</f>
        <v>0</v>
      </c>
      <c r="AO81" s="120"/>
      <c r="AP81" s="120"/>
      <c r="AQ81" s="124" t="s">
        <v>87</v>
      </c>
      <c r="AR81" s="125"/>
      <c r="AS81" s="126">
        <v>0</v>
      </c>
      <c r="AT81" s="127">
        <f>ROUND(SUM(AV81:AW81),2)</f>
        <v>0</v>
      </c>
      <c r="AU81" s="128">
        <f>'TK - P3468_01'!P92</f>
        <v>0</v>
      </c>
      <c r="AV81" s="127">
        <f>'TK - P3468_01'!J37</f>
        <v>0</v>
      </c>
      <c r="AW81" s="127">
        <f>'TK - P3468_01'!J38</f>
        <v>0</v>
      </c>
      <c r="AX81" s="127">
        <f>'TK - P3468_01'!J39</f>
        <v>0</v>
      </c>
      <c r="AY81" s="127">
        <f>'TK - P3468_01'!J40</f>
        <v>0</v>
      </c>
      <c r="AZ81" s="127">
        <f>'TK - P3468_01'!F37</f>
        <v>0</v>
      </c>
      <c r="BA81" s="127">
        <f>'TK - P3468_01'!F38</f>
        <v>0</v>
      </c>
      <c r="BB81" s="127">
        <f>'TK - P3468_01'!F39</f>
        <v>0</v>
      </c>
      <c r="BC81" s="127">
        <f>'TK - P3468_01'!F40</f>
        <v>0</v>
      </c>
      <c r="BD81" s="129">
        <f>'TK - P3468_01'!F41</f>
        <v>0</v>
      </c>
      <c r="BT81" s="130" t="s">
        <v>91</v>
      </c>
      <c r="BV81" s="130" t="s">
        <v>77</v>
      </c>
      <c r="BW81" s="130" t="s">
        <v>137</v>
      </c>
      <c r="BX81" s="130" t="s">
        <v>136</v>
      </c>
      <c r="CL81" s="130" t="s">
        <v>19</v>
      </c>
    </row>
    <row r="82" s="5" customFormat="1" ht="16.5" customHeight="1">
      <c r="B82" s="106"/>
      <c r="C82" s="107"/>
      <c r="D82" s="108" t="s">
        <v>138</v>
      </c>
      <c r="E82" s="108"/>
      <c r="F82" s="108"/>
      <c r="G82" s="108"/>
      <c r="H82" s="108"/>
      <c r="I82" s="109"/>
      <c r="J82" s="108" t="s">
        <v>139</v>
      </c>
      <c r="K82" s="108"/>
      <c r="L82" s="108"/>
      <c r="M82" s="108"/>
      <c r="N82" s="108"/>
      <c r="O82" s="108"/>
      <c r="P82" s="108"/>
      <c r="Q82" s="108"/>
      <c r="R82" s="108"/>
      <c r="S82" s="108"/>
      <c r="T82" s="108"/>
      <c r="U82" s="108"/>
      <c r="V82" s="108"/>
      <c r="W82" s="108"/>
      <c r="X82" s="108"/>
      <c r="Y82" s="108"/>
      <c r="Z82" s="108"/>
      <c r="AA82" s="108"/>
      <c r="AB82" s="108"/>
      <c r="AC82" s="108"/>
      <c r="AD82" s="108"/>
      <c r="AE82" s="108"/>
      <c r="AF82" s="108"/>
      <c r="AG82" s="110">
        <f>ROUND(AG83+AG85,2)</f>
        <v>0</v>
      </c>
      <c r="AH82" s="109"/>
      <c r="AI82" s="109"/>
      <c r="AJ82" s="109"/>
      <c r="AK82" s="109"/>
      <c r="AL82" s="109"/>
      <c r="AM82" s="109"/>
      <c r="AN82" s="111">
        <f>SUM(AG82,AT82)</f>
        <v>0</v>
      </c>
      <c r="AO82" s="109"/>
      <c r="AP82" s="109"/>
      <c r="AQ82" s="112" t="s">
        <v>81</v>
      </c>
      <c r="AR82" s="113"/>
      <c r="AS82" s="114">
        <f>ROUND(AS83+AS85,2)</f>
        <v>0</v>
      </c>
      <c r="AT82" s="115">
        <f>ROUND(SUM(AV82:AW82),2)</f>
        <v>0</v>
      </c>
      <c r="AU82" s="116">
        <f>ROUND(AU83+AU85,5)</f>
        <v>0</v>
      </c>
      <c r="AV82" s="115">
        <f>ROUND(AZ82*L29,2)</f>
        <v>0</v>
      </c>
      <c r="AW82" s="115">
        <f>ROUND(BA82*L30,2)</f>
        <v>0</v>
      </c>
      <c r="AX82" s="115">
        <f>ROUND(BB82*L29,2)</f>
        <v>0</v>
      </c>
      <c r="AY82" s="115">
        <f>ROUND(BC82*L30,2)</f>
        <v>0</v>
      </c>
      <c r="AZ82" s="115">
        <f>ROUND(AZ83+AZ85,2)</f>
        <v>0</v>
      </c>
      <c r="BA82" s="115">
        <f>ROUND(BA83+BA85,2)</f>
        <v>0</v>
      </c>
      <c r="BB82" s="115">
        <f>ROUND(BB83+BB85,2)</f>
        <v>0</v>
      </c>
      <c r="BC82" s="115">
        <f>ROUND(BC83+BC85,2)</f>
        <v>0</v>
      </c>
      <c r="BD82" s="117">
        <f>ROUND(BD83+BD85,2)</f>
        <v>0</v>
      </c>
      <c r="BS82" s="118" t="s">
        <v>74</v>
      </c>
      <c r="BT82" s="118" t="s">
        <v>82</v>
      </c>
      <c r="BU82" s="118" t="s">
        <v>76</v>
      </c>
      <c r="BV82" s="118" t="s">
        <v>77</v>
      </c>
      <c r="BW82" s="118" t="s">
        <v>140</v>
      </c>
      <c r="BX82" s="118" t="s">
        <v>5</v>
      </c>
      <c r="CL82" s="118" t="s">
        <v>19</v>
      </c>
      <c r="CM82" s="118" t="s">
        <v>84</v>
      </c>
    </row>
    <row r="83" s="6" customFormat="1" ht="16.5" customHeight="1">
      <c r="B83" s="119"/>
      <c r="C83" s="120"/>
      <c r="D83" s="120"/>
      <c r="E83" s="121" t="s">
        <v>85</v>
      </c>
      <c r="F83" s="121"/>
      <c r="G83" s="121"/>
      <c r="H83" s="121"/>
      <c r="I83" s="121"/>
      <c r="J83" s="120"/>
      <c r="K83" s="121" t="s">
        <v>141</v>
      </c>
      <c r="L83" s="121"/>
      <c r="M83" s="121"/>
      <c r="N83" s="121"/>
      <c r="O83" s="121"/>
      <c r="P83" s="121"/>
      <c r="Q83" s="121"/>
      <c r="R83" s="121"/>
      <c r="S83" s="121"/>
      <c r="T83" s="121"/>
      <c r="U83" s="121"/>
      <c r="V83" s="121"/>
      <c r="W83" s="121"/>
      <c r="X83" s="121"/>
      <c r="Y83" s="121"/>
      <c r="Z83" s="121"/>
      <c r="AA83" s="121"/>
      <c r="AB83" s="121"/>
      <c r="AC83" s="121"/>
      <c r="AD83" s="121"/>
      <c r="AE83" s="121"/>
      <c r="AF83" s="121"/>
      <c r="AG83" s="122">
        <f>ROUND(AG84,2)</f>
        <v>0</v>
      </c>
      <c r="AH83" s="120"/>
      <c r="AI83" s="120"/>
      <c r="AJ83" s="120"/>
      <c r="AK83" s="120"/>
      <c r="AL83" s="120"/>
      <c r="AM83" s="120"/>
      <c r="AN83" s="123">
        <f>SUM(AG83,AT83)</f>
        <v>0</v>
      </c>
      <c r="AO83" s="120"/>
      <c r="AP83" s="120"/>
      <c r="AQ83" s="124" t="s">
        <v>87</v>
      </c>
      <c r="AR83" s="125"/>
      <c r="AS83" s="126">
        <f>ROUND(AS84,2)</f>
        <v>0</v>
      </c>
      <c r="AT83" s="127">
        <f>ROUND(SUM(AV83:AW83),2)</f>
        <v>0</v>
      </c>
      <c r="AU83" s="128">
        <f>ROUND(AU84,5)</f>
        <v>0</v>
      </c>
      <c r="AV83" s="127">
        <f>ROUND(AZ83*L29,2)</f>
        <v>0</v>
      </c>
      <c r="AW83" s="127">
        <f>ROUND(BA83*L30,2)</f>
        <v>0</v>
      </c>
      <c r="AX83" s="127">
        <f>ROUND(BB83*L29,2)</f>
        <v>0</v>
      </c>
      <c r="AY83" s="127">
        <f>ROUND(BC83*L30,2)</f>
        <v>0</v>
      </c>
      <c r="AZ83" s="127">
        <f>ROUND(AZ84,2)</f>
        <v>0</v>
      </c>
      <c r="BA83" s="127">
        <f>ROUND(BA84,2)</f>
        <v>0</v>
      </c>
      <c r="BB83" s="127">
        <f>ROUND(BB84,2)</f>
        <v>0</v>
      </c>
      <c r="BC83" s="127">
        <f>ROUND(BC84,2)</f>
        <v>0</v>
      </c>
      <c r="BD83" s="129">
        <f>ROUND(BD84,2)</f>
        <v>0</v>
      </c>
      <c r="BS83" s="130" t="s">
        <v>74</v>
      </c>
      <c r="BT83" s="130" t="s">
        <v>84</v>
      </c>
      <c r="BU83" s="130" t="s">
        <v>76</v>
      </c>
      <c r="BV83" s="130" t="s">
        <v>77</v>
      </c>
      <c r="BW83" s="130" t="s">
        <v>142</v>
      </c>
      <c r="BX83" s="130" t="s">
        <v>140</v>
      </c>
      <c r="CL83" s="130" t="s">
        <v>19</v>
      </c>
    </row>
    <row r="84" s="6" customFormat="1" ht="16.5" customHeight="1">
      <c r="A84" s="131" t="s">
        <v>89</v>
      </c>
      <c r="B84" s="119"/>
      <c r="C84" s="120"/>
      <c r="D84" s="120"/>
      <c r="E84" s="120"/>
      <c r="F84" s="121" t="s">
        <v>117</v>
      </c>
      <c r="G84" s="121"/>
      <c r="H84" s="121"/>
      <c r="I84" s="121"/>
      <c r="J84" s="121"/>
      <c r="K84" s="120"/>
      <c r="L84" s="121" t="s">
        <v>143</v>
      </c>
      <c r="M84" s="121"/>
      <c r="N84" s="121"/>
      <c r="O84" s="121"/>
      <c r="P84" s="121"/>
      <c r="Q84" s="121"/>
      <c r="R84" s="121"/>
      <c r="S84" s="121"/>
      <c r="T84" s="121"/>
      <c r="U84" s="121"/>
      <c r="V84" s="121"/>
      <c r="W84" s="121"/>
      <c r="X84" s="121"/>
      <c r="Y84" s="121"/>
      <c r="Z84" s="121"/>
      <c r="AA84" s="121"/>
      <c r="AB84" s="121"/>
      <c r="AC84" s="121"/>
      <c r="AD84" s="121"/>
      <c r="AE84" s="121"/>
      <c r="AF84" s="121"/>
      <c r="AG84" s="123">
        <f>'TK - P3494'!J34</f>
        <v>0</v>
      </c>
      <c r="AH84" s="120"/>
      <c r="AI84" s="120"/>
      <c r="AJ84" s="120"/>
      <c r="AK84" s="120"/>
      <c r="AL84" s="120"/>
      <c r="AM84" s="120"/>
      <c r="AN84" s="123">
        <f>SUM(AG84,AT84)</f>
        <v>0</v>
      </c>
      <c r="AO84" s="120"/>
      <c r="AP84" s="120"/>
      <c r="AQ84" s="124" t="s">
        <v>87</v>
      </c>
      <c r="AR84" s="125"/>
      <c r="AS84" s="126">
        <v>0</v>
      </c>
      <c r="AT84" s="127">
        <f>ROUND(SUM(AV84:AW84),2)</f>
        <v>0</v>
      </c>
      <c r="AU84" s="128">
        <f>'TK - P3494'!P94</f>
        <v>0</v>
      </c>
      <c r="AV84" s="127">
        <f>'TK - P3494'!J37</f>
        <v>0</v>
      </c>
      <c r="AW84" s="127">
        <f>'TK - P3494'!J38</f>
        <v>0</v>
      </c>
      <c r="AX84" s="127">
        <f>'TK - P3494'!J39</f>
        <v>0</v>
      </c>
      <c r="AY84" s="127">
        <f>'TK - P3494'!J40</f>
        <v>0</v>
      </c>
      <c r="AZ84" s="127">
        <f>'TK - P3494'!F37</f>
        <v>0</v>
      </c>
      <c r="BA84" s="127">
        <f>'TK - P3494'!F38</f>
        <v>0</v>
      </c>
      <c r="BB84" s="127">
        <f>'TK - P3494'!F39</f>
        <v>0</v>
      </c>
      <c r="BC84" s="127">
        <f>'TK - P3494'!F40</f>
        <v>0</v>
      </c>
      <c r="BD84" s="129">
        <f>'TK - P3494'!F41</f>
        <v>0</v>
      </c>
      <c r="BT84" s="130" t="s">
        <v>91</v>
      </c>
      <c r="BV84" s="130" t="s">
        <v>77</v>
      </c>
      <c r="BW84" s="130" t="s">
        <v>144</v>
      </c>
      <c r="BX84" s="130" t="s">
        <v>142</v>
      </c>
      <c r="CL84" s="130" t="s">
        <v>19</v>
      </c>
    </row>
    <row r="85" s="6" customFormat="1" ht="16.5" customHeight="1">
      <c r="B85" s="119"/>
      <c r="C85" s="120"/>
      <c r="D85" s="120"/>
      <c r="E85" s="121" t="s">
        <v>97</v>
      </c>
      <c r="F85" s="121"/>
      <c r="G85" s="121"/>
      <c r="H85" s="121"/>
      <c r="I85" s="121"/>
      <c r="J85" s="120"/>
      <c r="K85" s="121" t="s">
        <v>98</v>
      </c>
      <c r="L85" s="121"/>
      <c r="M85" s="121"/>
      <c r="N85" s="121"/>
      <c r="O85" s="121"/>
      <c r="P85" s="121"/>
      <c r="Q85" s="121"/>
      <c r="R85" s="121"/>
      <c r="S85" s="121"/>
      <c r="T85" s="121"/>
      <c r="U85" s="121"/>
      <c r="V85" s="121"/>
      <c r="W85" s="121"/>
      <c r="X85" s="121"/>
      <c r="Y85" s="121"/>
      <c r="Z85" s="121"/>
      <c r="AA85" s="121"/>
      <c r="AB85" s="121"/>
      <c r="AC85" s="121"/>
      <c r="AD85" s="121"/>
      <c r="AE85" s="121"/>
      <c r="AF85" s="121"/>
      <c r="AG85" s="122">
        <f>ROUND(AG86,2)</f>
        <v>0</v>
      </c>
      <c r="AH85" s="120"/>
      <c r="AI85" s="120"/>
      <c r="AJ85" s="120"/>
      <c r="AK85" s="120"/>
      <c r="AL85" s="120"/>
      <c r="AM85" s="120"/>
      <c r="AN85" s="123">
        <f>SUM(AG85,AT85)</f>
        <v>0</v>
      </c>
      <c r="AO85" s="120"/>
      <c r="AP85" s="120"/>
      <c r="AQ85" s="124" t="s">
        <v>87</v>
      </c>
      <c r="AR85" s="125"/>
      <c r="AS85" s="126">
        <f>ROUND(AS86,2)</f>
        <v>0</v>
      </c>
      <c r="AT85" s="127">
        <f>ROUND(SUM(AV85:AW85),2)</f>
        <v>0</v>
      </c>
      <c r="AU85" s="128">
        <f>ROUND(AU86,5)</f>
        <v>0</v>
      </c>
      <c r="AV85" s="127">
        <f>ROUND(AZ85*L29,2)</f>
        <v>0</v>
      </c>
      <c r="AW85" s="127">
        <f>ROUND(BA85*L30,2)</f>
        <v>0</v>
      </c>
      <c r="AX85" s="127">
        <f>ROUND(BB85*L29,2)</f>
        <v>0</v>
      </c>
      <c r="AY85" s="127">
        <f>ROUND(BC85*L30,2)</f>
        <v>0</v>
      </c>
      <c r="AZ85" s="127">
        <f>ROUND(AZ86,2)</f>
        <v>0</v>
      </c>
      <c r="BA85" s="127">
        <f>ROUND(BA86,2)</f>
        <v>0</v>
      </c>
      <c r="BB85" s="127">
        <f>ROUND(BB86,2)</f>
        <v>0</v>
      </c>
      <c r="BC85" s="127">
        <f>ROUND(BC86,2)</f>
        <v>0</v>
      </c>
      <c r="BD85" s="129">
        <f>ROUND(BD86,2)</f>
        <v>0</v>
      </c>
      <c r="BS85" s="130" t="s">
        <v>74</v>
      </c>
      <c r="BT85" s="130" t="s">
        <v>84</v>
      </c>
      <c r="BU85" s="130" t="s">
        <v>76</v>
      </c>
      <c r="BV85" s="130" t="s">
        <v>77</v>
      </c>
      <c r="BW85" s="130" t="s">
        <v>145</v>
      </c>
      <c r="BX85" s="130" t="s">
        <v>140</v>
      </c>
      <c r="CL85" s="130" t="s">
        <v>19</v>
      </c>
    </row>
    <row r="86" s="6" customFormat="1" ht="16.5" customHeight="1">
      <c r="A86" s="131" t="s">
        <v>89</v>
      </c>
      <c r="B86" s="119"/>
      <c r="C86" s="120"/>
      <c r="D86" s="120"/>
      <c r="E86" s="120"/>
      <c r="F86" s="121" t="s">
        <v>117</v>
      </c>
      <c r="G86" s="121"/>
      <c r="H86" s="121"/>
      <c r="I86" s="121"/>
      <c r="J86" s="121"/>
      <c r="K86" s="120"/>
      <c r="L86" s="121" t="s">
        <v>143</v>
      </c>
      <c r="M86" s="121"/>
      <c r="N86" s="121"/>
      <c r="O86" s="121"/>
      <c r="P86" s="121"/>
      <c r="Q86" s="121"/>
      <c r="R86" s="121"/>
      <c r="S86" s="121"/>
      <c r="T86" s="121"/>
      <c r="U86" s="121"/>
      <c r="V86" s="121"/>
      <c r="W86" s="121"/>
      <c r="X86" s="121"/>
      <c r="Y86" s="121"/>
      <c r="Z86" s="121"/>
      <c r="AA86" s="121"/>
      <c r="AB86" s="121"/>
      <c r="AC86" s="121"/>
      <c r="AD86" s="121"/>
      <c r="AE86" s="121"/>
      <c r="AF86" s="121"/>
      <c r="AG86" s="123">
        <f>'TK - P3494_01'!J34</f>
        <v>0</v>
      </c>
      <c r="AH86" s="120"/>
      <c r="AI86" s="120"/>
      <c r="AJ86" s="120"/>
      <c r="AK86" s="120"/>
      <c r="AL86" s="120"/>
      <c r="AM86" s="120"/>
      <c r="AN86" s="123">
        <f>SUM(AG86,AT86)</f>
        <v>0</v>
      </c>
      <c r="AO86" s="120"/>
      <c r="AP86" s="120"/>
      <c r="AQ86" s="124" t="s">
        <v>87</v>
      </c>
      <c r="AR86" s="125"/>
      <c r="AS86" s="126">
        <v>0</v>
      </c>
      <c r="AT86" s="127">
        <f>ROUND(SUM(AV86:AW86),2)</f>
        <v>0</v>
      </c>
      <c r="AU86" s="128">
        <f>'TK - P3494_01'!P92</f>
        <v>0</v>
      </c>
      <c r="AV86" s="127">
        <f>'TK - P3494_01'!J37</f>
        <v>0</v>
      </c>
      <c r="AW86" s="127">
        <f>'TK - P3494_01'!J38</f>
        <v>0</v>
      </c>
      <c r="AX86" s="127">
        <f>'TK - P3494_01'!J39</f>
        <v>0</v>
      </c>
      <c r="AY86" s="127">
        <f>'TK - P3494_01'!J40</f>
        <v>0</v>
      </c>
      <c r="AZ86" s="127">
        <f>'TK - P3494_01'!F37</f>
        <v>0</v>
      </c>
      <c r="BA86" s="127">
        <f>'TK - P3494_01'!F38</f>
        <v>0</v>
      </c>
      <c r="BB86" s="127">
        <f>'TK - P3494_01'!F39</f>
        <v>0</v>
      </c>
      <c r="BC86" s="127">
        <f>'TK - P3494_01'!F40</f>
        <v>0</v>
      </c>
      <c r="BD86" s="129">
        <f>'TK - P3494_01'!F41</f>
        <v>0</v>
      </c>
      <c r="BT86" s="130" t="s">
        <v>91</v>
      </c>
      <c r="BV86" s="130" t="s">
        <v>77</v>
      </c>
      <c r="BW86" s="130" t="s">
        <v>146</v>
      </c>
      <c r="BX86" s="130" t="s">
        <v>145</v>
      </c>
      <c r="CL86" s="130" t="s">
        <v>19</v>
      </c>
    </row>
    <row r="87" s="5" customFormat="1" ht="16.5" customHeight="1">
      <c r="B87" s="106"/>
      <c r="C87" s="107"/>
      <c r="D87" s="108" t="s">
        <v>147</v>
      </c>
      <c r="E87" s="108"/>
      <c r="F87" s="108"/>
      <c r="G87" s="108"/>
      <c r="H87" s="108"/>
      <c r="I87" s="109"/>
      <c r="J87" s="108" t="s">
        <v>148</v>
      </c>
      <c r="K87" s="108"/>
      <c r="L87" s="108"/>
      <c r="M87" s="108"/>
      <c r="N87" s="108"/>
      <c r="O87" s="108"/>
      <c r="P87" s="108"/>
      <c r="Q87" s="108"/>
      <c r="R87" s="108"/>
      <c r="S87" s="108"/>
      <c r="T87" s="108"/>
      <c r="U87" s="108"/>
      <c r="V87" s="108"/>
      <c r="W87" s="108"/>
      <c r="X87" s="108"/>
      <c r="Y87" s="108"/>
      <c r="Z87" s="108"/>
      <c r="AA87" s="108"/>
      <c r="AB87" s="108"/>
      <c r="AC87" s="108"/>
      <c r="AD87" s="108"/>
      <c r="AE87" s="108"/>
      <c r="AF87" s="108"/>
      <c r="AG87" s="110">
        <f>ROUND(AG88+AG90,2)</f>
        <v>0</v>
      </c>
      <c r="AH87" s="109"/>
      <c r="AI87" s="109"/>
      <c r="AJ87" s="109"/>
      <c r="AK87" s="109"/>
      <c r="AL87" s="109"/>
      <c r="AM87" s="109"/>
      <c r="AN87" s="111">
        <f>SUM(AG87,AT87)</f>
        <v>0</v>
      </c>
      <c r="AO87" s="109"/>
      <c r="AP87" s="109"/>
      <c r="AQ87" s="112" t="s">
        <v>81</v>
      </c>
      <c r="AR87" s="113"/>
      <c r="AS87" s="114">
        <f>ROUND(AS88+AS90,2)</f>
        <v>0</v>
      </c>
      <c r="AT87" s="115">
        <f>ROUND(SUM(AV87:AW87),2)</f>
        <v>0</v>
      </c>
      <c r="AU87" s="116">
        <f>ROUND(AU88+AU90,5)</f>
        <v>0</v>
      </c>
      <c r="AV87" s="115">
        <f>ROUND(AZ87*L29,2)</f>
        <v>0</v>
      </c>
      <c r="AW87" s="115">
        <f>ROUND(BA87*L30,2)</f>
        <v>0</v>
      </c>
      <c r="AX87" s="115">
        <f>ROUND(BB87*L29,2)</f>
        <v>0</v>
      </c>
      <c r="AY87" s="115">
        <f>ROUND(BC87*L30,2)</f>
        <v>0</v>
      </c>
      <c r="AZ87" s="115">
        <f>ROUND(AZ88+AZ90,2)</f>
        <v>0</v>
      </c>
      <c r="BA87" s="115">
        <f>ROUND(BA88+BA90,2)</f>
        <v>0</v>
      </c>
      <c r="BB87" s="115">
        <f>ROUND(BB88+BB90,2)</f>
        <v>0</v>
      </c>
      <c r="BC87" s="115">
        <f>ROUND(BC88+BC90,2)</f>
        <v>0</v>
      </c>
      <c r="BD87" s="117">
        <f>ROUND(BD88+BD90,2)</f>
        <v>0</v>
      </c>
      <c r="BS87" s="118" t="s">
        <v>74</v>
      </c>
      <c r="BT87" s="118" t="s">
        <v>82</v>
      </c>
      <c r="BU87" s="118" t="s">
        <v>76</v>
      </c>
      <c r="BV87" s="118" t="s">
        <v>77</v>
      </c>
      <c r="BW87" s="118" t="s">
        <v>149</v>
      </c>
      <c r="BX87" s="118" t="s">
        <v>5</v>
      </c>
      <c r="CL87" s="118" t="s">
        <v>19</v>
      </c>
      <c r="CM87" s="118" t="s">
        <v>84</v>
      </c>
    </row>
    <row r="88" s="6" customFormat="1" ht="16.5" customHeight="1">
      <c r="B88" s="119"/>
      <c r="C88" s="120"/>
      <c r="D88" s="120"/>
      <c r="E88" s="121" t="s">
        <v>85</v>
      </c>
      <c r="F88" s="121"/>
      <c r="G88" s="121"/>
      <c r="H88" s="121"/>
      <c r="I88" s="121"/>
      <c r="J88" s="120"/>
      <c r="K88" s="121" t="s">
        <v>86</v>
      </c>
      <c r="L88" s="121"/>
      <c r="M88" s="121"/>
      <c r="N88" s="121"/>
      <c r="O88" s="121"/>
      <c r="P88" s="121"/>
      <c r="Q88" s="121"/>
      <c r="R88" s="121"/>
      <c r="S88" s="121"/>
      <c r="T88" s="121"/>
      <c r="U88" s="121"/>
      <c r="V88" s="121"/>
      <c r="W88" s="121"/>
      <c r="X88" s="121"/>
      <c r="Y88" s="121"/>
      <c r="Z88" s="121"/>
      <c r="AA88" s="121"/>
      <c r="AB88" s="121"/>
      <c r="AC88" s="121"/>
      <c r="AD88" s="121"/>
      <c r="AE88" s="121"/>
      <c r="AF88" s="121"/>
      <c r="AG88" s="122">
        <f>ROUND(AG89,2)</f>
        <v>0</v>
      </c>
      <c r="AH88" s="120"/>
      <c r="AI88" s="120"/>
      <c r="AJ88" s="120"/>
      <c r="AK88" s="120"/>
      <c r="AL88" s="120"/>
      <c r="AM88" s="120"/>
      <c r="AN88" s="123">
        <f>SUM(AG88,AT88)</f>
        <v>0</v>
      </c>
      <c r="AO88" s="120"/>
      <c r="AP88" s="120"/>
      <c r="AQ88" s="124" t="s">
        <v>87</v>
      </c>
      <c r="AR88" s="125"/>
      <c r="AS88" s="126">
        <f>ROUND(AS89,2)</f>
        <v>0</v>
      </c>
      <c r="AT88" s="127">
        <f>ROUND(SUM(AV88:AW88),2)</f>
        <v>0</v>
      </c>
      <c r="AU88" s="128">
        <f>ROUND(AU89,5)</f>
        <v>0</v>
      </c>
      <c r="AV88" s="127">
        <f>ROUND(AZ88*L29,2)</f>
        <v>0</v>
      </c>
      <c r="AW88" s="127">
        <f>ROUND(BA88*L30,2)</f>
        <v>0</v>
      </c>
      <c r="AX88" s="127">
        <f>ROUND(BB88*L29,2)</f>
        <v>0</v>
      </c>
      <c r="AY88" s="127">
        <f>ROUND(BC88*L30,2)</f>
        <v>0</v>
      </c>
      <c r="AZ88" s="127">
        <f>ROUND(AZ89,2)</f>
        <v>0</v>
      </c>
      <c r="BA88" s="127">
        <f>ROUND(BA89,2)</f>
        <v>0</v>
      </c>
      <c r="BB88" s="127">
        <f>ROUND(BB89,2)</f>
        <v>0</v>
      </c>
      <c r="BC88" s="127">
        <f>ROUND(BC89,2)</f>
        <v>0</v>
      </c>
      <c r="BD88" s="129">
        <f>ROUND(BD89,2)</f>
        <v>0</v>
      </c>
      <c r="BS88" s="130" t="s">
        <v>74</v>
      </c>
      <c r="BT88" s="130" t="s">
        <v>84</v>
      </c>
      <c r="BU88" s="130" t="s">
        <v>76</v>
      </c>
      <c r="BV88" s="130" t="s">
        <v>77</v>
      </c>
      <c r="BW88" s="130" t="s">
        <v>150</v>
      </c>
      <c r="BX88" s="130" t="s">
        <v>149</v>
      </c>
      <c r="CL88" s="130" t="s">
        <v>19</v>
      </c>
    </row>
    <row r="89" s="6" customFormat="1" ht="16.5" customHeight="1">
      <c r="A89" s="131" t="s">
        <v>89</v>
      </c>
      <c r="B89" s="119"/>
      <c r="C89" s="120"/>
      <c r="D89" s="120"/>
      <c r="E89" s="120"/>
      <c r="F89" s="121" t="s">
        <v>117</v>
      </c>
      <c r="G89" s="121"/>
      <c r="H89" s="121"/>
      <c r="I89" s="121"/>
      <c r="J89" s="121"/>
      <c r="K89" s="120"/>
      <c r="L89" s="121" t="s">
        <v>151</v>
      </c>
      <c r="M89" s="121"/>
      <c r="N89" s="121"/>
      <c r="O89" s="121"/>
      <c r="P89" s="121"/>
      <c r="Q89" s="121"/>
      <c r="R89" s="121"/>
      <c r="S89" s="121"/>
      <c r="T89" s="121"/>
      <c r="U89" s="121"/>
      <c r="V89" s="121"/>
      <c r="W89" s="121"/>
      <c r="X89" s="121"/>
      <c r="Y89" s="121"/>
      <c r="Z89" s="121"/>
      <c r="AA89" s="121"/>
      <c r="AB89" s="121"/>
      <c r="AC89" s="121"/>
      <c r="AD89" s="121"/>
      <c r="AE89" s="121"/>
      <c r="AF89" s="121"/>
      <c r="AG89" s="123">
        <f>'TK - P3524'!J34</f>
        <v>0</v>
      </c>
      <c r="AH89" s="120"/>
      <c r="AI89" s="120"/>
      <c r="AJ89" s="120"/>
      <c r="AK89" s="120"/>
      <c r="AL89" s="120"/>
      <c r="AM89" s="120"/>
      <c r="AN89" s="123">
        <f>SUM(AG89,AT89)</f>
        <v>0</v>
      </c>
      <c r="AO89" s="120"/>
      <c r="AP89" s="120"/>
      <c r="AQ89" s="124" t="s">
        <v>87</v>
      </c>
      <c r="AR89" s="125"/>
      <c r="AS89" s="126">
        <v>0</v>
      </c>
      <c r="AT89" s="127">
        <f>ROUND(SUM(AV89:AW89),2)</f>
        <v>0</v>
      </c>
      <c r="AU89" s="128">
        <f>'TK - P3524'!P94</f>
        <v>0</v>
      </c>
      <c r="AV89" s="127">
        <f>'TK - P3524'!J37</f>
        <v>0</v>
      </c>
      <c r="AW89" s="127">
        <f>'TK - P3524'!J38</f>
        <v>0</v>
      </c>
      <c r="AX89" s="127">
        <f>'TK - P3524'!J39</f>
        <v>0</v>
      </c>
      <c r="AY89" s="127">
        <f>'TK - P3524'!J40</f>
        <v>0</v>
      </c>
      <c r="AZ89" s="127">
        <f>'TK - P3524'!F37</f>
        <v>0</v>
      </c>
      <c r="BA89" s="127">
        <f>'TK - P3524'!F38</f>
        <v>0</v>
      </c>
      <c r="BB89" s="127">
        <f>'TK - P3524'!F39</f>
        <v>0</v>
      </c>
      <c r="BC89" s="127">
        <f>'TK - P3524'!F40</f>
        <v>0</v>
      </c>
      <c r="BD89" s="129">
        <f>'TK - P3524'!F41</f>
        <v>0</v>
      </c>
      <c r="BT89" s="130" t="s">
        <v>91</v>
      </c>
      <c r="BV89" s="130" t="s">
        <v>77</v>
      </c>
      <c r="BW89" s="130" t="s">
        <v>152</v>
      </c>
      <c r="BX89" s="130" t="s">
        <v>150</v>
      </c>
      <c r="CL89" s="130" t="s">
        <v>19</v>
      </c>
    </row>
    <row r="90" s="6" customFormat="1" ht="16.5" customHeight="1">
      <c r="B90" s="119"/>
      <c r="C90" s="120"/>
      <c r="D90" s="120"/>
      <c r="E90" s="121" t="s">
        <v>97</v>
      </c>
      <c r="F90" s="121"/>
      <c r="G90" s="121"/>
      <c r="H90" s="121"/>
      <c r="I90" s="121"/>
      <c r="J90" s="120"/>
      <c r="K90" s="121" t="s">
        <v>98</v>
      </c>
      <c r="L90" s="121"/>
      <c r="M90" s="121"/>
      <c r="N90" s="121"/>
      <c r="O90" s="121"/>
      <c r="P90" s="121"/>
      <c r="Q90" s="121"/>
      <c r="R90" s="121"/>
      <c r="S90" s="121"/>
      <c r="T90" s="121"/>
      <c r="U90" s="121"/>
      <c r="V90" s="121"/>
      <c r="W90" s="121"/>
      <c r="X90" s="121"/>
      <c r="Y90" s="121"/>
      <c r="Z90" s="121"/>
      <c r="AA90" s="121"/>
      <c r="AB90" s="121"/>
      <c r="AC90" s="121"/>
      <c r="AD90" s="121"/>
      <c r="AE90" s="121"/>
      <c r="AF90" s="121"/>
      <c r="AG90" s="122">
        <f>ROUND(AG91,2)</f>
        <v>0</v>
      </c>
      <c r="AH90" s="120"/>
      <c r="AI90" s="120"/>
      <c r="AJ90" s="120"/>
      <c r="AK90" s="120"/>
      <c r="AL90" s="120"/>
      <c r="AM90" s="120"/>
      <c r="AN90" s="123">
        <f>SUM(AG90,AT90)</f>
        <v>0</v>
      </c>
      <c r="AO90" s="120"/>
      <c r="AP90" s="120"/>
      <c r="AQ90" s="124" t="s">
        <v>87</v>
      </c>
      <c r="AR90" s="125"/>
      <c r="AS90" s="126">
        <f>ROUND(AS91,2)</f>
        <v>0</v>
      </c>
      <c r="AT90" s="127">
        <f>ROUND(SUM(AV90:AW90),2)</f>
        <v>0</v>
      </c>
      <c r="AU90" s="128">
        <f>ROUND(AU91,5)</f>
        <v>0</v>
      </c>
      <c r="AV90" s="127">
        <f>ROUND(AZ90*L29,2)</f>
        <v>0</v>
      </c>
      <c r="AW90" s="127">
        <f>ROUND(BA90*L30,2)</f>
        <v>0</v>
      </c>
      <c r="AX90" s="127">
        <f>ROUND(BB90*L29,2)</f>
        <v>0</v>
      </c>
      <c r="AY90" s="127">
        <f>ROUND(BC90*L30,2)</f>
        <v>0</v>
      </c>
      <c r="AZ90" s="127">
        <f>ROUND(AZ91,2)</f>
        <v>0</v>
      </c>
      <c r="BA90" s="127">
        <f>ROUND(BA91,2)</f>
        <v>0</v>
      </c>
      <c r="BB90" s="127">
        <f>ROUND(BB91,2)</f>
        <v>0</v>
      </c>
      <c r="BC90" s="127">
        <f>ROUND(BC91,2)</f>
        <v>0</v>
      </c>
      <c r="BD90" s="129">
        <f>ROUND(BD91,2)</f>
        <v>0</v>
      </c>
      <c r="BS90" s="130" t="s">
        <v>74</v>
      </c>
      <c r="BT90" s="130" t="s">
        <v>84</v>
      </c>
      <c r="BU90" s="130" t="s">
        <v>76</v>
      </c>
      <c r="BV90" s="130" t="s">
        <v>77</v>
      </c>
      <c r="BW90" s="130" t="s">
        <v>153</v>
      </c>
      <c r="BX90" s="130" t="s">
        <v>149</v>
      </c>
      <c r="CL90" s="130" t="s">
        <v>19</v>
      </c>
    </row>
    <row r="91" s="6" customFormat="1" ht="16.5" customHeight="1">
      <c r="A91" s="131" t="s">
        <v>89</v>
      </c>
      <c r="B91" s="119"/>
      <c r="C91" s="120"/>
      <c r="D91" s="120"/>
      <c r="E91" s="120"/>
      <c r="F91" s="121" t="s">
        <v>117</v>
      </c>
      <c r="G91" s="121"/>
      <c r="H91" s="121"/>
      <c r="I91" s="121"/>
      <c r="J91" s="121"/>
      <c r="K91" s="120"/>
      <c r="L91" s="121" t="s">
        <v>151</v>
      </c>
      <c r="M91" s="121"/>
      <c r="N91" s="121"/>
      <c r="O91" s="121"/>
      <c r="P91" s="121"/>
      <c r="Q91" s="121"/>
      <c r="R91" s="121"/>
      <c r="S91" s="121"/>
      <c r="T91" s="121"/>
      <c r="U91" s="121"/>
      <c r="V91" s="121"/>
      <c r="W91" s="121"/>
      <c r="X91" s="121"/>
      <c r="Y91" s="121"/>
      <c r="Z91" s="121"/>
      <c r="AA91" s="121"/>
      <c r="AB91" s="121"/>
      <c r="AC91" s="121"/>
      <c r="AD91" s="121"/>
      <c r="AE91" s="121"/>
      <c r="AF91" s="121"/>
      <c r="AG91" s="123">
        <f>'TK - P3524_01'!J34</f>
        <v>0</v>
      </c>
      <c r="AH91" s="120"/>
      <c r="AI91" s="120"/>
      <c r="AJ91" s="120"/>
      <c r="AK91" s="120"/>
      <c r="AL91" s="120"/>
      <c r="AM91" s="120"/>
      <c r="AN91" s="123">
        <f>SUM(AG91,AT91)</f>
        <v>0</v>
      </c>
      <c r="AO91" s="120"/>
      <c r="AP91" s="120"/>
      <c r="AQ91" s="124" t="s">
        <v>87</v>
      </c>
      <c r="AR91" s="125"/>
      <c r="AS91" s="126">
        <v>0</v>
      </c>
      <c r="AT91" s="127">
        <f>ROUND(SUM(AV91:AW91),2)</f>
        <v>0</v>
      </c>
      <c r="AU91" s="128">
        <f>'TK - P3524_01'!P92</f>
        <v>0</v>
      </c>
      <c r="AV91" s="127">
        <f>'TK - P3524_01'!J37</f>
        <v>0</v>
      </c>
      <c r="AW91" s="127">
        <f>'TK - P3524_01'!J38</f>
        <v>0</v>
      </c>
      <c r="AX91" s="127">
        <f>'TK - P3524_01'!J39</f>
        <v>0</v>
      </c>
      <c r="AY91" s="127">
        <f>'TK - P3524_01'!J40</f>
        <v>0</v>
      </c>
      <c r="AZ91" s="127">
        <f>'TK - P3524_01'!F37</f>
        <v>0</v>
      </c>
      <c r="BA91" s="127">
        <f>'TK - P3524_01'!F38</f>
        <v>0</v>
      </c>
      <c r="BB91" s="127">
        <f>'TK - P3524_01'!F39</f>
        <v>0</v>
      </c>
      <c r="BC91" s="127">
        <f>'TK - P3524_01'!F40</f>
        <v>0</v>
      </c>
      <c r="BD91" s="129">
        <f>'TK - P3524_01'!F41</f>
        <v>0</v>
      </c>
      <c r="BT91" s="130" t="s">
        <v>91</v>
      </c>
      <c r="BV91" s="130" t="s">
        <v>77</v>
      </c>
      <c r="BW91" s="130" t="s">
        <v>154</v>
      </c>
      <c r="BX91" s="130" t="s">
        <v>153</v>
      </c>
      <c r="CL91" s="130" t="s">
        <v>19</v>
      </c>
    </row>
    <row r="92" s="5" customFormat="1" ht="16.5" customHeight="1">
      <c r="B92" s="106"/>
      <c r="C92" s="107"/>
      <c r="D92" s="108" t="s">
        <v>155</v>
      </c>
      <c r="E92" s="108"/>
      <c r="F92" s="108"/>
      <c r="G92" s="108"/>
      <c r="H92" s="108"/>
      <c r="I92" s="109"/>
      <c r="J92" s="108" t="s">
        <v>156</v>
      </c>
      <c r="K92" s="108"/>
      <c r="L92" s="108"/>
      <c r="M92" s="108"/>
      <c r="N92" s="108"/>
      <c r="O92" s="108"/>
      <c r="P92" s="108"/>
      <c r="Q92" s="108"/>
      <c r="R92" s="108"/>
      <c r="S92" s="108"/>
      <c r="T92" s="108"/>
      <c r="U92" s="108"/>
      <c r="V92" s="108"/>
      <c r="W92" s="108"/>
      <c r="X92" s="108"/>
      <c r="Y92" s="108"/>
      <c r="Z92" s="108"/>
      <c r="AA92" s="108"/>
      <c r="AB92" s="108"/>
      <c r="AC92" s="108"/>
      <c r="AD92" s="108"/>
      <c r="AE92" s="108"/>
      <c r="AF92" s="108"/>
      <c r="AG92" s="110">
        <f>ROUND(AG93+AG96,2)</f>
        <v>0</v>
      </c>
      <c r="AH92" s="109"/>
      <c r="AI92" s="109"/>
      <c r="AJ92" s="109"/>
      <c r="AK92" s="109"/>
      <c r="AL92" s="109"/>
      <c r="AM92" s="109"/>
      <c r="AN92" s="111">
        <f>SUM(AG92,AT92)</f>
        <v>0</v>
      </c>
      <c r="AO92" s="109"/>
      <c r="AP92" s="109"/>
      <c r="AQ92" s="112" t="s">
        <v>81</v>
      </c>
      <c r="AR92" s="113"/>
      <c r="AS92" s="114">
        <f>ROUND(AS93+AS96,2)</f>
        <v>0</v>
      </c>
      <c r="AT92" s="115">
        <f>ROUND(SUM(AV92:AW92),2)</f>
        <v>0</v>
      </c>
      <c r="AU92" s="116">
        <f>ROUND(AU93+AU96,5)</f>
        <v>0</v>
      </c>
      <c r="AV92" s="115">
        <f>ROUND(AZ92*L29,2)</f>
        <v>0</v>
      </c>
      <c r="AW92" s="115">
        <f>ROUND(BA92*L30,2)</f>
        <v>0</v>
      </c>
      <c r="AX92" s="115">
        <f>ROUND(BB92*L29,2)</f>
        <v>0</v>
      </c>
      <c r="AY92" s="115">
        <f>ROUND(BC92*L30,2)</f>
        <v>0</v>
      </c>
      <c r="AZ92" s="115">
        <f>ROUND(AZ93+AZ96,2)</f>
        <v>0</v>
      </c>
      <c r="BA92" s="115">
        <f>ROUND(BA93+BA96,2)</f>
        <v>0</v>
      </c>
      <c r="BB92" s="115">
        <f>ROUND(BB93+BB96,2)</f>
        <v>0</v>
      </c>
      <c r="BC92" s="115">
        <f>ROUND(BC93+BC96,2)</f>
        <v>0</v>
      </c>
      <c r="BD92" s="117">
        <f>ROUND(BD93+BD96,2)</f>
        <v>0</v>
      </c>
      <c r="BS92" s="118" t="s">
        <v>74</v>
      </c>
      <c r="BT92" s="118" t="s">
        <v>82</v>
      </c>
      <c r="BU92" s="118" t="s">
        <v>76</v>
      </c>
      <c r="BV92" s="118" t="s">
        <v>77</v>
      </c>
      <c r="BW92" s="118" t="s">
        <v>157</v>
      </c>
      <c r="BX92" s="118" t="s">
        <v>5</v>
      </c>
      <c r="CL92" s="118" t="s">
        <v>21</v>
      </c>
      <c r="CM92" s="118" t="s">
        <v>84</v>
      </c>
    </row>
    <row r="93" s="6" customFormat="1" ht="16.5" customHeight="1">
      <c r="B93" s="119"/>
      <c r="C93" s="120"/>
      <c r="D93" s="120"/>
      <c r="E93" s="121" t="s">
        <v>85</v>
      </c>
      <c r="F93" s="121"/>
      <c r="G93" s="121"/>
      <c r="H93" s="121"/>
      <c r="I93" s="121"/>
      <c r="J93" s="120"/>
      <c r="K93" s="121" t="s">
        <v>86</v>
      </c>
      <c r="L93" s="121"/>
      <c r="M93" s="121"/>
      <c r="N93" s="121"/>
      <c r="O93" s="121"/>
      <c r="P93" s="121"/>
      <c r="Q93" s="121"/>
      <c r="R93" s="121"/>
      <c r="S93" s="121"/>
      <c r="T93" s="121"/>
      <c r="U93" s="121"/>
      <c r="V93" s="121"/>
      <c r="W93" s="121"/>
      <c r="X93" s="121"/>
      <c r="Y93" s="121"/>
      <c r="Z93" s="121"/>
      <c r="AA93" s="121"/>
      <c r="AB93" s="121"/>
      <c r="AC93" s="121"/>
      <c r="AD93" s="121"/>
      <c r="AE93" s="121"/>
      <c r="AF93" s="121"/>
      <c r="AG93" s="122">
        <f>ROUND(SUM(AG94:AG95),2)</f>
        <v>0</v>
      </c>
      <c r="AH93" s="120"/>
      <c r="AI93" s="120"/>
      <c r="AJ93" s="120"/>
      <c r="AK93" s="120"/>
      <c r="AL93" s="120"/>
      <c r="AM93" s="120"/>
      <c r="AN93" s="123">
        <f>SUM(AG93,AT93)</f>
        <v>0</v>
      </c>
      <c r="AO93" s="120"/>
      <c r="AP93" s="120"/>
      <c r="AQ93" s="124" t="s">
        <v>87</v>
      </c>
      <c r="AR93" s="125"/>
      <c r="AS93" s="126">
        <f>ROUND(SUM(AS94:AS95),2)</f>
        <v>0</v>
      </c>
      <c r="AT93" s="127">
        <f>ROUND(SUM(AV93:AW93),2)</f>
        <v>0</v>
      </c>
      <c r="AU93" s="128">
        <f>ROUND(SUM(AU94:AU95),5)</f>
        <v>0</v>
      </c>
      <c r="AV93" s="127">
        <f>ROUND(AZ93*L29,2)</f>
        <v>0</v>
      </c>
      <c r="AW93" s="127">
        <f>ROUND(BA93*L30,2)</f>
        <v>0</v>
      </c>
      <c r="AX93" s="127">
        <f>ROUND(BB93*L29,2)</f>
        <v>0</v>
      </c>
      <c r="AY93" s="127">
        <f>ROUND(BC93*L30,2)</f>
        <v>0</v>
      </c>
      <c r="AZ93" s="127">
        <f>ROUND(SUM(AZ94:AZ95),2)</f>
        <v>0</v>
      </c>
      <c r="BA93" s="127">
        <f>ROUND(SUM(BA94:BA95),2)</f>
        <v>0</v>
      </c>
      <c r="BB93" s="127">
        <f>ROUND(SUM(BB94:BB95),2)</f>
        <v>0</v>
      </c>
      <c r="BC93" s="127">
        <f>ROUND(SUM(BC94:BC95),2)</f>
        <v>0</v>
      </c>
      <c r="BD93" s="129">
        <f>ROUND(SUM(BD94:BD95),2)</f>
        <v>0</v>
      </c>
      <c r="BS93" s="130" t="s">
        <v>74</v>
      </c>
      <c r="BT93" s="130" t="s">
        <v>84</v>
      </c>
      <c r="BU93" s="130" t="s">
        <v>76</v>
      </c>
      <c r="BV93" s="130" t="s">
        <v>77</v>
      </c>
      <c r="BW93" s="130" t="s">
        <v>158</v>
      </c>
      <c r="BX93" s="130" t="s">
        <v>157</v>
      </c>
      <c r="CL93" s="130" t="s">
        <v>21</v>
      </c>
    </row>
    <row r="94" s="6" customFormat="1" ht="16.5" customHeight="1">
      <c r="A94" s="131" t="s">
        <v>89</v>
      </c>
      <c r="B94" s="119"/>
      <c r="C94" s="120"/>
      <c r="D94" s="120"/>
      <c r="E94" s="120"/>
      <c r="F94" s="121" t="s">
        <v>104</v>
      </c>
      <c r="G94" s="121"/>
      <c r="H94" s="121"/>
      <c r="I94" s="121"/>
      <c r="J94" s="121"/>
      <c r="K94" s="120"/>
      <c r="L94" s="121" t="s">
        <v>159</v>
      </c>
      <c r="M94" s="121"/>
      <c r="N94" s="121"/>
      <c r="O94" s="121"/>
      <c r="P94" s="121"/>
      <c r="Q94" s="121"/>
      <c r="R94" s="121"/>
      <c r="S94" s="121"/>
      <c r="T94" s="121"/>
      <c r="U94" s="121"/>
      <c r="V94" s="121"/>
      <c r="W94" s="121"/>
      <c r="X94" s="121"/>
      <c r="Y94" s="121"/>
      <c r="Z94" s="121"/>
      <c r="AA94" s="121"/>
      <c r="AB94" s="121"/>
      <c r="AC94" s="121"/>
      <c r="AD94" s="121"/>
      <c r="AE94" s="121"/>
      <c r="AF94" s="121"/>
      <c r="AG94" s="123">
        <f>'ZRN 1 - 1.TK - P2995'!J34</f>
        <v>0</v>
      </c>
      <c r="AH94" s="120"/>
      <c r="AI94" s="120"/>
      <c r="AJ94" s="120"/>
      <c r="AK94" s="120"/>
      <c r="AL94" s="120"/>
      <c r="AM94" s="120"/>
      <c r="AN94" s="123">
        <f>SUM(AG94,AT94)</f>
        <v>0</v>
      </c>
      <c r="AO94" s="120"/>
      <c r="AP94" s="120"/>
      <c r="AQ94" s="124" t="s">
        <v>87</v>
      </c>
      <c r="AR94" s="125"/>
      <c r="AS94" s="126">
        <v>0</v>
      </c>
      <c r="AT94" s="127">
        <f>ROUND(SUM(AV94:AW94),2)</f>
        <v>0</v>
      </c>
      <c r="AU94" s="128">
        <f>'ZRN 1 - 1.TK - P2995'!P94</f>
        <v>0</v>
      </c>
      <c r="AV94" s="127">
        <f>'ZRN 1 - 1.TK - P2995'!J37</f>
        <v>0</v>
      </c>
      <c r="AW94" s="127">
        <f>'ZRN 1 - 1.TK - P2995'!J38</f>
        <v>0</v>
      </c>
      <c r="AX94" s="127">
        <f>'ZRN 1 - 1.TK - P2995'!J39</f>
        <v>0</v>
      </c>
      <c r="AY94" s="127">
        <f>'ZRN 1 - 1.TK - P2995'!J40</f>
        <v>0</v>
      </c>
      <c r="AZ94" s="127">
        <f>'ZRN 1 - 1.TK - P2995'!F37</f>
        <v>0</v>
      </c>
      <c r="BA94" s="127">
        <f>'ZRN 1 - 1.TK - P2995'!F38</f>
        <v>0</v>
      </c>
      <c r="BB94" s="127">
        <f>'ZRN 1 - 1.TK - P2995'!F39</f>
        <v>0</v>
      </c>
      <c r="BC94" s="127">
        <f>'ZRN 1 - 1.TK - P2995'!F40</f>
        <v>0</v>
      </c>
      <c r="BD94" s="129">
        <f>'ZRN 1 - 1.TK - P2995'!F41</f>
        <v>0</v>
      </c>
      <c r="BT94" s="130" t="s">
        <v>91</v>
      </c>
      <c r="BV94" s="130" t="s">
        <v>77</v>
      </c>
      <c r="BW94" s="130" t="s">
        <v>160</v>
      </c>
      <c r="BX94" s="130" t="s">
        <v>158</v>
      </c>
      <c r="CL94" s="130" t="s">
        <v>21</v>
      </c>
    </row>
    <row r="95" s="6" customFormat="1" ht="16.5" customHeight="1">
      <c r="A95" s="131" t="s">
        <v>89</v>
      </c>
      <c r="B95" s="119"/>
      <c r="C95" s="120"/>
      <c r="D95" s="120"/>
      <c r="E95" s="120"/>
      <c r="F95" s="121" t="s">
        <v>107</v>
      </c>
      <c r="G95" s="121"/>
      <c r="H95" s="121"/>
      <c r="I95" s="121"/>
      <c r="J95" s="121"/>
      <c r="K95" s="120"/>
      <c r="L95" s="121" t="s">
        <v>161</v>
      </c>
      <c r="M95" s="121"/>
      <c r="N95" s="121"/>
      <c r="O95" s="121"/>
      <c r="P95" s="121"/>
      <c r="Q95" s="121"/>
      <c r="R95" s="121"/>
      <c r="S95" s="121"/>
      <c r="T95" s="121"/>
      <c r="U95" s="121"/>
      <c r="V95" s="121"/>
      <c r="W95" s="121"/>
      <c r="X95" s="121"/>
      <c r="Y95" s="121"/>
      <c r="Z95" s="121"/>
      <c r="AA95" s="121"/>
      <c r="AB95" s="121"/>
      <c r="AC95" s="121"/>
      <c r="AD95" s="121"/>
      <c r="AE95" s="121"/>
      <c r="AF95" s="121"/>
      <c r="AG95" s="123">
        <f>'ZRN 2 - 2.TK - P2995'!J34</f>
        <v>0</v>
      </c>
      <c r="AH95" s="120"/>
      <c r="AI95" s="120"/>
      <c r="AJ95" s="120"/>
      <c r="AK95" s="120"/>
      <c r="AL95" s="120"/>
      <c r="AM95" s="120"/>
      <c r="AN95" s="123">
        <f>SUM(AG95,AT95)</f>
        <v>0</v>
      </c>
      <c r="AO95" s="120"/>
      <c r="AP95" s="120"/>
      <c r="AQ95" s="124" t="s">
        <v>87</v>
      </c>
      <c r="AR95" s="125"/>
      <c r="AS95" s="126">
        <v>0</v>
      </c>
      <c r="AT95" s="127">
        <f>ROUND(SUM(AV95:AW95),2)</f>
        <v>0</v>
      </c>
      <c r="AU95" s="128">
        <f>'ZRN 2 - 2.TK - P2995'!P94</f>
        <v>0</v>
      </c>
      <c r="AV95" s="127">
        <f>'ZRN 2 - 2.TK - P2995'!J37</f>
        <v>0</v>
      </c>
      <c r="AW95" s="127">
        <f>'ZRN 2 - 2.TK - P2995'!J38</f>
        <v>0</v>
      </c>
      <c r="AX95" s="127">
        <f>'ZRN 2 - 2.TK - P2995'!J39</f>
        <v>0</v>
      </c>
      <c r="AY95" s="127">
        <f>'ZRN 2 - 2.TK - P2995'!J40</f>
        <v>0</v>
      </c>
      <c r="AZ95" s="127">
        <f>'ZRN 2 - 2.TK - P2995'!F37</f>
        <v>0</v>
      </c>
      <c r="BA95" s="127">
        <f>'ZRN 2 - 2.TK - P2995'!F38</f>
        <v>0</v>
      </c>
      <c r="BB95" s="127">
        <f>'ZRN 2 - 2.TK - P2995'!F39</f>
        <v>0</v>
      </c>
      <c r="BC95" s="127">
        <f>'ZRN 2 - 2.TK - P2995'!F40</f>
        <v>0</v>
      </c>
      <c r="BD95" s="129">
        <f>'ZRN 2 - 2.TK - P2995'!F41</f>
        <v>0</v>
      </c>
      <c r="BT95" s="130" t="s">
        <v>91</v>
      </c>
      <c r="BV95" s="130" t="s">
        <v>77</v>
      </c>
      <c r="BW95" s="130" t="s">
        <v>162</v>
      </c>
      <c r="BX95" s="130" t="s">
        <v>158</v>
      </c>
      <c r="CL95" s="130" t="s">
        <v>21</v>
      </c>
    </row>
    <row r="96" s="6" customFormat="1" ht="16.5" customHeight="1">
      <c r="B96" s="119"/>
      <c r="C96" s="120"/>
      <c r="D96" s="120"/>
      <c r="E96" s="121" t="s">
        <v>97</v>
      </c>
      <c r="F96" s="121"/>
      <c r="G96" s="121"/>
      <c r="H96" s="121"/>
      <c r="I96" s="121"/>
      <c r="J96" s="120"/>
      <c r="K96" s="121" t="s">
        <v>98</v>
      </c>
      <c r="L96" s="121"/>
      <c r="M96" s="121"/>
      <c r="N96" s="121"/>
      <c r="O96" s="121"/>
      <c r="P96" s="121"/>
      <c r="Q96" s="121"/>
      <c r="R96" s="121"/>
      <c r="S96" s="121"/>
      <c r="T96" s="121"/>
      <c r="U96" s="121"/>
      <c r="V96" s="121"/>
      <c r="W96" s="121"/>
      <c r="X96" s="121"/>
      <c r="Y96" s="121"/>
      <c r="Z96" s="121"/>
      <c r="AA96" s="121"/>
      <c r="AB96" s="121"/>
      <c r="AC96" s="121"/>
      <c r="AD96" s="121"/>
      <c r="AE96" s="121"/>
      <c r="AF96" s="121"/>
      <c r="AG96" s="122">
        <f>ROUND(AG97,2)</f>
        <v>0</v>
      </c>
      <c r="AH96" s="120"/>
      <c r="AI96" s="120"/>
      <c r="AJ96" s="120"/>
      <c r="AK96" s="120"/>
      <c r="AL96" s="120"/>
      <c r="AM96" s="120"/>
      <c r="AN96" s="123">
        <f>SUM(AG96,AT96)</f>
        <v>0</v>
      </c>
      <c r="AO96" s="120"/>
      <c r="AP96" s="120"/>
      <c r="AQ96" s="124" t="s">
        <v>87</v>
      </c>
      <c r="AR96" s="125"/>
      <c r="AS96" s="126">
        <f>ROUND(AS97,2)</f>
        <v>0</v>
      </c>
      <c r="AT96" s="127">
        <f>ROUND(SUM(AV96:AW96),2)</f>
        <v>0</v>
      </c>
      <c r="AU96" s="128">
        <f>ROUND(AU97,5)</f>
        <v>0</v>
      </c>
      <c r="AV96" s="127">
        <f>ROUND(AZ96*L29,2)</f>
        <v>0</v>
      </c>
      <c r="AW96" s="127">
        <f>ROUND(BA96*L30,2)</f>
        <v>0</v>
      </c>
      <c r="AX96" s="127">
        <f>ROUND(BB96*L29,2)</f>
        <v>0</v>
      </c>
      <c r="AY96" s="127">
        <f>ROUND(BC96*L30,2)</f>
        <v>0</v>
      </c>
      <c r="AZ96" s="127">
        <f>ROUND(AZ97,2)</f>
        <v>0</v>
      </c>
      <c r="BA96" s="127">
        <f>ROUND(BA97,2)</f>
        <v>0</v>
      </c>
      <c r="BB96" s="127">
        <f>ROUND(BB97,2)</f>
        <v>0</v>
      </c>
      <c r="BC96" s="127">
        <f>ROUND(BC97,2)</f>
        <v>0</v>
      </c>
      <c r="BD96" s="129">
        <f>ROUND(BD97,2)</f>
        <v>0</v>
      </c>
      <c r="BS96" s="130" t="s">
        <v>74</v>
      </c>
      <c r="BT96" s="130" t="s">
        <v>84</v>
      </c>
      <c r="BU96" s="130" t="s">
        <v>76</v>
      </c>
      <c r="BV96" s="130" t="s">
        <v>77</v>
      </c>
      <c r="BW96" s="130" t="s">
        <v>163</v>
      </c>
      <c r="BX96" s="130" t="s">
        <v>157</v>
      </c>
      <c r="CL96" s="130" t="s">
        <v>21</v>
      </c>
    </row>
    <row r="97" s="6" customFormat="1" ht="16.5" customHeight="1">
      <c r="A97" s="131" t="s">
        <v>89</v>
      </c>
      <c r="B97" s="119"/>
      <c r="C97" s="120"/>
      <c r="D97" s="120"/>
      <c r="E97" s="120"/>
      <c r="F97" s="121" t="s">
        <v>98</v>
      </c>
      <c r="G97" s="121"/>
      <c r="H97" s="121"/>
      <c r="I97" s="121"/>
      <c r="J97" s="121"/>
      <c r="K97" s="120"/>
      <c r="L97" s="121" t="s">
        <v>164</v>
      </c>
      <c r="M97" s="121"/>
      <c r="N97" s="121"/>
      <c r="O97" s="121"/>
      <c r="P97" s="121"/>
      <c r="Q97" s="121"/>
      <c r="R97" s="121"/>
      <c r="S97" s="121"/>
      <c r="T97" s="121"/>
      <c r="U97" s="121"/>
      <c r="V97" s="121"/>
      <c r="W97" s="121"/>
      <c r="X97" s="121"/>
      <c r="Y97" s="121"/>
      <c r="Z97" s="121"/>
      <c r="AA97" s="121"/>
      <c r="AB97" s="121"/>
      <c r="AC97" s="121"/>
      <c r="AD97" s="121"/>
      <c r="AE97" s="121"/>
      <c r="AF97" s="121"/>
      <c r="AG97" s="123">
        <f>'VRN - 1.+2.TK - P2995'!J34</f>
        <v>0</v>
      </c>
      <c r="AH97" s="120"/>
      <c r="AI97" s="120"/>
      <c r="AJ97" s="120"/>
      <c r="AK97" s="120"/>
      <c r="AL97" s="120"/>
      <c r="AM97" s="120"/>
      <c r="AN97" s="123">
        <f>SUM(AG97,AT97)</f>
        <v>0</v>
      </c>
      <c r="AO97" s="120"/>
      <c r="AP97" s="120"/>
      <c r="AQ97" s="124" t="s">
        <v>87</v>
      </c>
      <c r="AR97" s="125"/>
      <c r="AS97" s="126">
        <v>0</v>
      </c>
      <c r="AT97" s="127">
        <f>ROUND(SUM(AV97:AW97),2)</f>
        <v>0</v>
      </c>
      <c r="AU97" s="128">
        <f>'VRN - 1.+2.TK - P2995'!P92</f>
        <v>0</v>
      </c>
      <c r="AV97" s="127">
        <f>'VRN - 1.+2.TK - P2995'!J37</f>
        <v>0</v>
      </c>
      <c r="AW97" s="127">
        <f>'VRN - 1.+2.TK - P2995'!J38</f>
        <v>0</v>
      </c>
      <c r="AX97" s="127">
        <f>'VRN - 1.+2.TK - P2995'!J39</f>
        <v>0</v>
      </c>
      <c r="AY97" s="127">
        <f>'VRN - 1.+2.TK - P2995'!J40</f>
        <v>0</v>
      </c>
      <c r="AZ97" s="127">
        <f>'VRN - 1.+2.TK - P2995'!F37</f>
        <v>0</v>
      </c>
      <c r="BA97" s="127">
        <f>'VRN - 1.+2.TK - P2995'!F38</f>
        <v>0</v>
      </c>
      <c r="BB97" s="127">
        <f>'VRN - 1.+2.TK - P2995'!F39</f>
        <v>0</v>
      </c>
      <c r="BC97" s="127">
        <f>'VRN - 1.+2.TK - P2995'!F40</f>
        <v>0</v>
      </c>
      <c r="BD97" s="129">
        <f>'VRN - 1.+2.TK - P2995'!F41</f>
        <v>0</v>
      </c>
      <c r="BT97" s="130" t="s">
        <v>91</v>
      </c>
      <c r="BV97" s="130" t="s">
        <v>77</v>
      </c>
      <c r="BW97" s="130" t="s">
        <v>165</v>
      </c>
      <c r="BX97" s="130" t="s">
        <v>163</v>
      </c>
      <c r="CL97" s="130" t="s">
        <v>21</v>
      </c>
    </row>
    <row r="98" s="5" customFormat="1" ht="27" customHeight="1">
      <c r="B98" s="106"/>
      <c r="C98" s="107"/>
      <c r="D98" s="108" t="s">
        <v>166</v>
      </c>
      <c r="E98" s="108"/>
      <c r="F98" s="108"/>
      <c r="G98" s="108"/>
      <c r="H98" s="108"/>
      <c r="I98" s="109"/>
      <c r="J98" s="108" t="s">
        <v>167</v>
      </c>
      <c r="K98" s="108"/>
      <c r="L98" s="108"/>
      <c r="M98" s="108"/>
      <c r="N98" s="108"/>
      <c r="O98" s="108"/>
      <c r="P98" s="108"/>
      <c r="Q98" s="108"/>
      <c r="R98" s="108"/>
      <c r="S98" s="108"/>
      <c r="T98" s="108"/>
      <c r="U98" s="108"/>
      <c r="V98" s="108"/>
      <c r="W98" s="108"/>
      <c r="X98" s="108"/>
      <c r="Y98" s="108"/>
      <c r="Z98" s="108"/>
      <c r="AA98" s="108"/>
      <c r="AB98" s="108"/>
      <c r="AC98" s="108"/>
      <c r="AD98" s="108"/>
      <c r="AE98" s="108"/>
      <c r="AF98" s="108"/>
      <c r="AG98" s="110">
        <f>ROUND(AG99+AG101,2)</f>
        <v>0</v>
      </c>
      <c r="AH98" s="109"/>
      <c r="AI98" s="109"/>
      <c r="AJ98" s="109"/>
      <c r="AK98" s="109"/>
      <c r="AL98" s="109"/>
      <c r="AM98" s="109"/>
      <c r="AN98" s="111">
        <f>SUM(AG98,AT98)</f>
        <v>0</v>
      </c>
      <c r="AO98" s="109"/>
      <c r="AP98" s="109"/>
      <c r="AQ98" s="112" t="s">
        <v>81</v>
      </c>
      <c r="AR98" s="113"/>
      <c r="AS98" s="114">
        <f>ROUND(AS99+AS101,2)</f>
        <v>0</v>
      </c>
      <c r="AT98" s="115">
        <f>ROUND(SUM(AV98:AW98),2)</f>
        <v>0</v>
      </c>
      <c r="AU98" s="116">
        <f>ROUND(AU99+AU101,5)</f>
        <v>0</v>
      </c>
      <c r="AV98" s="115">
        <f>ROUND(AZ98*L29,2)</f>
        <v>0</v>
      </c>
      <c r="AW98" s="115">
        <f>ROUND(BA98*L30,2)</f>
        <v>0</v>
      </c>
      <c r="AX98" s="115">
        <f>ROUND(BB98*L29,2)</f>
        <v>0</v>
      </c>
      <c r="AY98" s="115">
        <f>ROUND(BC98*L30,2)</f>
        <v>0</v>
      </c>
      <c r="AZ98" s="115">
        <f>ROUND(AZ99+AZ101,2)</f>
        <v>0</v>
      </c>
      <c r="BA98" s="115">
        <f>ROUND(BA99+BA101,2)</f>
        <v>0</v>
      </c>
      <c r="BB98" s="115">
        <f>ROUND(BB99+BB101,2)</f>
        <v>0</v>
      </c>
      <c r="BC98" s="115">
        <f>ROUND(BC99+BC101,2)</f>
        <v>0</v>
      </c>
      <c r="BD98" s="117">
        <f>ROUND(BD99+BD101,2)</f>
        <v>0</v>
      </c>
      <c r="BS98" s="118" t="s">
        <v>74</v>
      </c>
      <c r="BT98" s="118" t="s">
        <v>82</v>
      </c>
      <c r="BU98" s="118" t="s">
        <v>76</v>
      </c>
      <c r="BV98" s="118" t="s">
        <v>77</v>
      </c>
      <c r="BW98" s="118" t="s">
        <v>168</v>
      </c>
      <c r="BX98" s="118" t="s">
        <v>5</v>
      </c>
      <c r="CL98" s="118" t="s">
        <v>19</v>
      </c>
      <c r="CM98" s="118" t="s">
        <v>84</v>
      </c>
    </row>
    <row r="99" s="6" customFormat="1" ht="16.5" customHeight="1">
      <c r="B99" s="119"/>
      <c r="C99" s="120"/>
      <c r="D99" s="120"/>
      <c r="E99" s="121" t="s">
        <v>85</v>
      </c>
      <c r="F99" s="121"/>
      <c r="G99" s="121"/>
      <c r="H99" s="121"/>
      <c r="I99" s="121"/>
      <c r="J99" s="120"/>
      <c r="K99" s="121" t="s">
        <v>86</v>
      </c>
      <c r="L99" s="121"/>
      <c r="M99" s="121"/>
      <c r="N99" s="121"/>
      <c r="O99" s="121"/>
      <c r="P99" s="121"/>
      <c r="Q99" s="121"/>
      <c r="R99" s="121"/>
      <c r="S99" s="121"/>
      <c r="T99" s="121"/>
      <c r="U99" s="121"/>
      <c r="V99" s="121"/>
      <c r="W99" s="121"/>
      <c r="X99" s="121"/>
      <c r="Y99" s="121"/>
      <c r="Z99" s="121"/>
      <c r="AA99" s="121"/>
      <c r="AB99" s="121"/>
      <c r="AC99" s="121"/>
      <c r="AD99" s="121"/>
      <c r="AE99" s="121"/>
      <c r="AF99" s="121"/>
      <c r="AG99" s="122">
        <f>ROUND(AG100,2)</f>
        <v>0</v>
      </c>
      <c r="AH99" s="120"/>
      <c r="AI99" s="120"/>
      <c r="AJ99" s="120"/>
      <c r="AK99" s="120"/>
      <c r="AL99" s="120"/>
      <c r="AM99" s="120"/>
      <c r="AN99" s="123">
        <f>SUM(AG99,AT99)</f>
        <v>0</v>
      </c>
      <c r="AO99" s="120"/>
      <c r="AP99" s="120"/>
      <c r="AQ99" s="124" t="s">
        <v>87</v>
      </c>
      <c r="AR99" s="125"/>
      <c r="AS99" s="126">
        <f>ROUND(AS100,2)</f>
        <v>0</v>
      </c>
      <c r="AT99" s="127">
        <f>ROUND(SUM(AV99:AW99),2)</f>
        <v>0</v>
      </c>
      <c r="AU99" s="128">
        <f>ROUND(AU100,5)</f>
        <v>0</v>
      </c>
      <c r="AV99" s="127">
        <f>ROUND(AZ99*L29,2)</f>
        <v>0</v>
      </c>
      <c r="AW99" s="127">
        <f>ROUND(BA99*L30,2)</f>
        <v>0</v>
      </c>
      <c r="AX99" s="127">
        <f>ROUND(BB99*L29,2)</f>
        <v>0</v>
      </c>
      <c r="AY99" s="127">
        <f>ROUND(BC99*L30,2)</f>
        <v>0</v>
      </c>
      <c r="AZ99" s="127">
        <f>ROUND(AZ100,2)</f>
        <v>0</v>
      </c>
      <c r="BA99" s="127">
        <f>ROUND(BA100,2)</f>
        <v>0</v>
      </c>
      <c r="BB99" s="127">
        <f>ROUND(BB100,2)</f>
        <v>0</v>
      </c>
      <c r="BC99" s="127">
        <f>ROUND(BC100,2)</f>
        <v>0</v>
      </c>
      <c r="BD99" s="129">
        <f>ROUND(BD100,2)</f>
        <v>0</v>
      </c>
      <c r="BS99" s="130" t="s">
        <v>74</v>
      </c>
      <c r="BT99" s="130" t="s">
        <v>84</v>
      </c>
      <c r="BU99" s="130" t="s">
        <v>76</v>
      </c>
      <c r="BV99" s="130" t="s">
        <v>77</v>
      </c>
      <c r="BW99" s="130" t="s">
        <v>169</v>
      </c>
      <c r="BX99" s="130" t="s">
        <v>168</v>
      </c>
      <c r="CL99" s="130" t="s">
        <v>19</v>
      </c>
    </row>
    <row r="100" s="6" customFormat="1" ht="16.5" customHeight="1">
      <c r="A100" s="131" t="s">
        <v>89</v>
      </c>
      <c r="B100" s="119"/>
      <c r="C100" s="120"/>
      <c r="D100" s="120"/>
      <c r="E100" s="120"/>
      <c r="F100" s="121" t="s">
        <v>117</v>
      </c>
      <c r="G100" s="121"/>
      <c r="H100" s="121"/>
      <c r="I100" s="121"/>
      <c r="J100" s="121"/>
      <c r="K100" s="120"/>
      <c r="L100" s="121" t="s">
        <v>170</v>
      </c>
      <c r="M100" s="121"/>
      <c r="N100" s="121"/>
      <c r="O100" s="121"/>
      <c r="P100" s="121"/>
      <c r="Q100" s="121"/>
      <c r="R100" s="121"/>
      <c r="S100" s="121"/>
      <c r="T100" s="121"/>
      <c r="U100" s="121"/>
      <c r="V100" s="121"/>
      <c r="W100" s="121"/>
      <c r="X100" s="121"/>
      <c r="Y100" s="121"/>
      <c r="Z100" s="121"/>
      <c r="AA100" s="121"/>
      <c r="AB100" s="121"/>
      <c r="AC100" s="121"/>
      <c r="AD100" s="121"/>
      <c r="AE100" s="121"/>
      <c r="AF100" s="121"/>
      <c r="AG100" s="123">
        <f>'TK - P1936'!J34</f>
        <v>0</v>
      </c>
      <c r="AH100" s="120"/>
      <c r="AI100" s="120"/>
      <c r="AJ100" s="120"/>
      <c r="AK100" s="120"/>
      <c r="AL100" s="120"/>
      <c r="AM100" s="120"/>
      <c r="AN100" s="123">
        <f>SUM(AG100,AT100)</f>
        <v>0</v>
      </c>
      <c r="AO100" s="120"/>
      <c r="AP100" s="120"/>
      <c r="AQ100" s="124" t="s">
        <v>87</v>
      </c>
      <c r="AR100" s="125"/>
      <c r="AS100" s="126">
        <v>0</v>
      </c>
      <c r="AT100" s="127">
        <f>ROUND(SUM(AV100:AW100),2)</f>
        <v>0</v>
      </c>
      <c r="AU100" s="128">
        <f>'TK - P1936'!P94</f>
        <v>0</v>
      </c>
      <c r="AV100" s="127">
        <f>'TK - P1936'!J37</f>
        <v>0</v>
      </c>
      <c r="AW100" s="127">
        <f>'TK - P1936'!J38</f>
        <v>0</v>
      </c>
      <c r="AX100" s="127">
        <f>'TK - P1936'!J39</f>
        <v>0</v>
      </c>
      <c r="AY100" s="127">
        <f>'TK - P1936'!J40</f>
        <v>0</v>
      </c>
      <c r="AZ100" s="127">
        <f>'TK - P1936'!F37</f>
        <v>0</v>
      </c>
      <c r="BA100" s="127">
        <f>'TK - P1936'!F38</f>
        <v>0</v>
      </c>
      <c r="BB100" s="127">
        <f>'TK - P1936'!F39</f>
        <v>0</v>
      </c>
      <c r="BC100" s="127">
        <f>'TK - P1936'!F40</f>
        <v>0</v>
      </c>
      <c r="BD100" s="129">
        <f>'TK - P1936'!F41</f>
        <v>0</v>
      </c>
      <c r="BT100" s="130" t="s">
        <v>91</v>
      </c>
      <c r="BV100" s="130" t="s">
        <v>77</v>
      </c>
      <c r="BW100" s="130" t="s">
        <v>171</v>
      </c>
      <c r="BX100" s="130" t="s">
        <v>169</v>
      </c>
      <c r="CL100" s="130" t="s">
        <v>19</v>
      </c>
    </row>
    <row r="101" s="6" customFormat="1" ht="16.5" customHeight="1">
      <c r="B101" s="119"/>
      <c r="C101" s="120"/>
      <c r="D101" s="120"/>
      <c r="E101" s="121" t="s">
        <v>97</v>
      </c>
      <c r="F101" s="121"/>
      <c r="G101" s="121"/>
      <c r="H101" s="121"/>
      <c r="I101" s="121"/>
      <c r="J101" s="120"/>
      <c r="K101" s="121" t="s">
        <v>98</v>
      </c>
      <c r="L101" s="121"/>
      <c r="M101" s="121"/>
      <c r="N101" s="121"/>
      <c r="O101" s="121"/>
      <c r="P101" s="121"/>
      <c r="Q101" s="121"/>
      <c r="R101" s="121"/>
      <c r="S101" s="121"/>
      <c r="T101" s="121"/>
      <c r="U101" s="121"/>
      <c r="V101" s="121"/>
      <c r="W101" s="121"/>
      <c r="X101" s="121"/>
      <c r="Y101" s="121"/>
      <c r="Z101" s="121"/>
      <c r="AA101" s="121"/>
      <c r="AB101" s="121"/>
      <c r="AC101" s="121"/>
      <c r="AD101" s="121"/>
      <c r="AE101" s="121"/>
      <c r="AF101" s="121"/>
      <c r="AG101" s="122">
        <f>ROUND(AG102,2)</f>
        <v>0</v>
      </c>
      <c r="AH101" s="120"/>
      <c r="AI101" s="120"/>
      <c r="AJ101" s="120"/>
      <c r="AK101" s="120"/>
      <c r="AL101" s="120"/>
      <c r="AM101" s="120"/>
      <c r="AN101" s="123">
        <f>SUM(AG101,AT101)</f>
        <v>0</v>
      </c>
      <c r="AO101" s="120"/>
      <c r="AP101" s="120"/>
      <c r="AQ101" s="124" t="s">
        <v>87</v>
      </c>
      <c r="AR101" s="125"/>
      <c r="AS101" s="126">
        <f>ROUND(AS102,2)</f>
        <v>0</v>
      </c>
      <c r="AT101" s="127">
        <f>ROUND(SUM(AV101:AW101),2)</f>
        <v>0</v>
      </c>
      <c r="AU101" s="128">
        <f>ROUND(AU102,5)</f>
        <v>0</v>
      </c>
      <c r="AV101" s="127">
        <f>ROUND(AZ101*L29,2)</f>
        <v>0</v>
      </c>
      <c r="AW101" s="127">
        <f>ROUND(BA101*L30,2)</f>
        <v>0</v>
      </c>
      <c r="AX101" s="127">
        <f>ROUND(BB101*L29,2)</f>
        <v>0</v>
      </c>
      <c r="AY101" s="127">
        <f>ROUND(BC101*L30,2)</f>
        <v>0</v>
      </c>
      <c r="AZ101" s="127">
        <f>ROUND(AZ102,2)</f>
        <v>0</v>
      </c>
      <c r="BA101" s="127">
        <f>ROUND(BA102,2)</f>
        <v>0</v>
      </c>
      <c r="BB101" s="127">
        <f>ROUND(BB102,2)</f>
        <v>0</v>
      </c>
      <c r="BC101" s="127">
        <f>ROUND(BC102,2)</f>
        <v>0</v>
      </c>
      <c r="BD101" s="129">
        <f>ROUND(BD102,2)</f>
        <v>0</v>
      </c>
      <c r="BS101" s="130" t="s">
        <v>74</v>
      </c>
      <c r="BT101" s="130" t="s">
        <v>84</v>
      </c>
      <c r="BU101" s="130" t="s">
        <v>76</v>
      </c>
      <c r="BV101" s="130" t="s">
        <v>77</v>
      </c>
      <c r="BW101" s="130" t="s">
        <v>172</v>
      </c>
      <c r="BX101" s="130" t="s">
        <v>168</v>
      </c>
      <c r="CL101" s="130" t="s">
        <v>19</v>
      </c>
    </row>
    <row r="102" s="6" customFormat="1" ht="16.5" customHeight="1">
      <c r="A102" s="131" t="s">
        <v>89</v>
      </c>
      <c r="B102" s="119"/>
      <c r="C102" s="120"/>
      <c r="D102" s="120"/>
      <c r="E102" s="120"/>
      <c r="F102" s="121" t="s">
        <v>117</v>
      </c>
      <c r="G102" s="121"/>
      <c r="H102" s="121"/>
      <c r="I102" s="121"/>
      <c r="J102" s="121"/>
      <c r="K102" s="120"/>
      <c r="L102" s="121" t="s">
        <v>170</v>
      </c>
      <c r="M102" s="121"/>
      <c r="N102" s="121"/>
      <c r="O102" s="121"/>
      <c r="P102" s="121"/>
      <c r="Q102" s="121"/>
      <c r="R102" s="121"/>
      <c r="S102" s="121"/>
      <c r="T102" s="121"/>
      <c r="U102" s="121"/>
      <c r="V102" s="121"/>
      <c r="W102" s="121"/>
      <c r="X102" s="121"/>
      <c r="Y102" s="121"/>
      <c r="Z102" s="121"/>
      <c r="AA102" s="121"/>
      <c r="AB102" s="121"/>
      <c r="AC102" s="121"/>
      <c r="AD102" s="121"/>
      <c r="AE102" s="121"/>
      <c r="AF102" s="121"/>
      <c r="AG102" s="123">
        <f>'TK - P1936_01'!J34</f>
        <v>0</v>
      </c>
      <c r="AH102" s="120"/>
      <c r="AI102" s="120"/>
      <c r="AJ102" s="120"/>
      <c r="AK102" s="120"/>
      <c r="AL102" s="120"/>
      <c r="AM102" s="120"/>
      <c r="AN102" s="123">
        <f>SUM(AG102,AT102)</f>
        <v>0</v>
      </c>
      <c r="AO102" s="120"/>
      <c r="AP102" s="120"/>
      <c r="AQ102" s="124" t="s">
        <v>87</v>
      </c>
      <c r="AR102" s="125"/>
      <c r="AS102" s="126">
        <v>0</v>
      </c>
      <c r="AT102" s="127">
        <f>ROUND(SUM(AV102:AW102),2)</f>
        <v>0</v>
      </c>
      <c r="AU102" s="128">
        <f>'TK - P1936_01'!P92</f>
        <v>0</v>
      </c>
      <c r="AV102" s="127">
        <f>'TK - P1936_01'!J37</f>
        <v>0</v>
      </c>
      <c r="AW102" s="127">
        <f>'TK - P1936_01'!J38</f>
        <v>0</v>
      </c>
      <c r="AX102" s="127">
        <f>'TK - P1936_01'!J39</f>
        <v>0</v>
      </c>
      <c r="AY102" s="127">
        <f>'TK - P1936_01'!J40</f>
        <v>0</v>
      </c>
      <c r="AZ102" s="127">
        <f>'TK - P1936_01'!F37</f>
        <v>0</v>
      </c>
      <c r="BA102" s="127">
        <f>'TK - P1936_01'!F38</f>
        <v>0</v>
      </c>
      <c r="BB102" s="127">
        <f>'TK - P1936_01'!F39</f>
        <v>0</v>
      </c>
      <c r="BC102" s="127">
        <f>'TK - P1936_01'!F40</f>
        <v>0</v>
      </c>
      <c r="BD102" s="129">
        <f>'TK - P1936_01'!F41</f>
        <v>0</v>
      </c>
      <c r="BT102" s="130" t="s">
        <v>91</v>
      </c>
      <c r="BV102" s="130" t="s">
        <v>77</v>
      </c>
      <c r="BW102" s="130" t="s">
        <v>173</v>
      </c>
      <c r="BX102" s="130" t="s">
        <v>172</v>
      </c>
      <c r="CL102" s="130" t="s">
        <v>19</v>
      </c>
    </row>
    <row r="103" s="5" customFormat="1" ht="16.5" customHeight="1">
      <c r="B103" s="106"/>
      <c r="C103" s="107"/>
      <c r="D103" s="108" t="s">
        <v>174</v>
      </c>
      <c r="E103" s="108"/>
      <c r="F103" s="108"/>
      <c r="G103" s="108"/>
      <c r="H103" s="108"/>
      <c r="I103" s="109"/>
      <c r="J103" s="108" t="s">
        <v>175</v>
      </c>
      <c r="K103" s="108"/>
      <c r="L103" s="108"/>
      <c r="M103" s="108"/>
      <c r="N103" s="108"/>
      <c r="O103" s="108"/>
      <c r="P103" s="108"/>
      <c r="Q103" s="108"/>
      <c r="R103" s="108"/>
      <c r="S103" s="108"/>
      <c r="T103" s="108"/>
      <c r="U103" s="108"/>
      <c r="V103" s="108"/>
      <c r="W103" s="108"/>
      <c r="X103" s="108"/>
      <c r="Y103" s="108"/>
      <c r="Z103" s="108"/>
      <c r="AA103" s="108"/>
      <c r="AB103" s="108"/>
      <c r="AC103" s="108"/>
      <c r="AD103" s="108"/>
      <c r="AE103" s="108"/>
      <c r="AF103" s="108"/>
      <c r="AG103" s="110">
        <f>ROUND(AG104+AG106,2)</f>
        <v>0</v>
      </c>
      <c r="AH103" s="109"/>
      <c r="AI103" s="109"/>
      <c r="AJ103" s="109"/>
      <c r="AK103" s="109"/>
      <c r="AL103" s="109"/>
      <c r="AM103" s="109"/>
      <c r="AN103" s="111">
        <f>SUM(AG103,AT103)</f>
        <v>0</v>
      </c>
      <c r="AO103" s="109"/>
      <c r="AP103" s="109"/>
      <c r="AQ103" s="112" t="s">
        <v>81</v>
      </c>
      <c r="AR103" s="113"/>
      <c r="AS103" s="114">
        <f>ROUND(AS104+AS106,2)</f>
        <v>0</v>
      </c>
      <c r="AT103" s="115">
        <f>ROUND(SUM(AV103:AW103),2)</f>
        <v>0</v>
      </c>
      <c r="AU103" s="116">
        <f>ROUND(AU104+AU106,5)</f>
        <v>0</v>
      </c>
      <c r="AV103" s="115">
        <f>ROUND(AZ103*L29,2)</f>
        <v>0</v>
      </c>
      <c r="AW103" s="115">
        <f>ROUND(BA103*L30,2)</f>
        <v>0</v>
      </c>
      <c r="AX103" s="115">
        <f>ROUND(BB103*L29,2)</f>
        <v>0</v>
      </c>
      <c r="AY103" s="115">
        <f>ROUND(BC103*L30,2)</f>
        <v>0</v>
      </c>
      <c r="AZ103" s="115">
        <f>ROUND(AZ104+AZ106,2)</f>
        <v>0</v>
      </c>
      <c r="BA103" s="115">
        <f>ROUND(BA104+BA106,2)</f>
        <v>0</v>
      </c>
      <c r="BB103" s="115">
        <f>ROUND(BB104+BB106,2)</f>
        <v>0</v>
      </c>
      <c r="BC103" s="115">
        <f>ROUND(BC104+BC106,2)</f>
        <v>0</v>
      </c>
      <c r="BD103" s="117">
        <f>ROUND(BD104+BD106,2)</f>
        <v>0</v>
      </c>
      <c r="BS103" s="118" t="s">
        <v>74</v>
      </c>
      <c r="BT103" s="118" t="s">
        <v>82</v>
      </c>
      <c r="BU103" s="118" t="s">
        <v>76</v>
      </c>
      <c r="BV103" s="118" t="s">
        <v>77</v>
      </c>
      <c r="BW103" s="118" t="s">
        <v>176</v>
      </c>
      <c r="BX103" s="118" t="s">
        <v>5</v>
      </c>
      <c r="CL103" s="118" t="s">
        <v>21</v>
      </c>
      <c r="CM103" s="118" t="s">
        <v>84</v>
      </c>
    </row>
    <row r="104" s="6" customFormat="1" ht="16.5" customHeight="1">
      <c r="B104" s="119"/>
      <c r="C104" s="120"/>
      <c r="D104" s="120"/>
      <c r="E104" s="121" t="s">
        <v>85</v>
      </c>
      <c r="F104" s="121"/>
      <c r="G104" s="121"/>
      <c r="H104" s="121"/>
      <c r="I104" s="121"/>
      <c r="J104" s="120"/>
      <c r="K104" s="121" t="s">
        <v>86</v>
      </c>
      <c r="L104" s="121"/>
      <c r="M104" s="121"/>
      <c r="N104" s="121"/>
      <c r="O104" s="121"/>
      <c r="P104" s="121"/>
      <c r="Q104" s="121"/>
      <c r="R104" s="121"/>
      <c r="S104" s="121"/>
      <c r="T104" s="121"/>
      <c r="U104" s="121"/>
      <c r="V104" s="121"/>
      <c r="W104" s="121"/>
      <c r="X104" s="121"/>
      <c r="Y104" s="121"/>
      <c r="Z104" s="121"/>
      <c r="AA104" s="121"/>
      <c r="AB104" s="121"/>
      <c r="AC104" s="121"/>
      <c r="AD104" s="121"/>
      <c r="AE104" s="121"/>
      <c r="AF104" s="121"/>
      <c r="AG104" s="122">
        <f>ROUND(AG105,2)</f>
        <v>0</v>
      </c>
      <c r="AH104" s="120"/>
      <c r="AI104" s="120"/>
      <c r="AJ104" s="120"/>
      <c r="AK104" s="120"/>
      <c r="AL104" s="120"/>
      <c r="AM104" s="120"/>
      <c r="AN104" s="123">
        <f>SUM(AG104,AT104)</f>
        <v>0</v>
      </c>
      <c r="AO104" s="120"/>
      <c r="AP104" s="120"/>
      <c r="AQ104" s="124" t="s">
        <v>87</v>
      </c>
      <c r="AR104" s="125"/>
      <c r="AS104" s="126">
        <f>ROUND(AS105,2)</f>
        <v>0</v>
      </c>
      <c r="AT104" s="127">
        <f>ROUND(SUM(AV104:AW104),2)</f>
        <v>0</v>
      </c>
      <c r="AU104" s="128">
        <f>ROUND(AU105,5)</f>
        <v>0</v>
      </c>
      <c r="AV104" s="127">
        <f>ROUND(AZ104*L29,2)</f>
        <v>0</v>
      </c>
      <c r="AW104" s="127">
        <f>ROUND(BA104*L30,2)</f>
        <v>0</v>
      </c>
      <c r="AX104" s="127">
        <f>ROUND(BB104*L29,2)</f>
        <v>0</v>
      </c>
      <c r="AY104" s="127">
        <f>ROUND(BC104*L30,2)</f>
        <v>0</v>
      </c>
      <c r="AZ104" s="127">
        <f>ROUND(AZ105,2)</f>
        <v>0</v>
      </c>
      <c r="BA104" s="127">
        <f>ROUND(BA105,2)</f>
        <v>0</v>
      </c>
      <c r="BB104" s="127">
        <f>ROUND(BB105,2)</f>
        <v>0</v>
      </c>
      <c r="BC104" s="127">
        <f>ROUND(BC105,2)</f>
        <v>0</v>
      </c>
      <c r="BD104" s="129">
        <f>ROUND(BD105,2)</f>
        <v>0</v>
      </c>
      <c r="BS104" s="130" t="s">
        <v>74</v>
      </c>
      <c r="BT104" s="130" t="s">
        <v>84</v>
      </c>
      <c r="BU104" s="130" t="s">
        <v>76</v>
      </c>
      <c r="BV104" s="130" t="s">
        <v>77</v>
      </c>
      <c r="BW104" s="130" t="s">
        <v>177</v>
      </c>
      <c r="BX104" s="130" t="s">
        <v>176</v>
      </c>
      <c r="CL104" s="130" t="s">
        <v>21</v>
      </c>
    </row>
    <row r="105" s="6" customFormat="1" ht="16.5" customHeight="1">
      <c r="A105" s="131" t="s">
        <v>89</v>
      </c>
      <c r="B105" s="119"/>
      <c r="C105" s="120"/>
      <c r="D105" s="120"/>
      <c r="E105" s="120"/>
      <c r="F105" s="121" t="s">
        <v>86</v>
      </c>
      <c r="G105" s="121"/>
      <c r="H105" s="121"/>
      <c r="I105" s="121"/>
      <c r="J105" s="121"/>
      <c r="K105" s="120"/>
      <c r="L105" s="121" t="s">
        <v>178</v>
      </c>
      <c r="M105" s="121"/>
      <c r="N105" s="121"/>
      <c r="O105" s="121"/>
      <c r="P105" s="121"/>
      <c r="Q105" s="121"/>
      <c r="R105" s="121"/>
      <c r="S105" s="121"/>
      <c r="T105" s="121"/>
      <c r="U105" s="121"/>
      <c r="V105" s="121"/>
      <c r="W105" s="121"/>
      <c r="X105" s="121"/>
      <c r="Y105" s="121"/>
      <c r="Z105" s="121"/>
      <c r="AA105" s="121"/>
      <c r="AB105" s="121"/>
      <c r="AC105" s="121"/>
      <c r="AD105" s="121"/>
      <c r="AE105" s="121"/>
      <c r="AF105" s="121"/>
      <c r="AG105" s="123">
        <f>'ZRN - TK - P2053'!J34</f>
        <v>0</v>
      </c>
      <c r="AH105" s="120"/>
      <c r="AI105" s="120"/>
      <c r="AJ105" s="120"/>
      <c r="AK105" s="120"/>
      <c r="AL105" s="120"/>
      <c r="AM105" s="120"/>
      <c r="AN105" s="123">
        <f>SUM(AG105,AT105)</f>
        <v>0</v>
      </c>
      <c r="AO105" s="120"/>
      <c r="AP105" s="120"/>
      <c r="AQ105" s="124" t="s">
        <v>87</v>
      </c>
      <c r="AR105" s="125"/>
      <c r="AS105" s="126">
        <v>0</v>
      </c>
      <c r="AT105" s="127">
        <f>ROUND(SUM(AV105:AW105),2)</f>
        <v>0</v>
      </c>
      <c r="AU105" s="128">
        <f>'ZRN - TK - P2053'!P94</f>
        <v>0</v>
      </c>
      <c r="AV105" s="127">
        <f>'ZRN - TK - P2053'!J37</f>
        <v>0</v>
      </c>
      <c r="AW105" s="127">
        <f>'ZRN - TK - P2053'!J38</f>
        <v>0</v>
      </c>
      <c r="AX105" s="127">
        <f>'ZRN - TK - P2053'!J39</f>
        <v>0</v>
      </c>
      <c r="AY105" s="127">
        <f>'ZRN - TK - P2053'!J40</f>
        <v>0</v>
      </c>
      <c r="AZ105" s="127">
        <f>'ZRN - TK - P2053'!F37</f>
        <v>0</v>
      </c>
      <c r="BA105" s="127">
        <f>'ZRN - TK - P2053'!F38</f>
        <v>0</v>
      </c>
      <c r="BB105" s="127">
        <f>'ZRN - TK - P2053'!F39</f>
        <v>0</v>
      </c>
      <c r="BC105" s="127">
        <f>'ZRN - TK - P2053'!F40</f>
        <v>0</v>
      </c>
      <c r="BD105" s="129">
        <f>'ZRN - TK - P2053'!F41</f>
        <v>0</v>
      </c>
      <c r="BT105" s="130" t="s">
        <v>91</v>
      </c>
      <c r="BV105" s="130" t="s">
        <v>77</v>
      </c>
      <c r="BW105" s="130" t="s">
        <v>179</v>
      </c>
      <c r="BX105" s="130" t="s">
        <v>177</v>
      </c>
      <c r="CL105" s="130" t="s">
        <v>21</v>
      </c>
    </row>
    <row r="106" s="6" customFormat="1" ht="16.5" customHeight="1">
      <c r="B106" s="119"/>
      <c r="C106" s="120"/>
      <c r="D106" s="120"/>
      <c r="E106" s="121" t="s">
        <v>97</v>
      </c>
      <c r="F106" s="121"/>
      <c r="G106" s="121"/>
      <c r="H106" s="121"/>
      <c r="I106" s="121"/>
      <c r="J106" s="120"/>
      <c r="K106" s="121" t="s">
        <v>98</v>
      </c>
      <c r="L106" s="121"/>
      <c r="M106" s="121"/>
      <c r="N106" s="121"/>
      <c r="O106" s="121"/>
      <c r="P106" s="121"/>
      <c r="Q106" s="121"/>
      <c r="R106" s="121"/>
      <c r="S106" s="121"/>
      <c r="T106" s="121"/>
      <c r="U106" s="121"/>
      <c r="V106" s="121"/>
      <c r="W106" s="121"/>
      <c r="X106" s="121"/>
      <c r="Y106" s="121"/>
      <c r="Z106" s="121"/>
      <c r="AA106" s="121"/>
      <c r="AB106" s="121"/>
      <c r="AC106" s="121"/>
      <c r="AD106" s="121"/>
      <c r="AE106" s="121"/>
      <c r="AF106" s="121"/>
      <c r="AG106" s="122">
        <f>ROUND(AG107,2)</f>
        <v>0</v>
      </c>
      <c r="AH106" s="120"/>
      <c r="AI106" s="120"/>
      <c r="AJ106" s="120"/>
      <c r="AK106" s="120"/>
      <c r="AL106" s="120"/>
      <c r="AM106" s="120"/>
      <c r="AN106" s="123">
        <f>SUM(AG106,AT106)</f>
        <v>0</v>
      </c>
      <c r="AO106" s="120"/>
      <c r="AP106" s="120"/>
      <c r="AQ106" s="124" t="s">
        <v>87</v>
      </c>
      <c r="AR106" s="125"/>
      <c r="AS106" s="126">
        <f>ROUND(AS107,2)</f>
        <v>0</v>
      </c>
      <c r="AT106" s="127">
        <f>ROUND(SUM(AV106:AW106),2)</f>
        <v>0</v>
      </c>
      <c r="AU106" s="128">
        <f>ROUND(AU107,5)</f>
        <v>0</v>
      </c>
      <c r="AV106" s="127">
        <f>ROUND(AZ106*L29,2)</f>
        <v>0</v>
      </c>
      <c r="AW106" s="127">
        <f>ROUND(BA106*L30,2)</f>
        <v>0</v>
      </c>
      <c r="AX106" s="127">
        <f>ROUND(BB106*L29,2)</f>
        <v>0</v>
      </c>
      <c r="AY106" s="127">
        <f>ROUND(BC106*L30,2)</f>
        <v>0</v>
      </c>
      <c r="AZ106" s="127">
        <f>ROUND(AZ107,2)</f>
        <v>0</v>
      </c>
      <c r="BA106" s="127">
        <f>ROUND(BA107,2)</f>
        <v>0</v>
      </c>
      <c r="BB106" s="127">
        <f>ROUND(BB107,2)</f>
        <v>0</v>
      </c>
      <c r="BC106" s="127">
        <f>ROUND(BC107,2)</f>
        <v>0</v>
      </c>
      <c r="BD106" s="129">
        <f>ROUND(BD107,2)</f>
        <v>0</v>
      </c>
      <c r="BS106" s="130" t="s">
        <v>74</v>
      </c>
      <c r="BT106" s="130" t="s">
        <v>84</v>
      </c>
      <c r="BU106" s="130" t="s">
        <v>76</v>
      </c>
      <c r="BV106" s="130" t="s">
        <v>77</v>
      </c>
      <c r="BW106" s="130" t="s">
        <v>180</v>
      </c>
      <c r="BX106" s="130" t="s">
        <v>176</v>
      </c>
      <c r="CL106" s="130" t="s">
        <v>21</v>
      </c>
    </row>
    <row r="107" s="6" customFormat="1" ht="16.5" customHeight="1">
      <c r="A107" s="131" t="s">
        <v>89</v>
      </c>
      <c r="B107" s="119"/>
      <c r="C107" s="120"/>
      <c r="D107" s="120"/>
      <c r="E107" s="120"/>
      <c r="F107" s="121" t="s">
        <v>98</v>
      </c>
      <c r="G107" s="121"/>
      <c r="H107" s="121"/>
      <c r="I107" s="121"/>
      <c r="J107" s="121"/>
      <c r="K107" s="120"/>
      <c r="L107" s="121" t="s">
        <v>178</v>
      </c>
      <c r="M107" s="121"/>
      <c r="N107" s="121"/>
      <c r="O107" s="121"/>
      <c r="P107" s="121"/>
      <c r="Q107" s="121"/>
      <c r="R107" s="121"/>
      <c r="S107" s="121"/>
      <c r="T107" s="121"/>
      <c r="U107" s="121"/>
      <c r="V107" s="121"/>
      <c r="W107" s="121"/>
      <c r="X107" s="121"/>
      <c r="Y107" s="121"/>
      <c r="Z107" s="121"/>
      <c r="AA107" s="121"/>
      <c r="AB107" s="121"/>
      <c r="AC107" s="121"/>
      <c r="AD107" s="121"/>
      <c r="AE107" s="121"/>
      <c r="AF107" s="121"/>
      <c r="AG107" s="123">
        <f>'VRN - TK - P2053'!J34</f>
        <v>0</v>
      </c>
      <c r="AH107" s="120"/>
      <c r="AI107" s="120"/>
      <c r="AJ107" s="120"/>
      <c r="AK107" s="120"/>
      <c r="AL107" s="120"/>
      <c r="AM107" s="120"/>
      <c r="AN107" s="123">
        <f>SUM(AG107,AT107)</f>
        <v>0</v>
      </c>
      <c r="AO107" s="120"/>
      <c r="AP107" s="120"/>
      <c r="AQ107" s="124" t="s">
        <v>87</v>
      </c>
      <c r="AR107" s="125"/>
      <c r="AS107" s="132">
        <v>0</v>
      </c>
      <c r="AT107" s="133">
        <f>ROUND(SUM(AV107:AW107),2)</f>
        <v>0</v>
      </c>
      <c r="AU107" s="134">
        <f>'VRN - TK - P2053'!P92</f>
        <v>0</v>
      </c>
      <c r="AV107" s="133">
        <f>'VRN - TK - P2053'!J37</f>
        <v>0</v>
      </c>
      <c r="AW107" s="133">
        <f>'VRN - TK - P2053'!J38</f>
        <v>0</v>
      </c>
      <c r="AX107" s="133">
        <f>'VRN - TK - P2053'!J39</f>
        <v>0</v>
      </c>
      <c r="AY107" s="133">
        <f>'VRN - TK - P2053'!J40</f>
        <v>0</v>
      </c>
      <c r="AZ107" s="133">
        <f>'VRN - TK - P2053'!F37</f>
        <v>0</v>
      </c>
      <c r="BA107" s="133">
        <f>'VRN - TK - P2053'!F38</f>
        <v>0</v>
      </c>
      <c r="BB107" s="133">
        <f>'VRN - TK - P2053'!F39</f>
        <v>0</v>
      </c>
      <c r="BC107" s="133">
        <f>'VRN - TK - P2053'!F40</f>
        <v>0</v>
      </c>
      <c r="BD107" s="135">
        <f>'VRN - TK - P2053'!F41</f>
        <v>0</v>
      </c>
      <c r="BT107" s="130" t="s">
        <v>91</v>
      </c>
      <c r="BV107" s="130" t="s">
        <v>77</v>
      </c>
      <c r="BW107" s="130" t="s">
        <v>181</v>
      </c>
      <c r="BX107" s="130" t="s">
        <v>180</v>
      </c>
      <c r="CL107" s="130" t="s">
        <v>21</v>
      </c>
    </row>
    <row r="108" s="1" customFormat="1" ht="30" customHeight="1">
      <c r="B108" s="38"/>
      <c r="C108" s="39"/>
      <c r="D108" s="39"/>
      <c r="E108" s="39"/>
      <c r="F108" s="39"/>
      <c r="G108" s="39"/>
      <c r="H108" s="39"/>
      <c r="I108" s="39"/>
      <c r="J108" s="39"/>
      <c r="K108" s="39"/>
      <c r="L108" s="39"/>
      <c r="M108" s="39"/>
      <c r="N108" s="39"/>
      <c r="O108" s="39"/>
      <c r="P108" s="39"/>
      <c r="Q108" s="39"/>
      <c r="R108" s="39"/>
      <c r="S108" s="39"/>
      <c r="T108" s="39"/>
      <c r="U108" s="39"/>
      <c r="V108" s="39"/>
      <c r="W108" s="39"/>
      <c r="X108" s="39"/>
      <c r="Y108" s="39"/>
      <c r="Z108" s="39"/>
      <c r="AA108" s="39"/>
      <c r="AB108" s="39"/>
      <c r="AC108" s="39"/>
      <c r="AD108" s="39"/>
      <c r="AE108" s="39"/>
      <c r="AF108" s="39"/>
      <c r="AG108" s="39"/>
      <c r="AH108" s="39"/>
      <c r="AI108" s="39"/>
      <c r="AJ108" s="39"/>
      <c r="AK108" s="39"/>
      <c r="AL108" s="39"/>
      <c r="AM108" s="39"/>
      <c r="AN108" s="39"/>
      <c r="AO108" s="39"/>
      <c r="AP108" s="39"/>
      <c r="AQ108" s="39"/>
      <c r="AR108" s="43"/>
    </row>
    <row r="109" s="1" customFormat="1" ht="6.96" customHeight="1">
      <c r="B109" s="57"/>
      <c r="C109" s="58"/>
      <c r="D109" s="58"/>
      <c r="E109" s="58"/>
      <c r="F109" s="58"/>
      <c r="G109" s="58"/>
      <c r="H109" s="58"/>
      <c r="I109" s="58"/>
      <c r="J109" s="58"/>
      <c r="K109" s="58"/>
      <c r="L109" s="58"/>
      <c r="M109" s="58"/>
      <c r="N109" s="58"/>
      <c r="O109" s="58"/>
      <c r="P109" s="58"/>
      <c r="Q109" s="58"/>
      <c r="R109" s="58"/>
      <c r="S109" s="58"/>
      <c r="T109" s="58"/>
      <c r="U109" s="58"/>
      <c r="V109" s="58"/>
      <c r="W109" s="58"/>
      <c r="X109" s="58"/>
      <c r="Y109" s="58"/>
      <c r="Z109" s="58"/>
      <c r="AA109" s="58"/>
      <c r="AB109" s="58"/>
      <c r="AC109" s="58"/>
      <c r="AD109" s="58"/>
      <c r="AE109" s="58"/>
      <c r="AF109" s="58"/>
      <c r="AG109" s="58"/>
      <c r="AH109" s="58"/>
      <c r="AI109" s="58"/>
      <c r="AJ109" s="58"/>
      <c r="AK109" s="58"/>
      <c r="AL109" s="58"/>
      <c r="AM109" s="58"/>
      <c r="AN109" s="58"/>
      <c r="AO109" s="58"/>
      <c r="AP109" s="58"/>
      <c r="AQ109" s="58"/>
      <c r="AR109" s="43"/>
    </row>
  </sheetData>
  <sheetProtection sheet="1" formatColumns="0" formatRows="0" objects="1" scenarios="1" spinCount="100000" saltValue="Mg41SXjsDD6KH3JMxx+B6LELA/1Zy+BCNUMSxpb+HjbcxeHGSZKlchTd2p8hWJEuIM7g5Hqe06ed9mCn1GLEtA==" hashValue="19BoQ2Cn3q5lCT557xzERRUmTya7lya+1jsbbLEijZpDxaOi8FFG88OjH+8BoStVebEoNwsFPRnT2/wu3JkYPg==" algorithmName="SHA-512" password="CC35"/>
  <mergeCells count="250">
    <mergeCell ref="K99:AF99"/>
    <mergeCell ref="J98:AF98"/>
    <mergeCell ref="L100:AF100"/>
    <mergeCell ref="K101:AF101"/>
    <mergeCell ref="L102:AF102"/>
    <mergeCell ref="J103:AF103"/>
    <mergeCell ref="K104:AF104"/>
    <mergeCell ref="L105:AF105"/>
    <mergeCell ref="K106:AF106"/>
    <mergeCell ref="L107:AF107"/>
    <mergeCell ref="AN104:AP104"/>
    <mergeCell ref="AN103:AP103"/>
    <mergeCell ref="AN105:AP105"/>
    <mergeCell ref="AN106:AP106"/>
    <mergeCell ref="AN107:AP107"/>
    <mergeCell ref="E101:I101"/>
    <mergeCell ref="F100:J100"/>
    <mergeCell ref="F102:J102"/>
    <mergeCell ref="D103:H103"/>
    <mergeCell ref="E104:I104"/>
    <mergeCell ref="F105:J105"/>
    <mergeCell ref="E106:I106"/>
    <mergeCell ref="F107:J107"/>
    <mergeCell ref="AG94:AM94"/>
    <mergeCell ref="AG93:AM93"/>
    <mergeCell ref="AG95:AM95"/>
    <mergeCell ref="AG96:AM96"/>
    <mergeCell ref="AG97:AM97"/>
    <mergeCell ref="AG98:AM98"/>
    <mergeCell ref="AG99:AM99"/>
    <mergeCell ref="AG100:AM100"/>
    <mergeCell ref="AG101:AM101"/>
    <mergeCell ref="AG102:AM102"/>
    <mergeCell ref="AG103:AM103"/>
    <mergeCell ref="AG104:AM104"/>
    <mergeCell ref="AG105:AM105"/>
    <mergeCell ref="AG106:AM106"/>
    <mergeCell ref="AG107:AM107"/>
    <mergeCell ref="AG78:AM78"/>
    <mergeCell ref="AG79:AM79"/>
    <mergeCell ref="AG80:AM80"/>
    <mergeCell ref="AG81:AM81"/>
    <mergeCell ref="AG82:AM82"/>
    <mergeCell ref="AG83:AM83"/>
    <mergeCell ref="AG84:AM84"/>
    <mergeCell ref="AG85:AM85"/>
    <mergeCell ref="AG86:AM86"/>
    <mergeCell ref="AG87:AM87"/>
    <mergeCell ref="AG88:AM88"/>
    <mergeCell ref="AG89:AM89"/>
    <mergeCell ref="AG90:AM90"/>
    <mergeCell ref="AG91:AM91"/>
    <mergeCell ref="AG92:AM92"/>
    <mergeCell ref="K83:AF83"/>
    <mergeCell ref="L84:AF84"/>
    <mergeCell ref="K85:AF85"/>
    <mergeCell ref="L86:AF86"/>
    <mergeCell ref="J87:AF87"/>
    <mergeCell ref="K88:AF88"/>
    <mergeCell ref="L89:AF89"/>
    <mergeCell ref="K90:AF90"/>
    <mergeCell ref="L91:AF91"/>
    <mergeCell ref="J92:AF92"/>
    <mergeCell ref="K93:AF93"/>
    <mergeCell ref="L94:AF94"/>
    <mergeCell ref="L95:AF95"/>
    <mergeCell ref="K96:AF96"/>
    <mergeCell ref="L97:AF97"/>
    <mergeCell ref="E85:I85"/>
    <mergeCell ref="F86:J86"/>
    <mergeCell ref="D87:H87"/>
    <mergeCell ref="E88:I88"/>
    <mergeCell ref="F89:J89"/>
    <mergeCell ref="E90:I90"/>
    <mergeCell ref="F91:J91"/>
    <mergeCell ref="D92:H92"/>
    <mergeCell ref="E93:I93"/>
    <mergeCell ref="F94:J94"/>
    <mergeCell ref="F95:J95"/>
    <mergeCell ref="E96:I96"/>
    <mergeCell ref="F97:J97"/>
    <mergeCell ref="D98:H98"/>
    <mergeCell ref="E99:I99"/>
    <mergeCell ref="AN88:AP88"/>
    <mergeCell ref="AN89:AP89"/>
    <mergeCell ref="AN90:AP90"/>
    <mergeCell ref="AN91:AP91"/>
    <mergeCell ref="AN92:AP92"/>
    <mergeCell ref="AN93:AP93"/>
    <mergeCell ref="AN94:AP94"/>
    <mergeCell ref="AN95:AP95"/>
    <mergeCell ref="AN96:AP96"/>
    <mergeCell ref="AN97:AP97"/>
    <mergeCell ref="AN98:AP98"/>
    <mergeCell ref="AN99:AP99"/>
    <mergeCell ref="AN100:AP100"/>
    <mergeCell ref="AN101:AP101"/>
    <mergeCell ref="AN102:AP102"/>
    <mergeCell ref="K5:AO5"/>
    <mergeCell ref="K6:AO6"/>
    <mergeCell ref="E14:AJ14"/>
    <mergeCell ref="E23:AN23"/>
    <mergeCell ref="L28:P28"/>
    <mergeCell ref="W28:AE28"/>
    <mergeCell ref="AK28:AO28"/>
    <mergeCell ref="L29:P29"/>
    <mergeCell ref="L30:P30"/>
    <mergeCell ref="L31:P31"/>
    <mergeCell ref="L32:P32"/>
    <mergeCell ref="L33:P33"/>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AN52:AP52"/>
    <mergeCell ref="AG52:AM52"/>
    <mergeCell ref="AN55:AP55"/>
    <mergeCell ref="AG55:AM55"/>
    <mergeCell ref="AN56:AP56"/>
    <mergeCell ref="AG56:AM56"/>
    <mergeCell ref="AN57:AP57"/>
    <mergeCell ref="AG57:AM57"/>
    <mergeCell ref="AG58:AM58"/>
    <mergeCell ref="AG59:AM59"/>
    <mergeCell ref="AG60:AM60"/>
    <mergeCell ref="AG61:AM61"/>
    <mergeCell ref="AG62:AM62"/>
    <mergeCell ref="AG54:AM54"/>
    <mergeCell ref="AN54:AP54"/>
    <mergeCell ref="C52:G52"/>
    <mergeCell ref="I52:AF52"/>
    <mergeCell ref="J55:AF55"/>
    <mergeCell ref="K56:AF56"/>
    <mergeCell ref="L57:AF57"/>
    <mergeCell ref="L58:AF58"/>
    <mergeCell ref="L59:AF59"/>
    <mergeCell ref="K60:AF60"/>
    <mergeCell ref="J61:AF61"/>
    <mergeCell ref="K62:AF62"/>
    <mergeCell ref="L63:AF63"/>
    <mergeCell ref="L64:AF64"/>
    <mergeCell ref="K65:AF65"/>
    <mergeCell ref="L66:AF66"/>
    <mergeCell ref="J67:AF67"/>
    <mergeCell ref="D55:H55"/>
    <mergeCell ref="E62:I62"/>
    <mergeCell ref="E56:I56"/>
    <mergeCell ref="F57:J57"/>
    <mergeCell ref="F58:J58"/>
    <mergeCell ref="F59:J59"/>
    <mergeCell ref="E60:I60"/>
    <mergeCell ref="D61:H61"/>
    <mergeCell ref="F63:J63"/>
    <mergeCell ref="F64:J64"/>
    <mergeCell ref="E65:I65"/>
    <mergeCell ref="F66:J66"/>
    <mergeCell ref="D67:H67"/>
    <mergeCell ref="E68:I68"/>
    <mergeCell ref="F69:J69"/>
    <mergeCell ref="AN58:AP58"/>
    <mergeCell ref="AN61:AP61"/>
    <mergeCell ref="AN59:AP59"/>
    <mergeCell ref="AN60:AP60"/>
    <mergeCell ref="AN62:AP62"/>
    <mergeCell ref="AN63:AP63"/>
    <mergeCell ref="AN64:AP64"/>
    <mergeCell ref="AN65:AP65"/>
    <mergeCell ref="AN66:AP66"/>
    <mergeCell ref="AN67:AP67"/>
    <mergeCell ref="AN68:AP68"/>
    <mergeCell ref="AN69:AP69"/>
    <mergeCell ref="AN70:AP70"/>
    <mergeCell ref="AN71:AP71"/>
    <mergeCell ref="AN72:AP72"/>
    <mergeCell ref="AG63:AM63"/>
    <mergeCell ref="AG64:AM64"/>
    <mergeCell ref="AG65:AM65"/>
    <mergeCell ref="AG66:AM66"/>
    <mergeCell ref="AG67:AM67"/>
    <mergeCell ref="AG68:AM68"/>
    <mergeCell ref="AG69:AM69"/>
    <mergeCell ref="AG70:AM70"/>
    <mergeCell ref="AG71:AM71"/>
    <mergeCell ref="AG72:AM72"/>
    <mergeCell ref="AG73:AM73"/>
    <mergeCell ref="AG74:AM74"/>
    <mergeCell ref="AG75:AM75"/>
    <mergeCell ref="AG76:AM76"/>
    <mergeCell ref="AG77:AM77"/>
    <mergeCell ref="K68:AF68"/>
    <mergeCell ref="L69:AF69"/>
    <mergeCell ref="K70:AF70"/>
    <mergeCell ref="L71:AF71"/>
    <mergeCell ref="J72:AF72"/>
    <mergeCell ref="K73:AF73"/>
    <mergeCell ref="L74:AF74"/>
    <mergeCell ref="K75:AF75"/>
    <mergeCell ref="L76:AF76"/>
    <mergeCell ref="J77:AF77"/>
    <mergeCell ref="K78:AF78"/>
    <mergeCell ref="L79:AF79"/>
    <mergeCell ref="K80:AF80"/>
    <mergeCell ref="L81:AF81"/>
    <mergeCell ref="J82:AF82"/>
    <mergeCell ref="E70:I70"/>
    <mergeCell ref="F71:J71"/>
    <mergeCell ref="D72:H72"/>
    <mergeCell ref="E73:I73"/>
    <mergeCell ref="F74:J74"/>
    <mergeCell ref="E75:I75"/>
    <mergeCell ref="F76:J76"/>
    <mergeCell ref="D77:H77"/>
    <mergeCell ref="E78:I78"/>
    <mergeCell ref="F79:J79"/>
    <mergeCell ref="E80:I80"/>
    <mergeCell ref="F81:J81"/>
    <mergeCell ref="D82:H82"/>
    <mergeCell ref="E83:I83"/>
    <mergeCell ref="F84:J84"/>
    <mergeCell ref="AN73:AP73"/>
    <mergeCell ref="AN74:AP74"/>
    <mergeCell ref="AN75:AP75"/>
    <mergeCell ref="AN76:AP76"/>
    <mergeCell ref="AN77:AP77"/>
    <mergeCell ref="AN78:AP78"/>
    <mergeCell ref="AN79:AP79"/>
    <mergeCell ref="AN80:AP80"/>
    <mergeCell ref="AN81:AP81"/>
    <mergeCell ref="AN82:AP82"/>
    <mergeCell ref="AN83:AP83"/>
    <mergeCell ref="AN84:AP84"/>
    <mergeCell ref="AN85:AP85"/>
    <mergeCell ref="AN86:AP86"/>
    <mergeCell ref="AN87:AP87"/>
  </mergeCells>
  <hyperlinks>
    <hyperlink ref="A57" location="'1 - TK - P2526 + P2527'!C2" display="/"/>
    <hyperlink ref="A58" location="'2 - Propustek pod ú.k.'!C2" display="/"/>
    <hyperlink ref="A59" location="'3 - Zrušení propustku v k...'!C2" display="/"/>
    <hyperlink ref="A60" location="'B - VRN'!C2" display="/"/>
    <hyperlink ref="A63" location="'ZRN 1 - 1.TK - P2941'!C2" display="/"/>
    <hyperlink ref="A64" location="'ZRN 2 - 2.TK - P2941'!C2" display="/"/>
    <hyperlink ref="A66" location="'VRN - 1.+2. TK- P2941'!C2" display="/"/>
    <hyperlink ref="A69" location="'TK - P2055'!C2" display="/"/>
    <hyperlink ref="A71" location="'TK - P2055_01'!C2" display="/"/>
    <hyperlink ref="A74" location="'TK - P3471'!C2" display="/"/>
    <hyperlink ref="A76" location="'TK - P3471_01'!C2" display="/"/>
    <hyperlink ref="A79" location="'TK - P3468'!C2" display="/"/>
    <hyperlink ref="A81" location="'TK - P3468_01'!C2" display="/"/>
    <hyperlink ref="A84" location="'TK - P3494'!C2" display="/"/>
    <hyperlink ref="A86" location="'TK - P3494_01'!C2" display="/"/>
    <hyperlink ref="A89" location="'TK - P3524'!C2" display="/"/>
    <hyperlink ref="A91" location="'TK - P3524_01'!C2" display="/"/>
    <hyperlink ref="A94" location="'ZRN 1 - 1.TK - P2995'!C2" display="/"/>
    <hyperlink ref="A95" location="'ZRN 2 - 2.TK - P2995'!C2" display="/"/>
    <hyperlink ref="A97" location="'VRN - 1.+2.TK - P2995'!C2" display="/"/>
    <hyperlink ref="A100" location="'TK - P1936'!C2" display="/"/>
    <hyperlink ref="A102" location="'TK - P1936_01'!C2" display="/"/>
    <hyperlink ref="A105" location="'ZRN - TK - P2053'!C2" display="/"/>
    <hyperlink ref="A107" location="'VRN - TK - P2053'!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121</v>
      </c>
    </row>
    <row r="3" ht="6.96" customHeight="1">
      <c r="B3" s="137"/>
      <c r="C3" s="138"/>
      <c r="D3" s="138"/>
      <c r="E3" s="138"/>
      <c r="F3" s="138"/>
      <c r="G3" s="138"/>
      <c r="H3" s="138"/>
      <c r="I3" s="139"/>
      <c r="J3" s="138"/>
      <c r="K3" s="138"/>
      <c r="L3" s="20"/>
      <c r="AT3" s="17" t="s">
        <v>84</v>
      </c>
    </row>
    <row r="4" ht="24.96" customHeight="1">
      <c r="B4" s="20"/>
      <c r="D4" s="140" t="s">
        <v>182</v>
      </c>
      <c r="L4" s="20"/>
      <c r="M4" s="24" t="s">
        <v>10</v>
      </c>
      <c r="AT4" s="17" t="s">
        <v>36</v>
      </c>
    </row>
    <row r="5" ht="6.96" customHeight="1">
      <c r="B5" s="20"/>
      <c r="L5" s="20"/>
    </row>
    <row r="6" ht="12" customHeight="1">
      <c r="B6" s="20"/>
      <c r="D6" s="141" t="s">
        <v>16</v>
      </c>
      <c r="L6" s="20"/>
    </row>
    <row r="7" ht="16.5" customHeight="1">
      <c r="B7" s="20"/>
      <c r="E7" s="142" t="str">
        <f>'Rekapitulace stavby'!K6</f>
        <v>Oprava přejezdů v obvodu ST Ústí n.L.</v>
      </c>
      <c r="F7" s="141"/>
      <c r="G7" s="141"/>
      <c r="H7" s="141"/>
      <c r="L7" s="20"/>
    </row>
    <row r="8">
      <c r="B8" s="20"/>
      <c r="D8" s="141" t="s">
        <v>183</v>
      </c>
      <c r="L8" s="20"/>
    </row>
    <row r="9" ht="16.5" customHeight="1">
      <c r="B9" s="20"/>
      <c r="E9" s="142" t="s">
        <v>934</v>
      </c>
      <c r="L9" s="20"/>
    </row>
    <row r="10" ht="12" customHeight="1">
      <c r="B10" s="20"/>
      <c r="D10" s="141" t="s">
        <v>185</v>
      </c>
      <c r="L10" s="20"/>
    </row>
    <row r="11" s="1" customFormat="1" ht="16.5" customHeight="1">
      <c r="B11" s="43"/>
      <c r="E11" s="141" t="s">
        <v>715</v>
      </c>
      <c r="F11" s="1"/>
      <c r="G11" s="1"/>
      <c r="H11" s="1"/>
      <c r="I11" s="143"/>
      <c r="L11" s="43"/>
    </row>
    <row r="12" s="1" customFormat="1" ht="12" customHeight="1">
      <c r="B12" s="43"/>
      <c r="D12" s="141" t="s">
        <v>187</v>
      </c>
      <c r="I12" s="143"/>
      <c r="L12" s="43"/>
    </row>
    <row r="13" s="1" customFormat="1" ht="36.96" customHeight="1">
      <c r="B13" s="43"/>
      <c r="E13" s="144" t="s">
        <v>935</v>
      </c>
      <c r="F13" s="1"/>
      <c r="G13" s="1"/>
      <c r="H13" s="1"/>
      <c r="I13" s="143"/>
      <c r="L13" s="43"/>
    </row>
    <row r="14" s="1" customFormat="1">
      <c r="B14" s="43"/>
      <c r="I14" s="143"/>
      <c r="L14" s="43"/>
    </row>
    <row r="15" s="1" customFormat="1" ht="12" customHeight="1">
      <c r="B15" s="43"/>
      <c r="D15" s="141" t="s">
        <v>18</v>
      </c>
      <c r="F15" s="17" t="s">
        <v>19</v>
      </c>
      <c r="I15" s="145" t="s">
        <v>20</v>
      </c>
      <c r="J15" s="17" t="s">
        <v>21</v>
      </c>
      <c r="L15" s="43"/>
    </row>
    <row r="16" s="1" customFormat="1" ht="12" customHeight="1">
      <c r="B16" s="43"/>
      <c r="D16" s="141" t="s">
        <v>22</v>
      </c>
      <c r="F16" s="17" t="s">
        <v>23</v>
      </c>
      <c r="I16" s="145" t="s">
        <v>24</v>
      </c>
      <c r="J16" s="146" t="str">
        <f>'Rekapitulace stavby'!AN8</f>
        <v>2. 11. 2018</v>
      </c>
      <c r="L16" s="43"/>
    </row>
    <row r="17" s="1" customFormat="1" ht="10.8" customHeight="1">
      <c r="B17" s="43"/>
      <c r="I17" s="143"/>
      <c r="L17" s="43"/>
    </row>
    <row r="18" s="1" customFormat="1" ht="12" customHeight="1">
      <c r="B18" s="43"/>
      <c r="D18" s="141" t="s">
        <v>26</v>
      </c>
      <c r="I18" s="145" t="s">
        <v>27</v>
      </c>
      <c r="J18" s="17" t="s">
        <v>28</v>
      </c>
      <c r="L18" s="43"/>
    </row>
    <row r="19" s="1" customFormat="1" ht="18" customHeight="1">
      <c r="B19" s="43"/>
      <c r="E19" s="17" t="s">
        <v>29</v>
      </c>
      <c r="I19" s="145" t="s">
        <v>30</v>
      </c>
      <c r="J19" s="17" t="s">
        <v>31</v>
      </c>
      <c r="L19" s="43"/>
    </row>
    <row r="20" s="1" customFormat="1" ht="6.96" customHeight="1">
      <c r="B20" s="43"/>
      <c r="I20" s="143"/>
      <c r="L20" s="43"/>
    </row>
    <row r="21" s="1" customFormat="1" ht="12" customHeight="1">
      <c r="B21" s="43"/>
      <c r="D21" s="141" t="s">
        <v>32</v>
      </c>
      <c r="I21" s="145" t="s">
        <v>27</v>
      </c>
      <c r="J21" s="33" t="str">
        <f>'Rekapitulace stavby'!AN13</f>
        <v>Vyplň údaj</v>
      </c>
      <c r="L21" s="43"/>
    </row>
    <row r="22" s="1" customFormat="1" ht="18" customHeight="1">
      <c r="B22" s="43"/>
      <c r="E22" s="33" t="str">
        <f>'Rekapitulace stavby'!E14</f>
        <v>Vyplň údaj</v>
      </c>
      <c r="F22" s="17"/>
      <c r="G22" s="17"/>
      <c r="H22" s="17"/>
      <c r="I22" s="145" t="s">
        <v>30</v>
      </c>
      <c r="J22" s="33" t="str">
        <f>'Rekapitulace stavby'!AN14</f>
        <v>Vyplň údaj</v>
      </c>
      <c r="L22" s="43"/>
    </row>
    <row r="23" s="1" customFormat="1" ht="6.96" customHeight="1">
      <c r="B23" s="43"/>
      <c r="I23" s="143"/>
      <c r="L23" s="43"/>
    </row>
    <row r="24" s="1" customFormat="1" ht="12" customHeight="1">
      <c r="B24" s="43"/>
      <c r="D24" s="141" t="s">
        <v>34</v>
      </c>
      <c r="I24" s="145" t="s">
        <v>27</v>
      </c>
      <c r="J24" s="17" t="str">
        <f>IF('Rekapitulace stavby'!AN16="","",'Rekapitulace stavby'!AN16)</f>
        <v/>
      </c>
      <c r="L24" s="43"/>
    </row>
    <row r="25" s="1" customFormat="1" ht="18" customHeight="1">
      <c r="B25" s="43"/>
      <c r="E25" s="17" t="str">
        <f>IF('Rekapitulace stavby'!E17="","",'Rekapitulace stavby'!E17)</f>
        <v xml:space="preserve"> </v>
      </c>
      <c r="I25" s="145" t="s">
        <v>30</v>
      </c>
      <c r="J25" s="17" t="str">
        <f>IF('Rekapitulace stavby'!AN17="","",'Rekapitulace stavby'!AN17)</f>
        <v/>
      </c>
      <c r="L25" s="43"/>
    </row>
    <row r="26" s="1" customFormat="1" ht="6.96" customHeight="1">
      <c r="B26" s="43"/>
      <c r="I26" s="143"/>
      <c r="L26" s="43"/>
    </row>
    <row r="27" s="1" customFormat="1" ht="12" customHeight="1">
      <c r="B27" s="43"/>
      <c r="D27" s="141" t="s">
        <v>37</v>
      </c>
      <c r="I27" s="145" t="s">
        <v>27</v>
      </c>
      <c r="J27" s="17" t="s">
        <v>21</v>
      </c>
      <c r="L27" s="43"/>
    </row>
    <row r="28" s="1" customFormat="1" ht="18" customHeight="1">
      <c r="B28" s="43"/>
      <c r="E28" s="17" t="s">
        <v>38</v>
      </c>
      <c r="I28" s="145" t="s">
        <v>30</v>
      </c>
      <c r="J28" s="17" t="s">
        <v>21</v>
      </c>
      <c r="L28" s="43"/>
    </row>
    <row r="29" s="1" customFormat="1" ht="6.96" customHeight="1">
      <c r="B29" s="43"/>
      <c r="I29" s="143"/>
      <c r="L29" s="43"/>
    </row>
    <row r="30" s="1" customFormat="1" ht="12" customHeight="1">
      <c r="B30" s="43"/>
      <c r="D30" s="141" t="s">
        <v>39</v>
      </c>
      <c r="I30" s="143"/>
      <c r="L30" s="43"/>
    </row>
    <row r="31" s="7" customFormat="1" ht="45" customHeight="1">
      <c r="B31" s="147"/>
      <c r="E31" s="148" t="s">
        <v>40</v>
      </c>
      <c r="F31" s="148"/>
      <c r="G31" s="148"/>
      <c r="H31" s="148"/>
      <c r="I31" s="149"/>
      <c r="L31" s="147"/>
    </row>
    <row r="32" s="1" customFormat="1" ht="6.96" customHeight="1">
      <c r="B32" s="43"/>
      <c r="I32" s="143"/>
      <c r="L32" s="43"/>
    </row>
    <row r="33" s="1" customFormat="1" ht="6.96" customHeight="1">
      <c r="B33" s="43"/>
      <c r="D33" s="71"/>
      <c r="E33" s="71"/>
      <c r="F33" s="71"/>
      <c r="G33" s="71"/>
      <c r="H33" s="71"/>
      <c r="I33" s="150"/>
      <c r="J33" s="71"/>
      <c r="K33" s="71"/>
      <c r="L33" s="43"/>
    </row>
    <row r="34" s="1" customFormat="1" ht="25.44" customHeight="1">
      <c r="B34" s="43"/>
      <c r="D34" s="151" t="s">
        <v>41</v>
      </c>
      <c r="I34" s="143"/>
      <c r="J34" s="152">
        <f>ROUND(J92, 2)</f>
        <v>0</v>
      </c>
      <c r="L34" s="43"/>
    </row>
    <row r="35" s="1" customFormat="1" ht="6.96" customHeight="1">
      <c r="B35" s="43"/>
      <c r="D35" s="71"/>
      <c r="E35" s="71"/>
      <c r="F35" s="71"/>
      <c r="G35" s="71"/>
      <c r="H35" s="71"/>
      <c r="I35" s="150"/>
      <c r="J35" s="71"/>
      <c r="K35" s="71"/>
      <c r="L35" s="43"/>
    </row>
    <row r="36" s="1" customFormat="1" ht="14.4" customHeight="1">
      <c r="B36" s="43"/>
      <c r="F36" s="153" t="s">
        <v>43</v>
      </c>
      <c r="I36" s="154" t="s">
        <v>42</v>
      </c>
      <c r="J36" s="153" t="s">
        <v>44</v>
      </c>
      <c r="L36" s="43"/>
    </row>
    <row r="37" hidden="1" s="1" customFormat="1" ht="14.4" customHeight="1">
      <c r="B37" s="43"/>
      <c r="D37" s="141" t="s">
        <v>45</v>
      </c>
      <c r="E37" s="141" t="s">
        <v>46</v>
      </c>
      <c r="F37" s="155">
        <f>ROUND((SUM(BE92:BE98)),  2)</f>
        <v>0</v>
      </c>
      <c r="I37" s="156">
        <v>0.20999999999999999</v>
      </c>
      <c r="J37" s="155">
        <f>ROUND(((SUM(BE92:BE98))*I37),  2)</f>
        <v>0</v>
      </c>
      <c r="L37" s="43"/>
    </row>
    <row r="38" hidden="1" s="1" customFormat="1" ht="14.4" customHeight="1">
      <c r="B38" s="43"/>
      <c r="E38" s="141" t="s">
        <v>47</v>
      </c>
      <c r="F38" s="155">
        <f>ROUND((SUM(BF92:BF98)),  2)</f>
        <v>0</v>
      </c>
      <c r="I38" s="156">
        <v>0.14999999999999999</v>
      </c>
      <c r="J38" s="155">
        <f>ROUND(((SUM(BF92:BF98))*I38),  2)</f>
        <v>0</v>
      </c>
      <c r="L38" s="43"/>
    </row>
    <row r="39" s="1" customFormat="1" ht="14.4" customHeight="1">
      <c r="B39" s="43"/>
      <c r="D39" s="141" t="s">
        <v>45</v>
      </c>
      <c r="E39" s="141" t="s">
        <v>48</v>
      </c>
      <c r="F39" s="155">
        <f>ROUND((SUM(BG92:BG98)),  2)</f>
        <v>0</v>
      </c>
      <c r="I39" s="156">
        <v>0.20999999999999999</v>
      </c>
      <c r="J39" s="155">
        <f>0</f>
        <v>0</v>
      </c>
      <c r="L39" s="43"/>
    </row>
    <row r="40" s="1" customFormat="1" ht="14.4" customHeight="1">
      <c r="B40" s="43"/>
      <c r="E40" s="141" t="s">
        <v>49</v>
      </c>
      <c r="F40" s="155">
        <f>ROUND((SUM(BH92:BH98)),  2)</f>
        <v>0</v>
      </c>
      <c r="I40" s="156">
        <v>0.14999999999999999</v>
      </c>
      <c r="J40" s="155">
        <f>0</f>
        <v>0</v>
      </c>
      <c r="L40" s="43"/>
    </row>
    <row r="41" hidden="1" s="1" customFormat="1" ht="14.4" customHeight="1">
      <c r="B41" s="43"/>
      <c r="E41" s="141" t="s">
        <v>50</v>
      </c>
      <c r="F41" s="155">
        <f>ROUND((SUM(BI92:BI98)),  2)</f>
        <v>0</v>
      </c>
      <c r="I41" s="156">
        <v>0</v>
      </c>
      <c r="J41" s="155">
        <f>0</f>
        <v>0</v>
      </c>
      <c r="L41" s="43"/>
    </row>
    <row r="42" s="1" customFormat="1" ht="6.96" customHeight="1">
      <c r="B42" s="43"/>
      <c r="I42" s="143"/>
      <c r="L42" s="43"/>
    </row>
    <row r="43" s="1" customFormat="1" ht="25.44" customHeight="1">
      <c r="B43" s="43"/>
      <c r="C43" s="157"/>
      <c r="D43" s="158" t="s">
        <v>51</v>
      </c>
      <c r="E43" s="159"/>
      <c r="F43" s="159"/>
      <c r="G43" s="160" t="s">
        <v>52</v>
      </c>
      <c r="H43" s="161" t="s">
        <v>53</v>
      </c>
      <c r="I43" s="162"/>
      <c r="J43" s="163">
        <f>SUM(J34:J41)</f>
        <v>0</v>
      </c>
      <c r="K43" s="164"/>
      <c r="L43" s="43"/>
    </row>
    <row r="44" s="1" customFormat="1" ht="14.4" customHeight="1">
      <c r="B44" s="165"/>
      <c r="C44" s="166"/>
      <c r="D44" s="166"/>
      <c r="E44" s="166"/>
      <c r="F44" s="166"/>
      <c r="G44" s="166"/>
      <c r="H44" s="166"/>
      <c r="I44" s="167"/>
      <c r="J44" s="166"/>
      <c r="K44" s="166"/>
      <c r="L44" s="43"/>
    </row>
    <row r="48" s="1" customFormat="1" ht="6.96" customHeight="1">
      <c r="B48" s="168"/>
      <c r="C48" s="169"/>
      <c r="D48" s="169"/>
      <c r="E48" s="169"/>
      <c r="F48" s="169"/>
      <c r="G48" s="169"/>
      <c r="H48" s="169"/>
      <c r="I48" s="170"/>
      <c r="J48" s="169"/>
      <c r="K48" s="169"/>
      <c r="L48" s="43"/>
    </row>
    <row r="49" s="1" customFormat="1" ht="24.96" customHeight="1">
      <c r="B49" s="38"/>
      <c r="C49" s="23" t="s">
        <v>189</v>
      </c>
      <c r="D49" s="39"/>
      <c r="E49" s="39"/>
      <c r="F49" s="39"/>
      <c r="G49" s="39"/>
      <c r="H49" s="39"/>
      <c r="I49" s="143"/>
      <c r="J49" s="39"/>
      <c r="K49" s="39"/>
      <c r="L49" s="43"/>
    </row>
    <row r="50" s="1" customFormat="1" ht="6.96" customHeight="1">
      <c r="B50" s="38"/>
      <c r="C50" s="39"/>
      <c r="D50" s="39"/>
      <c r="E50" s="39"/>
      <c r="F50" s="39"/>
      <c r="G50" s="39"/>
      <c r="H50" s="39"/>
      <c r="I50" s="143"/>
      <c r="J50" s="39"/>
      <c r="K50" s="39"/>
      <c r="L50" s="43"/>
    </row>
    <row r="51" s="1" customFormat="1" ht="12" customHeight="1">
      <c r="B51" s="38"/>
      <c r="C51" s="32" t="s">
        <v>16</v>
      </c>
      <c r="D51" s="39"/>
      <c r="E51" s="39"/>
      <c r="F51" s="39"/>
      <c r="G51" s="39"/>
      <c r="H51" s="39"/>
      <c r="I51" s="143"/>
      <c r="J51" s="39"/>
      <c r="K51" s="39"/>
      <c r="L51" s="43"/>
    </row>
    <row r="52" s="1" customFormat="1" ht="16.5" customHeight="1">
      <c r="B52" s="38"/>
      <c r="C52" s="39"/>
      <c r="D52" s="39"/>
      <c r="E52" s="171" t="str">
        <f>E7</f>
        <v>Oprava přejezdů v obvodu ST Ústí n.L.</v>
      </c>
      <c r="F52" s="32"/>
      <c r="G52" s="32"/>
      <c r="H52" s="32"/>
      <c r="I52" s="143"/>
      <c r="J52" s="39"/>
      <c r="K52" s="39"/>
      <c r="L52" s="43"/>
    </row>
    <row r="53" ht="12" customHeight="1">
      <c r="B53" s="21"/>
      <c r="C53" s="32" t="s">
        <v>183</v>
      </c>
      <c r="D53" s="22"/>
      <c r="E53" s="22"/>
      <c r="F53" s="22"/>
      <c r="G53" s="22"/>
      <c r="H53" s="22"/>
      <c r="I53" s="136"/>
      <c r="J53" s="22"/>
      <c r="K53" s="22"/>
      <c r="L53" s="20"/>
    </row>
    <row r="54" ht="16.5" customHeight="1">
      <c r="B54" s="21"/>
      <c r="C54" s="22"/>
      <c r="D54" s="22"/>
      <c r="E54" s="171" t="s">
        <v>934</v>
      </c>
      <c r="F54" s="22"/>
      <c r="G54" s="22"/>
      <c r="H54" s="22"/>
      <c r="I54" s="136"/>
      <c r="J54" s="22"/>
      <c r="K54" s="22"/>
      <c r="L54" s="20"/>
    </row>
    <row r="55" ht="12" customHeight="1">
      <c r="B55" s="21"/>
      <c r="C55" s="32" t="s">
        <v>185</v>
      </c>
      <c r="D55" s="22"/>
      <c r="E55" s="22"/>
      <c r="F55" s="22"/>
      <c r="G55" s="22"/>
      <c r="H55" s="22"/>
      <c r="I55" s="136"/>
      <c r="J55" s="22"/>
      <c r="K55" s="22"/>
      <c r="L55" s="20"/>
    </row>
    <row r="56" s="1" customFormat="1" ht="16.5" customHeight="1">
      <c r="B56" s="38"/>
      <c r="C56" s="39"/>
      <c r="D56" s="39"/>
      <c r="E56" s="32" t="s">
        <v>715</v>
      </c>
      <c r="F56" s="39"/>
      <c r="G56" s="39"/>
      <c r="H56" s="39"/>
      <c r="I56" s="143"/>
      <c r="J56" s="39"/>
      <c r="K56" s="39"/>
      <c r="L56" s="43"/>
    </row>
    <row r="57" s="1" customFormat="1" ht="12" customHeight="1">
      <c r="B57" s="38"/>
      <c r="C57" s="32" t="s">
        <v>187</v>
      </c>
      <c r="D57" s="39"/>
      <c r="E57" s="39"/>
      <c r="F57" s="39"/>
      <c r="G57" s="39"/>
      <c r="H57" s="39"/>
      <c r="I57" s="143"/>
      <c r="J57" s="39"/>
      <c r="K57" s="39"/>
      <c r="L57" s="43"/>
    </row>
    <row r="58" s="1" customFormat="1" ht="16.5" customHeight="1">
      <c r="B58" s="38"/>
      <c r="C58" s="39"/>
      <c r="D58" s="39"/>
      <c r="E58" s="64" t="str">
        <f>E13</f>
        <v>TK - P2055</v>
      </c>
      <c r="F58" s="39"/>
      <c r="G58" s="39"/>
      <c r="H58" s="39"/>
      <c r="I58" s="143"/>
      <c r="J58" s="39"/>
      <c r="K58" s="39"/>
      <c r="L58" s="43"/>
    </row>
    <row r="59" s="1" customFormat="1" ht="6.96" customHeight="1">
      <c r="B59" s="38"/>
      <c r="C59" s="39"/>
      <c r="D59" s="39"/>
      <c r="E59" s="39"/>
      <c r="F59" s="39"/>
      <c r="G59" s="39"/>
      <c r="H59" s="39"/>
      <c r="I59" s="143"/>
      <c r="J59" s="39"/>
      <c r="K59" s="39"/>
      <c r="L59" s="43"/>
    </row>
    <row r="60" s="1" customFormat="1" ht="12" customHeight="1">
      <c r="B60" s="38"/>
      <c r="C60" s="32" t="s">
        <v>22</v>
      </c>
      <c r="D60" s="39"/>
      <c r="E60" s="39"/>
      <c r="F60" s="27" t="str">
        <f>F16</f>
        <v>obvod ST Ústí n.L.</v>
      </c>
      <c r="G60" s="39"/>
      <c r="H60" s="39"/>
      <c r="I60" s="145" t="s">
        <v>24</v>
      </c>
      <c r="J60" s="67" t="str">
        <f>IF(J16="","",J16)</f>
        <v>2. 11. 2018</v>
      </c>
      <c r="K60" s="39"/>
      <c r="L60" s="43"/>
    </row>
    <row r="61" s="1" customFormat="1" ht="6.96" customHeight="1">
      <c r="B61" s="38"/>
      <c r="C61" s="39"/>
      <c r="D61" s="39"/>
      <c r="E61" s="39"/>
      <c r="F61" s="39"/>
      <c r="G61" s="39"/>
      <c r="H61" s="39"/>
      <c r="I61" s="143"/>
      <c r="J61" s="39"/>
      <c r="K61" s="39"/>
      <c r="L61" s="43"/>
    </row>
    <row r="62" s="1" customFormat="1" ht="13.65" customHeight="1">
      <c r="B62" s="38"/>
      <c r="C62" s="32" t="s">
        <v>26</v>
      </c>
      <c r="D62" s="39"/>
      <c r="E62" s="39"/>
      <c r="F62" s="27" t="str">
        <f>E19</f>
        <v>SŽDC s.o., OŘ Ústí n.L., ST Ústí n.L.</v>
      </c>
      <c r="G62" s="39"/>
      <c r="H62" s="39"/>
      <c r="I62" s="145" t="s">
        <v>34</v>
      </c>
      <c r="J62" s="36" t="str">
        <f>E25</f>
        <v xml:space="preserve"> </v>
      </c>
      <c r="K62" s="39"/>
      <c r="L62" s="43"/>
    </row>
    <row r="63" s="1" customFormat="1" ht="24.9" customHeight="1">
      <c r="B63" s="38"/>
      <c r="C63" s="32" t="s">
        <v>32</v>
      </c>
      <c r="D63" s="39"/>
      <c r="E63" s="39"/>
      <c r="F63" s="27" t="str">
        <f>IF(E22="","",E22)</f>
        <v>Vyplň údaj</v>
      </c>
      <c r="G63" s="39"/>
      <c r="H63" s="39"/>
      <c r="I63" s="145" t="s">
        <v>37</v>
      </c>
      <c r="J63" s="36" t="str">
        <f>E28</f>
        <v>Jakub Lukášek, DiS; Jan Seemann, DiS</v>
      </c>
      <c r="K63" s="39"/>
      <c r="L63" s="43"/>
    </row>
    <row r="64" s="1" customFormat="1" ht="10.32" customHeight="1">
      <c r="B64" s="38"/>
      <c r="C64" s="39"/>
      <c r="D64" s="39"/>
      <c r="E64" s="39"/>
      <c r="F64" s="39"/>
      <c r="G64" s="39"/>
      <c r="H64" s="39"/>
      <c r="I64" s="143"/>
      <c r="J64" s="39"/>
      <c r="K64" s="39"/>
      <c r="L64" s="43"/>
    </row>
    <row r="65" s="1" customFormat="1" ht="29.28" customHeight="1">
      <c r="B65" s="38"/>
      <c r="C65" s="172" t="s">
        <v>190</v>
      </c>
      <c r="D65" s="173"/>
      <c r="E65" s="173"/>
      <c r="F65" s="173"/>
      <c r="G65" s="173"/>
      <c r="H65" s="173"/>
      <c r="I65" s="174"/>
      <c r="J65" s="175" t="s">
        <v>191</v>
      </c>
      <c r="K65" s="173"/>
      <c r="L65" s="43"/>
    </row>
    <row r="66" s="1" customFormat="1" ht="10.32" customHeight="1">
      <c r="B66" s="38"/>
      <c r="C66" s="39"/>
      <c r="D66" s="39"/>
      <c r="E66" s="39"/>
      <c r="F66" s="39"/>
      <c r="G66" s="39"/>
      <c r="H66" s="39"/>
      <c r="I66" s="143"/>
      <c r="J66" s="39"/>
      <c r="K66" s="39"/>
      <c r="L66" s="43"/>
    </row>
    <row r="67" s="1" customFormat="1" ht="22.8" customHeight="1">
      <c r="B67" s="38"/>
      <c r="C67" s="176" t="s">
        <v>73</v>
      </c>
      <c r="D67" s="39"/>
      <c r="E67" s="39"/>
      <c r="F67" s="39"/>
      <c r="G67" s="39"/>
      <c r="H67" s="39"/>
      <c r="I67" s="143"/>
      <c r="J67" s="97">
        <f>J92</f>
        <v>0</v>
      </c>
      <c r="K67" s="39"/>
      <c r="L67" s="43"/>
      <c r="AU67" s="17" t="s">
        <v>192</v>
      </c>
    </row>
    <row r="68" s="8" customFormat="1" ht="24.96" customHeight="1">
      <c r="B68" s="177"/>
      <c r="C68" s="178"/>
      <c r="D68" s="179" t="s">
        <v>196</v>
      </c>
      <c r="E68" s="180"/>
      <c r="F68" s="180"/>
      <c r="G68" s="180"/>
      <c r="H68" s="180"/>
      <c r="I68" s="181"/>
      <c r="J68" s="182">
        <f>J93</f>
        <v>0</v>
      </c>
      <c r="K68" s="178"/>
      <c r="L68" s="183"/>
    </row>
    <row r="69" s="1" customFormat="1" ht="21.84" customHeight="1">
      <c r="B69" s="38"/>
      <c r="C69" s="39"/>
      <c r="D69" s="39"/>
      <c r="E69" s="39"/>
      <c r="F69" s="39"/>
      <c r="G69" s="39"/>
      <c r="H69" s="39"/>
      <c r="I69" s="143"/>
      <c r="J69" s="39"/>
      <c r="K69" s="39"/>
      <c r="L69" s="43"/>
    </row>
    <row r="70" s="1" customFormat="1" ht="6.96" customHeight="1">
      <c r="B70" s="57"/>
      <c r="C70" s="58"/>
      <c r="D70" s="58"/>
      <c r="E70" s="58"/>
      <c r="F70" s="58"/>
      <c r="G70" s="58"/>
      <c r="H70" s="58"/>
      <c r="I70" s="167"/>
      <c r="J70" s="58"/>
      <c r="K70" s="58"/>
      <c r="L70" s="43"/>
    </row>
    <row r="74" s="1" customFormat="1" ht="6.96" customHeight="1">
      <c r="B74" s="59"/>
      <c r="C74" s="60"/>
      <c r="D74" s="60"/>
      <c r="E74" s="60"/>
      <c r="F74" s="60"/>
      <c r="G74" s="60"/>
      <c r="H74" s="60"/>
      <c r="I74" s="170"/>
      <c r="J74" s="60"/>
      <c r="K74" s="60"/>
      <c r="L74" s="43"/>
    </row>
    <row r="75" s="1" customFormat="1" ht="24.96" customHeight="1">
      <c r="B75" s="38"/>
      <c r="C75" s="23" t="s">
        <v>197</v>
      </c>
      <c r="D75" s="39"/>
      <c r="E75" s="39"/>
      <c r="F75" s="39"/>
      <c r="G75" s="39"/>
      <c r="H75" s="39"/>
      <c r="I75" s="143"/>
      <c r="J75" s="39"/>
      <c r="K75" s="39"/>
      <c r="L75" s="43"/>
    </row>
    <row r="76" s="1" customFormat="1" ht="6.96" customHeight="1">
      <c r="B76" s="38"/>
      <c r="C76" s="39"/>
      <c r="D76" s="39"/>
      <c r="E76" s="39"/>
      <c r="F76" s="39"/>
      <c r="G76" s="39"/>
      <c r="H76" s="39"/>
      <c r="I76" s="143"/>
      <c r="J76" s="39"/>
      <c r="K76" s="39"/>
      <c r="L76" s="43"/>
    </row>
    <row r="77" s="1" customFormat="1" ht="12" customHeight="1">
      <c r="B77" s="38"/>
      <c r="C77" s="32" t="s">
        <v>16</v>
      </c>
      <c r="D77" s="39"/>
      <c r="E77" s="39"/>
      <c r="F77" s="39"/>
      <c r="G77" s="39"/>
      <c r="H77" s="39"/>
      <c r="I77" s="143"/>
      <c r="J77" s="39"/>
      <c r="K77" s="39"/>
      <c r="L77" s="43"/>
    </row>
    <row r="78" s="1" customFormat="1" ht="16.5" customHeight="1">
      <c r="B78" s="38"/>
      <c r="C78" s="39"/>
      <c r="D78" s="39"/>
      <c r="E78" s="171" t="str">
        <f>E7</f>
        <v>Oprava přejezdů v obvodu ST Ústí n.L.</v>
      </c>
      <c r="F78" s="32"/>
      <c r="G78" s="32"/>
      <c r="H78" s="32"/>
      <c r="I78" s="143"/>
      <c r="J78" s="39"/>
      <c r="K78" s="39"/>
      <c r="L78" s="43"/>
    </row>
    <row r="79" ht="12" customHeight="1">
      <c r="B79" s="21"/>
      <c r="C79" s="32" t="s">
        <v>183</v>
      </c>
      <c r="D79" s="22"/>
      <c r="E79" s="22"/>
      <c r="F79" s="22"/>
      <c r="G79" s="22"/>
      <c r="H79" s="22"/>
      <c r="I79" s="136"/>
      <c r="J79" s="22"/>
      <c r="K79" s="22"/>
      <c r="L79" s="20"/>
    </row>
    <row r="80" ht="16.5" customHeight="1">
      <c r="B80" s="21"/>
      <c r="C80" s="22"/>
      <c r="D80" s="22"/>
      <c r="E80" s="171" t="s">
        <v>934</v>
      </c>
      <c r="F80" s="22"/>
      <c r="G80" s="22"/>
      <c r="H80" s="22"/>
      <c r="I80" s="136"/>
      <c r="J80" s="22"/>
      <c r="K80" s="22"/>
      <c r="L80" s="20"/>
    </row>
    <row r="81" ht="12" customHeight="1">
      <c r="B81" s="21"/>
      <c r="C81" s="32" t="s">
        <v>185</v>
      </c>
      <c r="D81" s="22"/>
      <c r="E81" s="22"/>
      <c r="F81" s="22"/>
      <c r="G81" s="22"/>
      <c r="H81" s="22"/>
      <c r="I81" s="136"/>
      <c r="J81" s="22"/>
      <c r="K81" s="22"/>
      <c r="L81" s="20"/>
    </row>
    <row r="82" s="1" customFormat="1" ht="16.5" customHeight="1">
      <c r="B82" s="38"/>
      <c r="C82" s="39"/>
      <c r="D82" s="39"/>
      <c r="E82" s="32" t="s">
        <v>715</v>
      </c>
      <c r="F82" s="39"/>
      <c r="G82" s="39"/>
      <c r="H82" s="39"/>
      <c r="I82" s="143"/>
      <c r="J82" s="39"/>
      <c r="K82" s="39"/>
      <c r="L82" s="43"/>
    </row>
    <row r="83" s="1" customFormat="1" ht="12" customHeight="1">
      <c r="B83" s="38"/>
      <c r="C83" s="32" t="s">
        <v>187</v>
      </c>
      <c r="D83" s="39"/>
      <c r="E83" s="39"/>
      <c r="F83" s="39"/>
      <c r="G83" s="39"/>
      <c r="H83" s="39"/>
      <c r="I83" s="143"/>
      <c r="J83" s="39"/>
      <c r="K83" s="39"/>
      <c r="L83" s="43"/>
    </row>
    <row r="84" s="1" customFormat="1" ht="16.5" customHeight="1">
      <c r="B84" s="38"/>
      <c r="C84" s="39"/>
      <c r="D84" s="39"/>
      <c r="E84" s="64" t="str">
        <f>E13</f>
        <v>TK - P2055</v>
      </c>
      <c r="F84" s="39"/>
      <c r="G84" s="39"/>
      <c r="H84" s="39"/>
      <c r="I84" s="143"/>
      <c r="J84" s="39"/>
      <c r="K84" s="39"/>
      <c r="L84" s="43"/>
    </row>
    <row r="85" s="1" customFormat="1" ht="6.96" customHeight="1">
      <c r="B85" s="38"/>
      <c r="C85" s="39"/>
      <c r="D85" s="39"/>
      <c r="E85" s="39"/>
      <c r="F85" s="39"/>
      <c r="G85" s="39"/>
      <c r="H85" s="39"/>
      <c r="I85" s="143"/>
      <c r="J85" s="39"/>
      <c r="K85" s="39"/>
      <c r="L85" s="43"/>
    </row>
    <row r="86" s="1" customFormat="1" ht="12" customHeight="1">
      <c r="B86" s="38"/>
      <c r="C86" s="32" t="s">
        <v>22</v>
      </c>
      <c r="D86" s="39"/>
      <c r="E86" s="39"/>
      <c r="F86" s="27" t="str">
        <f>F16</f>
        <v>obvod ST Ústí n.L.</v>
      </c>
      <c r="G86" s="39"/>
      <c r="H86" s="39"/>
      <c r="I86" s="145" t="s">
        <v>24</v>
      </c>
      <c r="J86" s="67" t="str">
        <f>IF(J16="","",J16)</f>
        <v>2. 11. 2018</v>
      </c>
      <c r="K86" s="39"/>
      <c r="L86" s="43"/>
    </row>
    <row r="87" s="1" customFormat="1" ht="6.96" customHeight="1">
      <c r="B87" s="38"/>
      <c r="C87" s="39"/>
      <c r="D87" s="39"/>
      <c r="E87" s="39"/>
      <c r="F87" s="39"/>
      <c r="G87" s="39"/>
      <c r="H87" s="39"/>
      <c r="I87" s="143"/>
      <c r="J87" s="39"/>
      <c r="K87" s="39"/>
      <c r="L87" s="43"/>
    </row>
    <row r="88" s="1" customFormat="1" ht="13.65" customHeight="1">
      <c r="B88" s="38"/>
      <c r="C88" s="32" t="s">
        <v>26</v>
      </c>
      <c r="D88" s="39"/>
      <c r="E88" s="39"/>
      <c r="F88" s="27" t="str">
        <f>E19</f>
        <v>SŽDC s.o., OŘ Ústí n.L., ST Ústí n.L.</v>
      </c>
      <c r="G88" s="39"/>
      <c r="H88" s="39"/>
      <c r="I88" s="145" t="s">
        <v>34</v>
      </c>
      <c r="J88" s="36" t="str">
        <f>E25</f>
        <v xml:space="preserve"> </v>
      </c>
      <c r="K88" s="39"/>
      <c r="L88" s="43"/>
    </row>
    <row r="89" s="1" customFormat="1" ht="24.9" customHeight="1">
      <c r="B89" s="38"/>
      <c r="C89" s="32" t="s">
        <v>32</v>
      </c>
      <c r="D89" s="39"/>
      <c r="E89" s="39"/>
      <c r="F89" s="27" t="str">
        <f>IF(E22="","",E22)</f>
        <v>Vyplň údaj</v>
      </c>
      <c r="G89" s="39"/>
      <c r="H89" s="39"/>
      <c r="I89" s="145" t="s">
        <v>37</v>
      </c>
      <c r="J89" s="36" t="str">
        <f>E28</f>
        <v>Jakub Lukášek, DiS; Jan Seemann, DiS</v>
      </c>
      <c r="K89" s="39"/>
      <c r="L89" s="43"/>
    </row>
    <row r="90" s="1" customFormat="1" ht="10.32" customHeight="1">
      <c r="B90" s="38"/>
      <c r="C90" s="39"/>
      <c r="D90" s="39"/>
      <c r="E90" s="39"/>
      <c r="F90" s="39"/>
      <c r="G90" s="39"/>
      <c r="H90" s="39"/>
      <c r="I90" s="143"/>
      <c r="J90" s="39"/>
      <c r="K90" s="39"/>
      <c r="L90" s="43"/>
    </row>
    <row r="91" s="10" customFormat="1" ht="29.28" customHeight="1">
      <c r="B91" s="190"/>
      <c r="C91" s="191" t="s">
        <v>198</v>
      </c>
      <c r="D91" s="192" t="s">
        <v>60</v>
      </c>
      <c r="E91" s="192" t="s">
        <v>56</v>
      </c>
      <c r="F91" s="192" t="s">
        <v>57</v>
      </c>
      <c r="G91" s="192" t="s">
        <v>199</v>
      </c>
      <c r="H91" s="192" t="s">
        <v>200</v>
      </c>
      <c r="I91" s="193" t="s">
        <v>201</v>
      </c>
      <c r="J91" s="192" t="s">
        <v>191</v>
      </c>
      <c r="K91" s="194" t="s">
        <v>202</v>
      </c>
      <c r="L91" s="195"/>
      <c r="M91" s="87" t="s">
        <v>21</v>
      </c>
      <c r="N91" s="88" t="s">
        <v>45</v>
      </c>
      <c r="O91" s="88" t="s">
        <v>203</v>
      </c>
      <c r="P91" s="88" t="s">
        <v>204</v>
      </c>
      <c r="Q91" s="88" t="s">
        <v>205</v>
      </c>
      <c r="R91" s="88" t="s">
        <v>206</v>
      </c>
      <c r="S91" s="88" t="s">
        <v>207</v>
      </c>
      <c r="T91" s="89" t="s">
        <v>208</v>
      </c>
    </row>
    <row r="92" s="1" customFormat="1" ht="22.8" customHeight="1">
      <c r="B92" s="38"/>
      <c r="C92" s="94" t="s">
        <v>209</v>
      </c>
      <c r="D92" s="39"/>
      <c r="E92" s="39"/>
      <c r="F92" s="39"/>
      <c r="G92" s="39"/>
      <c r="H92" s="39"/>
      <c r="I92" s="143"/>
      <c r="J92" s="196">
        <f>BK92</f>
        <v>0</v>
      </c>
      <c r="K92" s="39"/>
      <c r="L92" s="43"/>
      <c r="M92" s="90"/>
      <c r="N92" s="91"/>
      <c r="O92" s="91"/>
      <c r="P92" s="197">
        <f>P93</f>
        <v>0</v>
      </c>
      <c r="Q92" s="91"/>
      <c r="R92" s="197">
        <f>R93</f>
        <v>0</v>
      </c>
      <c r="S92" s="91"/>
      <c r="T92" s="198">
        <f>T93</f>
        <v>0</v>
      </c>
      <c r="AT92" s="17" t="s">
        <v>74</v>
      </c>
      <c r="AU92" s="17" t="s">
        <v>192</v>
      </c>
      <c r="BK92" s="199">
        <f>BK93</f>
        <v>0</v>
      </c>
    </row>
    <row r="93" s="11" customFormat="1" ht="25.92" customHeight="1">
      <c r="B93" s="200"/>
      <c r="C93" s="201"/>
      <c r="D93" s="202" t="s">
        <v>74</v>
      </c>
      <c r="E93" s="203" t="s">
        <v>98</v>
      </c>
      <c r="F93" s="203" t="s">
        <v>466</v>
      </c>
      <c r="G93" s="201"/>
      <c r="H93" s="201"/>
      <c r="I93" s="204"/>
      <c r="J93" s="205">
        <f>BK93</f>
        <v>0</v>
      </c>
      <c r="K93" s="201"/>
      <c r="L93" s="206"/>
      <c r="M93" s="207"/>
      <c r="N93" s="208"/>
      <c r="O93" s="208"/>
      <c r="P93" s="209">
        <f>SUM(P94:P98)</f>
        <v>0</v>
      </c>
      <c r="Q93" s="208"/>
      <c r="R93" s="209">
        <f>SUM(R94:R98)</f>
        <v>0</v>
      </c>
      <c r="S93" s="208"/>
      <c r="T93" s="210">
        <f>SUM(T94:T98)</f>
        <v>0</v>
      </c>
      <c r="AR93" s="211" t="s">
        <v>213</v>
      </c>
      <c r="AT93" s="212" t="s">
        <v>74</v>
      </c>
      <c r="AU93" s="212" t="s">
        <v>75</v>
      </c>
      <c r="AY93" s="211" t="s">
        <v>212</v>
      </c>
      <c r="BK93" s="213">
        <f>SUM(BK94:BK98)</f>
        <v>0</v>
      </c>
    </row>
    <row r="94" s="1" customFormat="1" ht="22.5" customHeight="1">
      <c r="B94" s="38"/>
      <c r="C94" s="216" t="s">
        <v>82</v>
      </c>
      <c r="D94" s="216" t="s">
        <v>215</v>
      </c>
      <c r="E94" s="217" t="s">
        <v>925</v>
      </c>
      <c r="F94" s="218" t="s">
        <v>926</v>
      </c>
      <c r="G94" s="219" t="s">
        <v>350</v>
      </c>
      <c r="H94" s="220">
        <v>1</v>
      </c>
      <c r="I94" s="221"/>
      <c r="J94" s="222">
        <f>ROUND(I94*H94,2)</f>
        <v>0</v>
      </c>
      <c r="K94" s="218" t="s">
        <v>219</v>
      </c>
      <c r="L94" s="43"/>
      <c r="M94" s="223" t="s">
        <v>21</v>
      </c>
      <c r="N94" s="224" t="s">
        <v>48</v>
      </c>
      <c r="O94" s="79"/>
      <c r="P94" s="225">
        <f>O94*H94</f>
        <v>0</v>
      </c>
      <c r="Q94" s="225">
        <v>0</v>
      </c>
      <c r="R94" s="225">
        <f>Q94*H94</f>
        <v>0</v>
      </c>
      <c r="S94" s="225">
        <v>0</v>
      </c>
      <c r="T94" s="226">
        <f>S94*H94</f>
        <v>0</v>
      </c>
      <c r="AR94" s="17" t="s">
        <v>220</v>
      </c>
      <c r="AT94" s="17" t="s">
        <v>215</v>
      </c>
      <c r="AU94" s="17" t="s">
        <v>82</v>
      </c>
      <c r="AY94" s="17" t="s">
        <v>212</v>
      </c>
      <c r="BE94" s="227">
        <f>IF(N94="základní",J94,0)</f>
        <v>0</v>
      </c>
      <c r="BF94" s="227">
        <f>IF(N94="snížená",J94,0)</f>
        <v>0</v>
      </c>
      <c r="BG94" s="227">
        <f>IF(N94="zákl. přenesená",J94,0)</f>
        <v>0</v>
      </c>
      <c r="BH94" s="227">
        <f>IF(N94="sníž. přenesená",J94,0)</f>
        <v>0</v>
      </c>
      <c r="BI94" s="227">
        <f>IF(N94="nulová",J94,0)</f>
        <v>0</v>
      </c>
      <c r="BJ94" s="17" t="s">
        <v>220</v>
      </c>
      <c r="BK94" s="227">
        <f>ROUND(I94*H94,2)</f>
        <v>0</v>
      </c>
      <c r="BL94" s="17" t="s">
        <v>220</v>
      </c>
      <c r="BM94" s="17" t="s">
        <v>987</v>
      </c>
    </row>
    <row r="95" s="1" customFormat="1" ht="33.75" customHeight="1">
      <c r="B95" s="38"/>
      <c r="C95" s="216" t="s">
        <v>84</v>
      </c>
      <c r="D95" s="216" t="s">
        <v>215</v>
      </c>
      <c r="E95" s="217" t="s">
        <v>725</v>
      </c>
      <c r="F95" s="218" t="s">
        <v>726</v>
      </c>
      <c r="G95" s="219" t="s">
        <v>350</v>
      </c>
      <c r="H95" s="220">
        <v>1</v>
      </c>
      <c r="I95" s="221"/>
      <c r="J95" s="222">
        <f>ROUND(I95*H95,2)</f>
        <v>0</v>
      </c>
      <c r="K95" s="218" t="s">
        <v>219</v>
      </c>
      <c r="L95" s="43"/>
      <c r="M95" s="223" t="s">
        <v>21</v>
      </c>
      <c r="N95" s="224" t="s">
        <v>48</v>
      </c>
      <c r="O95" s="79"/>
      <c r="P95" s="225">
        <f>O95*H95</f>
        <v>0</v>
      </c>
      <c r="Q95" s="225">
        <v>0</v>
      </c>
      <c r="R95" s="225">
        <f>Q95*H95</f>
        <v>0</v>
      </c>
      <c r="S95" s="225">
        <v>0</v>
      </c>
      <c r="T95" s="226">
        <f>S95*H95</f>
        <v>0</v>
      </c>
      <c r="AR95" s="17" t="s">
        <v>220</v>
      </c>
      <c r="AT95" s="17" t="s">
        <v>215</v>
      </c>
      <c r="AU95" s="17" t="s">
        <v>82</v>
      </c>
      <c r="AY95" s="17" t="s">
        <v>212</v>
      </c>
      <c r="BE95" s="227">
        <f>IF(N95="základní",J95,0)</f>
        <v>0</v>
      </c>
      <c r="BF95" s="227">
        <f>IF(N95="snížená",J95,0)</f>
        <v>0</v>
      </c>
      <c r="BG95" s="227">
        <f>IF(N95="zákl. přenesená",J95,0)</f>
        <v>0</v>
      </c>
      <c r="BH95" s="227">
        <f>IF(N95="sníž. přenesená",J95,0)</f>
        <v>0</v>
      </c>
      <c r="BI95" s="227">
        <f>IF(N95="nulová",J95,0)</f>
        <v>0</v>
      </c>
      <c r="BJ95" s="17" t="s">
        <v>220</v>
      </c>
      <c r="BK95" s="227">
        <f>ROUND(I95*H95,2)</f>
        <v>0</v>
      </c>
      <c r="BL95" s="17" t="s">
        <v>220</v>
      </c>
      <c r="BM95" s="17" t="s">
        <v>988</v>
      </c>
    </row>
    <row r="96" s="1" customFormat="1">
      <c r="B96" s="38"/>
      <c r="C96" s="39"/>
      <c r="D96" s="228" t="s">
        <v>222</v>
      </c>
      <c r="E96" s="39"/>
      <c r="F96" s="229" t="s">
        <v>728</v>
      </c>
      <c r="G96" s="39"/>
      <c r="H96" s="39"/>
      <c r="I96" s="143"/>
      <c r="J96" s="39"/>
      <c r="K96" s="39"/>
      <c r="L96" s="43"/>
      <c r="M96" s="230"/>
      <c r="N96" s="79"/>
      <c r="O96" s="79"/>
      <c r="P96" s="79"/>
      <c r="Q96" s="79"/>
      <c r="R96" s="79"/>
      <c r="S96" s="79"/>
      <c r="T96" s="80"/>
      <c r="AT96" s="17" t="s">
        <v>222</v>
      </c>
      <c r="AU96" s="17" t="s">
        <v>82</v>
      </c>
    </row>
    <row r="97" s="1" customFormat="1" ht="22.5" customHeight="1">
      <c r="B97" s="38"/>
      <c r="C97" s="216" t="s">
        <v>91</v>
      </c>
      <c r="D97" s="216" t="s">
        <v>215</v>
      </c>
      <c r="E97" s="217" t="s">
        <v>737</v>
      </c>
      <c r="F97" s="218" t="s">
        <v>738</v>
      </c>
      <c r="G97" s="219" t="s">
        <v>350</v>
      </c>
      <c r="H97" s="220">
        <v>1</v>
      </c>
      <c r="I97" s="221"/>
      <c r="J97" s="222">
        <f>ROUND(I97*H97,2)</f>
        <v>0</v>
      </c>
      <c r="K97" s="218" t="s">
        <v>219</v>
      </c>
      <c r="L97" s="43"/>
      <c r="M97" s="223" t="s">
        <v>21</v>
      </c>
      <c r="N97" s="224" t="s">
        <v>48</v>
      </c>
      <c r="O97" s="79"/>
      <c r="P97" s="225">
        <f>O97*H97</f>
        <v>0</v>
      </c>
      <c r="Q97" s="225">
        <v>0</v>
      </c>
      <c r="R97" s="225">
        <f>Q97*H97</f>
        <v>0</v>
      </c>
      <c r="S97" s="225">
        <v>0</v>
      </c>
      <c r="T97" s="226">
        <f>S97*H97</f>
        <v>0</v>
      </c>
      <c r="AR97" s="17" t="s">
        <v>220</v>
      </c>
      <c r="AT97" s="17" t="s">
        <v>215</v>
      </c>
      <c r="AU97" s="17" t="s">
        <v>82</v>
      </c>
      <c r="AY97" s="17" t="s">
        <v>212</v>
      </c>
      <c r="BE97" s="227">
        <f>IF(N97="základní",J97,0)</f>
        <v>0</v>
      </c>
      <c r="BF97" s="227">
        <f>IF(N97="snížená",J97,0)</f>
        <v>0</v>
      </c>
      <c r="BG97" s="227">
        <f>IF(N97="zákl. přenesená",J97,0)</f>
        <v>0</v>
      </c>
      <c r="BH97" s="227">
        <f>IF(N97="sníž. přenesená",J97,0)</f>
        <v>0</v>
      </c>
      <c r="BI97" s="227">
        <f>IF(N97="nulová",J97,0)</f>
        <v>0</v>
      </c>
      <c r="BJ97" s="17" t="s">
        <v>220</v>
      </c>
      <c r="BK97" s="227">
        <f>ROUND(I97*H97,2)</f>
        <v>0</v>
      </c>
      <c r="BL97" s="17" t="s">
        <v>220</v>
      </c>
      <c r="BM97" s="17" t="s">
        <v>989</v>
      </c>
    </row>
    <row r="98" s="1" customFormat="1" ht="22.5" customHeight="1">
      <c r="B98" s="38"/>
      <c r="C98" s="216" t="s">
        <v>220</v>
      </c>
      <c r="D98" s="216" t="s">
        <v>215</v>
      </c>
      <c r="E98" s="217" t="s">
        <v>743</v>
      </c>
      <c r="F98" s="218" t="s">
        <v>744</v>
      </c>
      <c r="G98" s="219" t="s">
        <v>350</v>
      </c>
      <c r="H98" s="220">
        <v>1</v>
      </c>
      <c r="I98" s="221"/>
      <c r="J98" s="222">
        <f>ROUND(I98*H98,2)</f>
        <v>0</v>
      </c>
      <c r="K98" s="218" t="s">
        <v>219</v>
      </c>
      <c r="L98" s="43"/>
      <c r="M98" s="284" t="s">
        <v>21</v>
      </c>
      <c r="N98" s="285" t="s">
        <v>48</v>
      </c>
      <c r="O98" s="281"/>
      <c r="P98" s="286">
        <f>O98*H98</f>
        <v>0</v>
      </c>
      <c r="Q98" s="286">
        <v>0</v>
      </c>
      <c r="R98" s="286">
        <f>Q98*H98</f>
        <v>0</v>
      </c>
      <c r="S98" s="286">
        <v>0</v>
      </c>
      <c r="T98" s="287">
        <f>S98*H98</f>
        <v>0</v>
      </c>
      <c r="AR98" s="17" t="s">
        <v>220</v>
      </c>
      <c r="AT98" s="17" t="s">
        <v>215</v>
      </c>
      <c r="AU98" s="17" t="s">
        <v>82</v>
      </c>
      <c r="AY98" s="17" t="s">
        <v>212</v>
      </c>
      <c r="BE98" s="227">
        <f>IF(N98="základní",J98,0)</f>
        <v>0</v>
      </c>
      <c r="BF98" s="227">
        <f>IF(N98="snížená",J98,0)</f>
        <v>0</v>
      </c>
      <c r="BG98" s="227">
        <f>IF(N98="zákl. přenesená",J98,0)</f>
        <v>0</v>
      </c>
      <c r="BH98" s="227">
        <f>IF(N98="sníž. přenesená",J98,0)</f>
        <v>0</v>
      </c>
      <c r="BI98" s="227">
        <f>IF(N98="nulová",J98,0)</f>
        <v>0</v>
      </c>
      <c r="BJ98" s="17" t="s">
        <v>220</v>
      </c>
      <c r="BK98" s="227">
        <f>ROUND(I98*H98,2)</f>
        <v>0</v>
      </c>
      <c r="BL98" s="17" t="s">
        <v>220</v>
      </c>
      <c r="BM98" s="17" t="s">
        <v>990</v>
      </c>
    </row>
    <row r="99" s="1" customFormat="1" ht="6.96" customHeight="1">
      <c r="B99" s="57"/>
      <c r="C99" s="58"/>
      <c r="D99" s="58"/>
      <c r="E99" s="58"/>
      <c r="F99" s="58"/>
      <c r="G99" s="58"/>
      <c r="H99" s="58"/>
      <c r="I99" s="167"/>
      <c r="J99" s="58"/>
      <c r="K99" s="58"/>
      <c r="L99" s="43"/>
    </row>
  </sheetData>
  <sheetProtection sheet="1" autoFilter="0" formatColumns="0" formatRows="0" objects="1" scenarios="1" spinCount="100000" saltValue="MN6RIKuM3VtQYc9FMh3gvDTIYWHcVcPAyz86lfhN/m2Cdb/35HVRfozXg3PSp02jQgJPrydhqsLDypLF254XrA==" hashValue="sWpgXyS1pPBdzPJG/Xc4OXSS91Ww6fBOxIFZyEM7Y1ITNmyRQ/bBmJhTCuwysT2WU4hwb/JcdcIrMQV8eyuBLA==" algorithmName="SHA-512" password="CC35"/>
  <autoFilter ref="C91:K98"/>
  <mergeCells count="15">
    <mergeCell ref="E7:H7"/>
    <mergeCell ref="E11:H11"/>
    <mergeCell ref="E9:H9"/>
    <mergeCell ref="E13:H13"/>
    <mergeCell ref="E22:H22"/>
    <mergeCell ref="E31:H31"/>
    <mergeCell ref="E52:H52"/>
    <mergeCell ref="E56:H56"/>
    <mergeCell ref="E54:H54"/>
    <mergeCell ref="E58:H58"/>
    <mergeCell ref="E78:H78"/>
    <mergeCell ref="E82:H82"/>
    <mergeCell ref="E80:H80"/>
    <mergeCell ref="E84:H8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127</v>
      </c>
    </row>
    <row r="3" ht="6.96" customHeight="1">
      <c r="B3" s="137"/>
      <c r="C3" s="138"/>
      <c r="D3" s="138"/>
      <c r="E3" s="138"/>
      <c r="F3" s="138"/>
      <c r="G3" s="138"/>
      <c r="H3" s="138"/>
      <c r="I3" s="139"/>
      <c r="J3" s="138"/>
      <c r="K3" s="138"/>
      <c r="L3" s="20"/>
      <c r="AT3" s="17" t="s">
        <v>84</v>
      </c>
    </row>
    <row r="4" ht="24.96" customHeight="1">
      <c r="B4" s="20"/>
      <c r="D4" s="140" t="s">
        <v>182</v>
      </c>
      <c r="L4" s="20"/>
      <c r="M4" s="24" t="s">
        <v>10</v>
      </c>
      <c r="AT4" s="17" t="s">
        <v>36</v>
      </c>
    </row>
    <row r="5" ht="6.96" customHeight="1">
      <c r="B5" s="20"/>
      <c r="L5" s="20"/>
    </row>
    <row r="6" ht="12" customHeight="1">
      <c r="B6" s="20"/>
      <c r="D6" s="141" t="s">
        <v>16</v>
      </c>
      <c r="L6" s="20"/>
    </row>
    <row r="7" ht="16.5" customHeight="1">
      <c r="B7" s="20"/>
      <c r="E7" s="142" t="str">
        <f>'Rekapitulace stavby'!K6</f>
        <v>Oprava přejezdů v obvodu ST Ústí n.L.</v>
      </c>
      <c r="F7" s="141"/>
      <c r="G7" s="141"/>
      <c r="H7" s="141"/>
      <c r="L7" s="20"/>
    </row>
    <row r="8">
      <c r="B8" s="20"/>
      <c r="D8" s="141" t="s">
        <v>183</v>
      </c>
      <c r="L8" s="20"/>
    </row>
    <row r="9" ht="16.5" customHeight="1">
      <c r="B9" s="20"/>
      <c r="E9" s="142" t="s">
        <v>991</v>
      </c>
      <c r="L9" s="20"/>
    </row>
    <row r="10" ht="12" customHeight="1">
      <c r="B10" s="20"/>
      <c r="D10" s="141" t="s">
        <v>185</v>
      </c>
      <c r="L10" s="20"/>
    </row>
    <row r="11" s="1" customFormat="1" ht="16.5" customHeight="1">
      <c r="B11" s="43"/>
      <c r="E11" s="141" t="s">
        <v>186</v>
      </c>
      <c r="F11" s="1"/>
      <c r="G11" s="1"/>
      <c r="H11" s="1"/>
      <c r="I11" s="143"/>
      <c r="L11" s="43"/>
    </row>
    <row r="12" s="1" customFormat="1" ht="12" customHeight="1">
      <c r="B12" s="43"/>
      <c r="D12" s="141" t="s">
        <v>187</v>
      </c>
      <c r="I12" s="143"/>
      <c r="L12" s="43"/>
    </row>
    <row r="13" s="1" customFormat="1" ht="36.96" customHeight="1">
      <c r="B13" s="43"/>
      <c r="E13" s="144" t="s">
        <v>992</v>
      </c>
      <c r="F13" s="1"/>
      <c r="G13" s="1"/>
      <c r="H13" s="1"/>
      <c r="I13" s="143"/>
      <c r="L13" s="43"/>
    </row>
    <row r="14" s="1" customFormat="1">
      <c r="B14" s="43"/>
      <c r="I14" s="143"/>
      <c r="L14" s="43"/>
    </row>
    <row r="15" s="1" customFormat="1" ht="12" customHeight="1">
      <c r="B15" s="43"/>
      <c r="D15" s="141" t="s">
        <v>18</v>
      </c>
      <c r="F15" s="17" t="s">
        <v>19</v>
      </c>
      <c r="I15" s="145" t="s">
        <v>20</v>
      </c>
      <c r="J15" s="17" t="s">
        <v>21</v>
      </c>
      <c r="L15" s="43"/>
    </row>
    <row r="16" s="1" customFormat="1" ht="12" customHeight="1">
      <c r="B16" s="43"/>
      <c r="D16" s="141" t="s">
        <v>22</v>
      </c>
      <c r="F16" s="17" t="s">
        <v>23</v>
      </c>
      <c r="I16" s="145" t="s">
        <v>24</v>
      </c>
      <c r="J16" s="146" t="str">
        <f>'Rekapitulace stavby'!AN8</f>
        <v>2. 11. 2018</v>
      </c>
      <c r="L16" s="43"/>
    </row>
    <row r="17" s="1" customFormat="1" ht="10.8" customHeight="1">
      <c r="B17" s="43"/>
      <c r="I17" s="143"/>
      <c r="L17" s="43"/>
    </row>
    <row r="18" s="1" customFormat="1" ht="12" customHeight="1">
      <c r="B18" s="43"/>
      <c r="D18" s="141" t="s">
        <v>26</v>
      </c>
      <c r="I18" s="145" t="s">
        <v>27</v>
      </c>
      <c r="J18" s="17" t="s">
        <v>28</v>
      </c>
      <c r="L18" s="43"/>
    </row>
    <row r="19" s="1" customFormat="1" ht="18" customHeight="1">
      <c r="B19" s="43"/>
      <c r="E19" s="17" t="s">
        <v>29</v>
      </c>
      <c r="I19" s="145" t="s">
        <v>30</v>
      </c>
      <c r="J19" s="17" t="s">
        <v>31</v>
      </c>
      <c r="L19" s="43"/>
    </row>
    <row r="20" s="1" customFormat="1" ht="6.96" customHeight="1">
      <c r="B20" s="43"/>
      <c r="I20" s="143"/>
      <c r="L20" s="43"/>
    </row>
    <row r="21" s="1" customFormat="1" ht="12" customHeight="1">
      <c r="B21" s="43"/>
      <c r="D21" s="141" t="s">
        <v>32</v>
      </c>
      <c r="I21" s="145" t="s">
        <v>27</v>
      </c>
      <c r="J21" s="33" t="str">
        <f>'Rekapitulace stavby'!AN13</f>
        <v>Vyplň údaj</v>
      </c>
      <c r="L21" s="43"/>
    </row>
    <row r="22" s="1" customFormat="1" ht="18" customHeight="1">
      <c r="B22" s="43"/>
      <c r="E22" s="33" t="str">
        <f>'Rekapitulace stavby'!E14</f>
        <v>Vyplň údaj</v>
      </c>
      <c r="F22" s="17"/>
      <c r="G22" s="17"/>
      <c r="H22" s="17"/>
      <c r="I22" s="145" t="s">
        <v>30</v>
      </c>
      <c r="J22" s="33" t="str">
        <f>'Rekapitulace stavby'!AN14</f>
        <v>Vyplň údaj</v>
      </c>
      <c r="L22" s="43"/>
    </row>
    <row r="23" s="1" customFormat="1" ht="6.96" customHeight="1">
      <c r="B23" s="43"/>
      <c r="I23" s="143"/>
      <c r="L23" s="43"/>
    </row>
    <row r="24" s="1" customFormat="1" ht="12" customHeight="1">
      <c r="B24" s="43"/>
      <c r="D24" s="141" t="s">
        <v>34</v>
      </c>
      <c r="I24" s="145" t="s">
        <v>27</v>
      </c>
      <c r="J24" s="17" t="str">
        <f>IF('Rekapitulace stavby'!AN16="","",'Rekapitulace stavby'!AN16)</f>
        <v/>
      </c>
      <c r="L24" s="43"/>
    </row>
    <row r="25" s="1" customFormat="1" ht="18" customHeight="1">
      <c r="B25" s="43"/>
      <c r="E25" s="17" t="str">
        <f>IF('Rekapitulace stavby'!E17="","",'Rekapitulace stavby'!E17)</f>
        <v xml:space="preserve"> </v>
      </c>
      <c r="I25" s="145" t="s">
        <v>30</v>
      </c>
      <c r="J25" s="17" t="str">
        <f>IF('Rekapitulace stavby'!AN17="","",'Rekapitulace stavby'!AN17)</f>
        <v/>
      </c>
      <c r="L25" s="43"/>
    </row>
    <row r="26" s="1" customFormat="1" ht="6.96" customHeight="1">
      <c r="B26" s="43"/>
      <c r="I26" s="143"/>
      <c r="L26" s="43"/>
    </row>
    <row r="27" s="1" customFormat="1" ht="12" customHeight="1">
      <c r="B27" s="43"/>
      <c r="D27" s="141" t="s">
        <v>37</v>
      </c>
      <c r="I27" s="145" t="s">
        <v>27</v>
      </c>
      <c r="J27" s="17" t="s">
        <v>21</v>
      </c>
      <c r="L27" s="43"/>
    </row>
    <row r="28" s="1" customFormat="1" ht="18" customHeight="1">
      <c r="B28" s="43"/>
      <c r="E28" s="17" t="s">
        <v>38</v>
      </c>
      <c r="I28" s="145" t="s">
        <v>30</v>
      </c>
      <c r="J28" s="17" t="s">
        <v>21</v>
      </c>
      <c r="L28" s="43"/>
    </row>
    <row r="29" s="1" customFormat="1" ht="6.96" customHeight="1">
      <c r="B29" s="43"/>
      <c r="I29" s="143"/>
      <c r="L29" s="43"/>
    </row>
    <row r="30" s="1" customFormat="1" ht="12" customHeight="1">
      <c r="B30" s="43"/>
      <c r="D30" s="141" t="s">
        <v>39</v>
      </c>
      <c r="I30" s="143"/>
      <c r="L30" s="43"/>
    </row>
    <row r="31" s="7" customFormat="1" ht="45" customHeight="1">
      <c r="B31" s="147"/>
      <c r="E31" s="148" t="s">
        <v>40</v>
      </c>
      <c r="F31" s="148"/>
      <c r="G31" s="148"/>
      <c r="H31" s="148"/>
      <c r="I31" s="149"/>
      <c r="L31" s="147"/>
    </row>
    <row r="32" s="1" customFormat="1" ht="6.96" customHeight="1">
      <c r="B32" s="43"/>
      <c r="I32" s="143"/>
      <c r="L32" s="43"/>
    </row>
    <row r="33" s="1" customFormat="1" ht="6.96" customHeight="1">
      <c r="B33" s="43"/>
      <c r="D33" s="71"/>
      <c r="E33" s="71"/>
      <c r="F33" s="71"/>
      <c r="G33" s="71"/>
      <c r="H33" s="71"/>
      <c r="I33" s="150"/>
      <c r="J33" s="71"/>
      <c r="K33" s="71"/>
      <c r="L33" s="43"/>
    </row>
    <row r="34" s="1" customFormat="1" ht="25.44" customHeight="1">
      <c r="B34" s="43"/>
      <c r="D34" s="151" t="s">
        <v>41</v>
      </c>
      <c r="I34" s="143"/>
      <c r="J34" s="152">
        <f>ROUND(J94, 2)</f>
        <v>0</v>
      </c>
      <c r="L34" s="43"/>
    </row>
    <row r="35" s="1" customFormat="1" ht="6.96" customHeight="1">
      <c r="B35" s="43"/>
      <c r="D35" s="71"/>
      <c r="E35" s="71"/>
      <c r="F35" s="71"/>
      <c r="G35" s="71"/>
      <c r="H35" s="71"/>
      <c r="I35" s="150"/>
      <c r="J35" s="71"/>
      <c r="K35" s="71"/>
      <c r="L35" s="43"/>
    </row>
    <row r="36" s="1" customFormat="1" ht="14.4" customHeight="1">
      <c r="B36" s="43"/>
      <c r="F36" s="153" t="s">
        <v>43</v>
      </c>
      <c r="I36" s="154" t="s">
        <v>42</v>
      </c>
      <c r="J36" s="153" t="s">
        <v>44</v>
      </c>
      <c r="L36" s="43"/>
    </row>
    <row r="37" hidden="1" s="1" customFormat="1" ht="14.4" customHeight="1">
      <c r="B37" s="43"/>
      <c r="D37" s="141" t="s">
        <v>45</v>
      </c>
      <c r="E37" s="141" t="s">
        <v>46</v>
      </c>
      <c r="F37" s="155">
        <f>ROUND((SUM(BE94:BE129)),  2)</f>
        <v>0</v>
      </c>
      <c r="I37" s="156">
        <v>0.20999999999999999</v>
      </c>
      <c r="J37" s="155">
        <f>ROUND(((SUM(BE94:BE129))*I37),  2)</f>
        <v>0</v>
      </c>
      <c r="L37" s="43"/>
    </row>
    <row r="38" hidden="1" s="1" customFormat="1" ht="14.4" customHeight="1">
      <c r="B38" s="43"/>
      <c r="E38" s="141" t="s">
        <v>47</v>
      </c>
      <c r="F38" s="155">
        <f>ROUND((SUM(BF94:BF129)),  2)</f>
        <v>0</v>
      </c>
      <c r="I38" s="156">
        <v>0.14999999999999999</v>
      </c>
      <c r="J38" s="155">
        <f>ROUND(((SUM(BF94:BF129))*I38),  2)</f>
        <v>0</v>
      </c>
      <c r="L38" s="43"/>
    </row>
    <row r="39" s="1" customFormat="1" ht="14.4" customHeight="1">
      <c r="B39" s="43"/>
      <c r="D39" s="141" t="s">
        <v>45</v>
      </c>
      <c r="E39" s="141" t="s">
        <v>48</v>
      </c>
      <c r="F39" s="155">
        <f>ROUND((SUM(BG94:BG129)),  2)</f>
        <v>0</v>
      </c>
      <c r="I39" s="156">
        <v>0.20999999999999999</v>
      </c>
      <c r="J39" s="155">
        <f>0</f>
        <v>0</v>
      </c>
      <c r="L39" s="43"/>
    </row>
    <row r="40" s="1" customFormat="1" ht="14.4" customHeight="1">
      <c r="B40" s="43"/>
      <c r="E40" s="141" t="s">
        <v>49</v>
      </c>
      <c r="F40" s="155">
        <f>ROUND((SUM(BH94:BH129)),  2)</f>
        <v>0</v>
      </c>
      <c r="I40" s="156">
        <v>0.14999999999999999</v>
      </c>
      <c r="J40" s="155">
        <f>0</f>
        <v>0</v>
      </c>
      <c r="L40" s="43"/>
    </row>
    <row r="41" hidden="1" s="1" customFormat="1" ht="14.4" customHeight="1">
      <c r="B41" s="43"/>
      <c r="E41" s="141" t="s">
        <v>50</v>
      </c>
      <c r="F41" s="155">
        <f>ROUND((SUM(BI94:BI129)),  2)</f>
        <v>0</v>
      </c>
      <c r="I41" s="156">
        <v>0</v>
      </c>
      <c r="J41" s="155">
        <f>0</f>
        <v>0</v>
      </c>
      <c r="L41" s="43"/>
    </row>
    <row r="42" s="1" customFormat="1" ht="6.96" customHeight="1">
      <c r="B42" s="43"/>
      <c r="I42" s="143"/>
      <c r="L42" s="43"/>
    </row>
    <row r="43" s="1" customFormat="1" ht="25.44" customHeight="1">
      <c r="B43" s="43"/>
      <c r="C43" s="157"/>
      <c r="D43" s="158" t="s">
        <v>51</v>
      </c>
      <c r="E43" s="159"/>
      <c r="F43" s="159"/>
      <c r="G43" s="160" t="s">
        <v>52</v>
      </c>
      <c r="H43" s="161" t="s">
        <v>53</v>
      </c>
      <c r="I43" s="162"/>
      <c r="J43" s="163">
        <f>SUM(J34:J41)</f>
        <v>0</v>
      </c>
      <c r="K43" s="164"/>
      <c r="L43" s="43"/>
    </row>
    <row r="44" s="1" customFormat="1" ht="14.4" customHeight="1">
      <c r="B44" s="165"/>
      <c r="C44" s="166"/>
      <c r="D44" s="166"/>
      <c r="E44" s="166"/>
      <c r="F44" s="166"/>
      <c r="G44" s="166"/>
      <c r="H44" s="166"/>
      <c r="I44" s="167"/>
      <c r="J44" s="166"/>
      <c r="K44" s="166"/>
      <c r="L44" s="43"/>
    </row>
    <row r="48" s="1" customFormat="1" ht="6.96" customHeight="1">
      <c r="B48" s="168"/>
      <c r="C48" s="169"/>
      <c r="D48" s="169"/>
      <c r="E48" s="169"/>
      <c r="F48" s="169"/>
      <c r="G48" s="169"/>
      <c r="H48" s="169"/>
      <c r="I48" s="170"/>
      <c r="J48" s="169"/>
      <c r="K48" s="169"/>
      <c r="L48" s="43"/>
    </row>
    <row r="49" s="1" customFormat="1" ht="24.96" customHeight="1">
      <c r="B49" s="38"/>
      <c r="C49" s="23" t="s">
        <v>189</v>
      </c>
      <c r="D49" s="39"/>
      <c r="E49" s="39"/>
      <c r="F49" s="39"/>
      <c r="G49" s="39"/>
      <c r="H49" s="39"/>
      <c r="I49" s="143"/>
      <c r="J49" s="39"/>
      <c r="K49" s="39"/>
      <c r="L49" s="43"/>
    </row>
    <row r="50" s="1" customFormat="1" ht="6.96" customHeight="1">
      <c r="B50" s="38"/>
      <c r="C50" s="39"/>
      <c r="D50" s="39"/>
      <c r="E50" s="39"/>
      <c r="F50" s="39"/>
      <c r="G50" s="39"/>
      <c r="H50" s="39"/>
      <c r="I50" s="143"/>
      <c r="J50" s="39"/>
      <c r="K50" s="39"/>
      <c r="L50" s="43"/>
    </row>
    <row r="51" s="1" customFormat="1" ht="12" customHeight="1">
      <c r="B51" s="38"/>
      <c r="C51" s="32" t="s">
        <v>16</v>
      </c>
      <c r="D51" s="39"/>
      <c r="E51" s="39"/>
      <c r="F51" s="39"/>
      <c r="G51" s="39"/>
      <c r="H51" s="39"/>
      <c r="I51" s="143"/>
      <c r="J51" s="39"/>
      <c r="K51" s="39"/>
      <c r="L51" s="43"/>
    </row>
    <row r="52" s="1" customFormat="1" ht="16.5" customHeight="1">
      <c r="B52" s="38"/>
      <c r="C52" s="39"/>
      <c r="D52" s="39"/>
      <c r="E52" s="171" t="str">
        <f>E7</f>
        <v>Oprava přejezdů v obvodu ST Ústí n.L.</v>
      </c>
      <c r="F52" s="32"/>
      <c r="G52" s="32"/>
      <c r="H52" s="32"/>
      <c r="I52" s="143"/>
      <c r="J52" s="39"/>
      <c r="K52" s="39"/>
      <c r="L52" s="43"/>
    </row>
    <row r="53" ht="12" customHeight="1">
      <c r="B53" s="21"/>
      <c r="C53" s="32" t="s">
        <v>183</v>
      </c>
      <c r="D53" s="22"/>
      <c r="E53" s="22"/>
      <c r="F53" s="22"/>
      <c r="G53" s="22"/>
      <c r="H53" s="22"/>
      <c r="I53" s="136"/>
      <c r="J53" s="22"/>
      <c r="K53" s="22"/>
      <c r="L53" s="20"/>
    </row>
    <row r="54" ht="16.5" customHeight="1">
      <c r="B54" s="21"/>
      <c r="C54" s="22"/>
      <c r="D54" s="22"/>
      <c r="E54" s="171" t="s">
        <v>991</v>
      </c>
      <c r="F54" s="22"/>
      <c r="G54" s="22"/>
      <c r="H54" s="22"/>
      <c r="I54" s="136"/>
      <c r="J54" s="22"/>
      <c r="K54" s="22"/>
      <c r="L54" s="20"/>
    </row>
    <row r="55" ht="12" customHeight="1">
      <c r="B55" s="21"/>
      <c r="C55" s="32" t="s">
        <v>185</v>
      </c>
      <c r="D55" s="22"/>
      <c r="E55" s="22"/>
      <c r="F55" s="22"/>
      <c r="G55" s="22"/>
      <c r="H55" s="22"/>
      <c r="I55" s="136"/>
      <c r="J55" s="22"/>
      <c r="K55" s="22"/>
      <c r="L55" s="20"/>
    </row>
    <row r="56" s="1" customFormat="1" ht="16.5" customHeight="1">
      <c r="B56" s="38"/>
      <c r="C56" s="39"/>
      <c r="D56" s="39"/>
      <c r="E56" s="32" t="s">
        <v>186</v>
      </c>
      <c r="F56" s="39"/>
      <c r="G56" s="39"/>
      <c r="H56" s="39"/>
      <c r="I56" s="143"/>
      <c r="J56" s="39"/>
      <c r="K56" s="39"/>
      <c r="L56" s="43"/>
    </row>
    <row r="57" s="1" customFormat="1" ht="12" customHeight="1">
      <c r="B57" s="38"/>
      <c r="C57" s="32" t="s">
        <v>187</v>
      </c>
      <c r="D57" s="39"/>
      <c r="E57" s="39"/>
      <c r="F57" s="39"/>
      <c r="G57" s="39"/>
      <c r="H57" s="39"/>
      <c r="I57" s="143"/>
      <c r="J57" s="39"/>
      <c r="K57" s="39"/>
      <c r="L57" s="43"/>
    </row>
    <row r="58" s="1" customFormat="1" ht="16.5" customHeight="1">
      <c r="B58" s="38"/>
      <c r="C58" s="39"/>
      <c r="D58" s="39"/>
      <c r="E58" s="64" t="str">
        <f>E13</f>
        <v>TK - P3471</v>
      </c>
      <c r="F58" s="39"/>
      <c r="G58" s="39"/>
      <c r="H58" s="39"/>
      <c r="I58" s="143"/>
      <c r="J58" s="39"/>
      <c r="K58" s="39"/>
      <c r="L58" s="43"/>
    </row>
    <row r="59" s="1" customFormat="1" ht="6.96" customHeight="1">
      <c r="B59" s="38"/>
      <c r="C59" s="39"/>
      <c r="D59" s="39"/>
      <c r="E59" s="39"/>
      <c r="F59" s="39"/>
      <c r="G59" s="39"/>
      <c r="H59" s="39"/>
      <c r="I59" s="143"/>
      <c r="J59" s="39"/>
      <c r="K59" s="39"/>
      <c r="L59" s="43"/>
    </row>
    <row r="60" s="1" customFormat="1" ht="12" customHeight="1">
      <c r="B60" s="38"/>
      <c r="C60" s="32" t="s">
        <v>22</v>
      </c>
      <c r="D60" s="39"/>
      <c r="E60" s="39"/>
      <c r="F60" s="27" t="str">
        <f>F16</f>
        <v>obvod ST Ústí n.L.</v>
      </c>
      <c r="G60" s="39"/>
      <c r="H60" s="39"/>
      <c r="I60" s="145" t="s">
        <v>24</v>
      </c>
      <c r="J60" s="67" t="str">
        <f>IF(J16="","",J16)</f>
        <v>2. 11. 2018</v>
      </c>
      <c r="K60" s="39"/>
      <c r="L60" s="43"/>
    </row>
    <row r="61" s="1" customFormat="1" ht="6.96" customHeight="1">
      <c r="B61" s="38"/>
      <c r="C61" s="39"/>
      <c r="D61" s="39"/>
      <c r="E61" s="39"/>
      <c r="F61" s="39"/>
      <c r="G61" s="39"/>
      <c r="H61" s="39"/>
      <c r="I61" s="143"/>
      <c r="J61" s="39"/>
      <c r="K61" s="39"/>
      <c r="L61" s="43"/>
    </row>
    <row r="62" s="1" customFormat="1" ht="13.65" customHeight="1">
      <c r="B62" s="38"/>
      <c r="C62" s="32" t="s">
        <v>26</v>
      </c>
      <c r="D62" s="39"/>
      <c r="E62" s="39"/>
      <c r="F62" s="27" t="str">
        <f>E19</f>
        <v>SŽDC s.o., OŘ Ústí n.L., ST Ústí n.L.</v>
      </c>
      <c r="G62" s="39"/>
      <c r="H62" s="39"/>
      <c r="I62" s="145" t="s">
        <v>34</v>
      </c>
      <c r="J62" s="36" t="str">
        <f>E25</f>
        <v xml:space="preserve"> </v>
      </c>
      <c r="K62" s="39"/>
      <c r="L62" s="43"/>
    </row>
    <row r="63" s="1" customFormat="1" ht="24.9" customHeight="1">
      <c r="B63" s="38"/>
      <c r="C63" s="32" t="s">
        <v>32</v>
      </c>
      <c r="D63" s="39"/>
      <c r="E63" s="39"/>
      <c r="F63" s="27" t="str">
        <f>IF(E22="","",E22)</f>
        <v>Vyplň údaj</v>
      </c>
      <c r="G63" s="39"/>
      <c r="H63" s="39"/>
      <c r="I63" s="145" t="s">
        <v>37</v>
      </c>
      <c r="J63" s="36" t="str">
        <f>E28</f>
        <v>Jakub Lukášek, DiS; Jan Seemann, DiS</v>
      </c>
      <c r="K63" s="39"/>
      <c r="L63" s="43"/>
    </row>
    <row r="64" s="1" customFormat="1" ht="10.32" customHeight="1">
      <c r="B64" s="38"/>
      <c r="C64" s="39"/>
      <c r="D64" s="39"/>
      <c r="E64" s="39"/>
      <c r="F64" s="39"/>
      <c r="G64" s="39"/>
      <c r="H64" s="39"/>
      <c r="I64" s="143"/>
      <c r="J64" s="39"/>
      <c r="K64" s="39"/>
      <c r="L64" s="43"/>
    </row>
    <row r="65" s="1" customFormat="1" ht="29.28" customHeight="1">
      <c r="B65" s="38"/>
      <c r="C65" s="172" t="s">
        <v>190</v>
      </c>
      <c r="D65" s="173"/>
      <c r="E65" s="173"/>
      <c r="F65" s="173"/>
      <c r="G65" s="173"/>
      <c r="H65" s="173"/>
      <c r="I65" s="174"/>
      <c r="J65" s="175" t="s">
        <v>191</v>
      </c>
      <c r="K65" s="173"/>
      <c r="L65" s="43"/>
    </row>
    <row r="66" s="1" customFormat="1" ht="10.32" customHeight="1">
      <c r="B66" s="38"/>
      <c r="C66" s="39"/>
      <c r="D66" s="39"/>
      <c r="E66" s="39"/>
      <c r="F66" s="39"/>
      <c r="G66" s="39"/>
      <c r="H66" s="39"/>
      <c r="I66" s="143"/>
      <c r="J66" s="39"/>
      <c r="K66" s="39"/>
      <c r="L66" s="43"/>
    </row>
    <row r="67" s="1" customFormat="1" ht="22.8" customHeight="1">
      <c r="B67" s="38"/>
      <c r="C67" s="176" t="s">
        <v>73</v>
      </c>
      <c r="D67" s="39"/>
      <c r="E67" s="39"/>
      <c r="F67" s="39"/>
      <c r="G67" s="39"/>
      <c r="H67" s="39"/>
      <c r="I67" s="143"/>
      <c r="J67" s="97">
        <f>J94</f>
        <v>0</v>
      </c>
      <c r="K67" s="39"/>
      <c r="L67" s="43"/>
      <c r="AU67" s="17" t="s">
        <v>192</v>
      </c>
    </row>
    <row r="68" s="8" customFormat="1" ht="24.96" customHeight="1">
      <c r="B68" s="177"/>
      <c r="C68" s="178"/>
      <c r="D68" s="179" t="s">
        <v>193</v>
      </c>
      <c r="E68" s="180"/>
      <c r="F68" s="180"/>
      <c r="G68" s="180"/>
      <c r="H68" s="180"/>
      <c r="I68" s="181"/>
      <c r="J68" s="182">
        <f>J95</f>
        <v>0</v>
      </c>
      <c r="K68" s="178"/>
      <c r="L68" s="183"/>
    </row>
    <row r="69" s="9" customFormat="1" ht="19.92" customHeight="1">
      <c r="B69" s="184"/>
      <c r="C69" s="120"/>
      <c r="D69" s="185" t="s">
        <v>194</v>
      </c>
      <c r="E69" s="186"/>
      <c r="F69" s="186"/>
      <c r="G69" s="186"/>
      <c r="H69" s="186"/>
      <c r="I69" s="187"/>
      <c r="J69" s="188">
        <f>J96</f>
        <v>0</v>
      </c>
      <c r="K69" s="120"/>
      <c r="L69" s="189"/>
    </row>
    <row r="70" s="8" customFormat="1" ht="24.96" customHeight="1">
      <c r="B70" s="177"/>
      <c r="C70" s="178"/>
      <c r="D70" s="179" t="s">
        <v>195</v>
      </c>
      <c r="E70" s="180"/>
      <c r="F70" s="180"/>
      <c r="G70" s="180"/>
      <c r="H70" s="180"/>
      <c r="I70" s="181"/>
      <c r="J70" s="182">
        <f>J116</f>
        <v>0</v>
      </c>
      <c r="K70" s="178"/>
      <c r="L70" s="183"/>
    </row>
    <row r="71" s="1" customFormat="1" ht="21.84" customHeight="1">
      <c r="B71" s="38"/>
      <c r="C71" s="39"/>
      <c r="D71" s="39"/>
      <c r="E71" s="39"/>
      <c r="F71" s="39"/>
      <c r="G71" s="39"/>
      <c r="H71" s="39"/>
      <c r="I71" s="143"/>
      <c r="J71" s="39"/>
      <c r="K71" s="39"/>
      <c r="L71" s="43"/>
    </row>
    <row r="72" s="1" customFormat="1" ht="6.96" customHeight="1">
      <c r="B72" s="57"/>
      <c r="C72" s="58"/>
      <c r="D72" s="58"/>
      <c r="E72" s="58"/>
      <c r="F72" s="58"/>
      <c r="G72" s="58"/>
      <c r="H72" s="58"/>
      <c r="I72" s="167"/>
      <c r="J72" s="58"/>
      <c r="K72" s="58"/>
      <c r="L72" s="43"/>
    </row>
    <row r="76" s="1" customFormat="1" ht="6.96" customHeight="1">
      <c r="B76" s="59"/>
      <c r="C76" s="60"/>
      <c r="D76" s="60"/>
      <c r="E76" s="60"/>
      <c r="F76" s="60"/>
      <c r="G76" s="60"/>
      <c r="H76" s="60"/>
      <c r="I76" s="170"/>
      <c r="J76" s="60"/>
      <c r="K76" s="60"/>
      <c r="L76" s="43"/>
    </row>
    <row r="77" s="1" customFormat="1" ht="24.96" customHeight="1">
      <c r="B77" s="38"/>
      <c r="C77" s="23" t="s">
        <v>197</v>
      </c>
      <c r="D77" s="39"/>
      <c r="E77" s="39"/>
      <c r="F77" s="39"/>
      <c r="G77" s="39"/>
      <c r="H77" s="39"/>
      <c r="I77" s="143"/>
      <c r="J77" s="39"/>
      <c r="K77" s="39"/>
      <c r="L77" s="43"/>
    </row>
    <row r="78" s="1" customFormat="1" ht="6.96" customHeight="1">
      <c r="B78" s="38"/>
      <c r="C78" s="39"/>
      <c r="D78" s="39"/>
      <c r="E78" s="39"/>
      <c r="F78" s="39"/>
      <c r="G78" s="39"/>
      <c r="H78" s="39"/>
      <c r="I78" s="143"/>
      <c r="J78" s="39"/>
      <c r="K78" s="39"/>
      <c r="L78" s="43"/>
    </row>
    <row r="79" s="1" customFormat="1" ht="12" customHeight="1">
      <c r="B79" s="38"/>
      <c r="C79" s="32" t="s">
        <v>16</v>
      </c>
      <c r="D79" s="39"/>
      <c r="E79" s="39"/>
      <c r="F79" s="39"/>
      <c r="G79" s="39"/>
      <c r="H79" s="39"/>
      <c r="I79" s="143"/>
      <c r="J79" s="39"/>
      <c r="K79" s="39"/>
      <c r="L79" s="43"/>
    </row>
    <row r="80" s="1" customFormat="1" ht="16.5" customHeight="1">
      <c r="B80" s="38"/>
      <c r="C80" s="39"/>
      <c r="D80" s="39"/>
      <c r="E80" s="171" t="str">
        <f>E7</f>
        <v>Oprava přejezdů v obvodu ST Ústí n.L.</v>
      </c>
      <c r="F80" s="32"/>
      <c r="G80" s="32"/>
      <c r="H80" s="32"/>
      <c r="I80" s="143"/>
      <c r="J80" s="39"/>
      <c r="K80" s="39"/>
      <c r="L80" s="43"/>
    </row>
    <row r="81" ht="12" customHeight="1">
      <c r="B81" s="21"/>
      <c r="C81" s="32" t="s">
        <v>183</v>
      </c>
      <c r="D81" s="22"/>
      <c r="E81" s="22"/>
      <c r="F81" s="22"/>
      <c r="G81" s="22"/>
      <c r="H81" s="22"/>
      <c r="I81" s="136"/>
      <c r="J81" s="22"/>
      <c r="K81" s="22"/>
      <c r="L81" s="20"/>
    </row>
    <row r="82" ht="16.5" customHeight="1">
      <c r="B82" s="21"/>
      <c r="C82" s="22"/>
      <c r="D82" s="22"/>
      <c r="E82" s="171" t="s">
        <v>991</v>
      </c>
      <c r="F82" s="22"/>
      <c r="G82" s="22"/>
      <c r="H82" s="22"/>
      <c r="I82" s="136"/>
      <c r="J82" s="22"/>
      <c r="K82" s="22"/>
      <c r="L82" s="20"/>
    </row>
    <row r="83" ht="12" customHeight="1">
      <c r="B83" s="21"/>
      <c r="C83" s="32" t="s">
        <v>185</v>
      </c>
      <c r="D83" s="22"/>
      <c r="E83" s="22"/>
      <c r="F83" s="22"/>
      <c r="G83" s="22"/>
      <c r="H83" s="22"/>
      <c r="I83" s="136"/>
      <c r="J83" s="22"/>
      <c r="K83" s="22"/>
      <c r="L83" s="20"/>
    </row>
    <row r="84" s="1" customFormat="1" ht="16.5" customHeight="1">
      <c r="B84" s="38"/>
      <c r="C84" s="39"/>
      <c r="D84" s="39"/>
      <c r="E84" s="32" t="s">
        <v>186</v>
      </c>
      <c r="F84" s="39"/>
      <c r="G84" s="39"/>
      <c r="H84" s="39"/>
      <c r="I84" s="143"/>
      <c r="J84" s="39"/>
      <c r="K84" s="39"/>
      <c r="L84" s="43"/>
    </row>
    <row r="85" s="1" customFormat="1" ht="12" customHeight="1">
      <c r="B85" s="38"/>
      <c r="C85" s="32" t="s">
        <v>187</v>
      </c>
      <c r="D85" s="39"/>
      <c r="E85" s="39"/>
      <c r="F85" s="39"/>
      <c r="G85" s="39"/>
      <c r="H85" s="39"/>
      <c r="I85" s="143"/>
      <c r="J85" s="39"/>
      <c r="K85" s="39"/>
      <c r="L85" s="43"/>
    </row>
    <row r="86" s="1" customFormat="1" ht="16.5" customHeight="1">
      <c r="B86" s="38"/>
      <c r="C86" s="39"/>
      <c r="D86" s="39"/>
      <c r="E86" s="64" t="str">
        <f>E13</f>
        <v>TK - P3471</v>
      </c>
      <c r="F86" s="39"/>
      <c r="G86" s="39"/>
      <c r="H86" s="39"/>
      <c r="I86" s="143"/>
      <c r="J86" s="39"/>
      <c r="K86" s="39"/>
      <c r="L86" s="43"/>
    </row>
    <row r="87" s="1" customFormat="1" ht="6.96" customHeight="1">
      <c r="B87" s="38"/>
      <c r="C87" s="39"/>
      <c r="D87" s="39"/>
      <c r="E87" s="39"/>
      <c r="F87" s="39"/>
      <c r="G87" s="39"/>
      <c r="H87" s="39"/>
      <c r="I87" s="143"/>
      <c r="J87" s="39"/>
      <c r="K87" s="39"/>
      <c r="L87" s="43"/>
    </row>
    <row r="88" s="1" customFormat="1" ht="12" customHeight="1">
      <c r="B88" s="38"/>
      <c r="C88" s="32" t="s">
        <v>22</v>
      </c>
      <c r="D88" s="39"/>
      <c r="E88" s="39"/>
      <c r="F88" s="27" t="str">
        <f>F16</f>
        <v>obvod ST Ústí n.L.</v>
      </c>
      <c r="G88" s="39"/>
      <c r="H88" s="39"/>
      <c r="I88" s="145" t="s">
        <v>24</v>
      </c>
      <c r="J88" s="67" t="str">
        <f>IF(J16="","",J16)</f>
        <v>2. 11. 2018</v>
      </c>
      <c r="K88" s="39"/>
      <c r="L88" s="43"/>
    </row>
    <row r="89" s="1" customFormat="1" ht="6.96" customHeight="1">
      <c r="B89" s="38"/>
      <c r="C89" s="39"/>
      <c r="D89" s="39"/>
      <c r="E89" s="39"/>
      <c r="F89" s="39"/>
      <c r="G89" s="39"/>
      <c r="H89" s="39"/>
      <c r="I89" s="143"/>
      <c r="J89" s="39"/>
      <c r="K89" s="39"/>
      <c r="L89" s="43"/>
    </row>
    <row r="90" s="1" customFormat="1" ht="13.65" customHeight="1">
      <c r="B90" s="38"/>
      <c r="C90" s="32" t="s">
        <v>26</v>
      </c>
      <c r="D90" s="39"/>
      <c r="E90" s="39"/>
      <c r="F90" s="27" t="str">
        <f>E19</f>
        <v>SŽDC s.o., OŘ Ústí n.L., ST Ústí n.L.</v>
      </c>
      <c r="G90" s="39"/>
      <c r="H90" s="39"/>
      <c r="I90" s="145" t="s">
        <v>34</v>
      </c>
      <c r="J90" s="36" t="str">
        <f>E25</f>
        <v xml:space="preserve"> </v>
      </c>
      <c r="K90" s="39"/>
      <c r="L90" s="43"/>
    </row>
    <row r="91" s="1" customFormat="1" ht="24.9" customHeight="1">
      <c r="B91" s="38"/>
      <c r="C91" s="32" t="s">
        <v>32</v>
      </c>
      <c r="D91" s="39"/>
      <c r="E91" s="39"/>
      <c r="F91" s="27" t="str">
        <f>IF(E22="","",E22)</f>
        <v>Vyplň údaj</v>
      </c>
      <c r="G91" s="39"/>
      <c r="H91" s="39"/>
      <c r="I91" s="145" t="s">
        <v>37</v>
      </c>
      <c r="J91" s="36" t="str">
        <f>E28</f>
        <v>Jakub Lukášek, DiS; Jan Seemann, DiS</v>
      </c>
      <c r="K91" s="39"/>
      <c r="L91" s="43"/>
    </row>
    <row r="92" s="1" customFormat="1" ht="10.32" customHeight="1">
      <c r="B92" s="38"/>
      <c r="C92" s="39"/>
      <c r="D92" s="39"/>
      <c r="E92" s="39"/>
      <c r="F92" s="39"/>
      <c r="G92" s="39"/>
      <c r="H92" s="39"/>
      <c r="I92" s="143"/>
      <c r="J92" s="39"/>
      <c r="K92" s="39"/>
      <c r="L92" s="43"/>
    </row>
    <row r="93" s="10" customFormat="1" ht="29.28" customHeight="1">
      <c r="B93" s="190"/>
      <c r="C93" s="191" t="s">
        <v>198</v>
      </c>
      <c r="D93" s="192" t="s">
        <v>60</v>
      </c>
      <c r="E93" s="192" t="s">
        <v>56</v>
      </c>
      <c r="F93" s="192" t="s">
        <v>57</v>
      </c>
      <c r="G93" s="192" t="s">
        <v>199</v>
      </c>
      <c r="H93" s="192" t="s">
        <v>200</v>
      </c>
      <c r="I93" s="193" t="s">
        <v>201</v>
      </c>
      <c r="J93" s="192" t="s">
        <v>191</v>
      </c>
      <c r="K93" s="194" t="s">
        <v>202</v>
      </c>
      <c r="L93" s="195"/>
      <c r="M93" s="87" t="s">
        <v>21</v>
      </c>
      <c r="N93" s="88" t="s">
        <v>45</v>
      </c>
      <c r="O93" s="88" t="s">
        <v>203</v>
      </c>
      <c r="P93" s="88" t="s">
        <v>204</v>
      </c>
      <c r="Q93" s="88" t="s">
        <v>205</v>
      </c>
      <c r="R93" s="88" t="s">
        <v>206</v>
      </c>
      <c r="S93" s="88" t="s">
        <v>207</v>
      </c>
      <c r="T93" s="89" t="s">
        <v>208</v>
      </c>
    </row>
    <row r="94" s="1" customFormat="1" ht="22.8" customHeight="1">
      <c r="B94" s="38"/>
      <c r="C94" s="94" t="s">
        <v>209</v>
      </c>
      <c r="D94" s="39"/>
      <c r="E94" s="39"/>
      <c r="F94" s="39"/>
      <c r="G94" s="39"/>
      <c r="H94" s="39"/>
      <c r="I94" s="143"/>
      <c r="J94" s="196">
        <f>BK94</f>
        <v>0</v>
      </c>
      <c r="K94" s="39"/>
      <c r="L94" s="43"/>
      <c r="M94" s="90"/>
      <c r="N94" s="91"/>
      <c r="O94" s="91"/>
      <c r="P94" s="197">
        <f>P95+P116</f>
        <v>0</v>
      </c>
      <c r="Q94" s="91"/>
      <c r="R94" s="197">
        <f>R95+R116</f>
        <v>19.5</v>
      </c>
      <c r="S94" s="91"/>
      <c r="T94" s="198">
        <f>T95+T116</f>
        <v>0</v>
      </c>
      <c r="AT94" s="17" t="s">
        <v>74</v>
      </c>
      <c r="AU94" s="17" t="s">
        <v>192</v>
      </c>
      <c r="BK94" s="199">
        <f>BK95+BK116</f>
        <v>0</v>
      </c>
    </row>
    <row r="95" s="11" customFormat="1" ht="25.92" customHeight="1">
      <c r="B95" s="200"/>
      <c r="C95" s="201"/>
      <c r="D95" s="202" t="s">
        <v>74</v>
      </c>
      <c r="E95" s="203" t="s">
        <v>210</v>
      </c>
      <c r="F95" s="203" t="s">
        <v>211</v>
      </c>
      <c r="G95" s="201"/>
      <c r="H95" s="201"/>
      <c r="I95" s="204"/>
      <c r="J95" s="205">
        <f>BK95</f>
        <v>0</v>
      </c>
      <c r="K95" s="201"/>
      <c r="L95" s="206"/>
      <c r="M95" s="207"/>
      <c r="N95" s="208"/>
      <c r="O95" s="208"/>
      <c r="P95" s="209">
        <f>P96</f>
        <v>0</v>
      </c>
      <c r="Q95" s="208"/>
      <c r="R95" s="209">
        <f>R96</f>
        <v>19.5</v>
      </c>
      <c r="S95" s="208"/>
      <c r="T95" s="210">
        <f>T96</f>
        <v>0</v>
      </c>
      <c r="AR95" s="211" t="s">
        <v>82</v>
      </c>
      <c r="AT95" s="212" t="s">
        <v>74</v>
      </c>
      <c r="AU95" s="212" t="s">
        <v>75</v>
      </c>
      <c r="AY95" s="211" t="s">
        <v>212</v>
      </c>
      <c r="BK95" s="213">
        <f>BK96</f>
        <v>0</v>
      </c>
    </row>
    <row r="96" s="11" customFormat="1" ht="22.8" customHeight="1">
      <c r="B96" s="200"/>
      <c r="C96" s="201"/>
      <c r="D96" s="202" t="s">
        <v>74</v>
      </c>
      <c r="E96" s="214" t="s">
        <v>213</v>
      </c>
      <c r="F96" s="214" t="s">
        <v>214</v>
      </c>
      <c r="G96" s="201"/>
      <c r="H96" s="201"/>
      <c r="I96" s="204"/>
      <c r="J96" s="215">
        <f>BK96</f>
        <v>0</v>
      </c>
      <c r="K96" s="201"/>
      <c r="L96" s="206"/>
      <c r="M96" s="207"/>
      <c r="N96" s="208"/>
      <c r="O96" s="208"/>
      <c r="P96" s="209">
        <f>SUM(P97:P115)</f>
        <v>0</v>
      </c>
      <c r="Q96" s="208"/>
      <c r="R96" s="209">
        <f>SUM(R97:R115)</f>
        <v>19.5</v>
      </c>
      <c r="S96" s="208"/>
      <c r="T96" s="210">
        <f>SUM(T97:T115)</f>
        <v>0</v>
      </c>
      <c r="AR96" s="211" t="s">
        <v>82</v>
      </c>
      <c r="AT96" s="212" t="s">
        <v>74</v>
      </c>
      <c r="AU96" s="212" t="s">
        <v>82</v>
      </c>
      <c r="AY96" s="211" t="s">
        <v>212</v>
      </c>
      <c r="BK96" s="213">
        <f>SUM(BK97:BK115)</f>
        <v>0</v>
      </c>
    </row>
    <row r="97" s="1" customFormat="1" ht="22.5" customHeight="1">
      <c r="B97" s="38"/>
      <c r="C97" s="216" t="s">
        <v>82</v>
      </c>
      <c r="D97" s="216" t="s">
        <v>215</v>
      </c>
      <c r="E97" s="217" t="s">
        <v>224</v>
      </c>
      <c r="F97" s="218" t="s">
        <v>225</v>
      </c>
      <c r="G97" s="219" t="s">
        <v>226</v>
      </c>
      <c r="H97" s="220">
        <v>24</v>
      </c>
      <c r="I97" s="221"/>
      <c r="J97" s="222">
        <f>ROUND(I97*H97,2)</f>
        <v>0</v>
      </c>
      <c r="K97" s="218" t="s">
        <v>219</v>
      </c>
      <c r="L97" s="43"/>
      <c r="M97" s="223" t="s">
        <v>21</v>
      </c>
      <c r="N97" s="224" t="s">
        <v>48</v>
      </c>
      <c r="O97" s="79"/>
      <c r="P97" s="225">
        <f>O97*H97</f>
        <v>0</v>
      </c>
      <c r="Q97" s="225">
        <v>0</v>
      </c>
      <c r="R97" s="225">
        <f>Q97*H97</f>
        <v>0</v>
      </c>
      <c r="S97" s="225">
        <v>0</v>
      </c>
      <c r="T97" s="226">
        <f>S97*H97</f>
        <v>0</v>
      </c>
      <c r="AR97" s="17" t="s">
        <v>220</v>
      </c>
      <c r="AT97" s="17" t="s">
        <v>215</v>
      </c>
      <c r="AU97" s="17" t="s">
        <v>84</v>
      </c>
      <c r="AY97" s="17" t="s">
        <v>212</v>
      </c>
      <c r="BE97" s="227">
        <f>IF(N97="základní",J97,0)</f>
        <v>0</v>
      </c>
      <c r="BF97" s="227">
        <f>IF(N97="snížená",J97,0)</f>
        <v>0</v>
      </c>
      <c r="BG97" s="227">
        <f>IF(N97="zákl. přenesená",J97,0)</f>
        <v>0</v>
      </c>
      <c r="BH97" s="227">
        <f>IF(N97="sníž. přenesená",J97,0)</f>
        <v>0</v>
      </c>
      <c r="BI97" s="227">
        <f>IF(N97="nulová",J97,0)</f>
        <v>0</v>
      </c>
      <c r="BJ97" s="17" t="s">
        <v>220</v>
      </c>
      <c r="BK97" s="227">
        <f>ROUND(I97*H97,2)</f>
        <v>0</v>
      </c>
      <c r="BL97" s="17" t="s">
        <v>220</v>
      </c>
      <c r="BM97" s="17" t="s">
        <v>993</v>
      </c>
    </row>
    <row r="98" s="1" customFormat="1">
      <c r="B98" s="38"/>
      <c r="C98" s="39"/>
      <c r="D98" s="228" t="s">
        <v>222</v>
      </c>
      <c r="E98" s="39"/>
      <c r="F98" s="229" t="s">
        <v>228</v>
      </c>
      <c r="G98" s="39"/>
      <c r="H98" s="39"/>
      <c r="I98" s="143"/>
      <c r="J98" s="39"/>
      <c r="K98" s="39"/>
      <c r="L98" s="43"/>
      <c r="M98" s="230"/>
      <c r="N98" s="79"/>
      <c r="O98" s="79"/>
      <c r="P98" s="79"/>
      <c r="Q98" s="79"/>
      <c r="R98" s="79"/>
      <c r="S98" s="79"/>
      <c r="T98" s="80"/>
      <c r="AT98" s="17" t="s">
        <v>222</v>
      </c>
      <c r="AU98" s="17" t="s">
        <v>84</v>
      </c>
    </row>
    <row r="99" s="1" customFormat="1" ht="22.5" customHeight="1">
      <c r="B99" s="38"/>
      <c r="C99" s="216" t="s">
        <v>84</v>
      </c>
      <c r="D99" s="216" t="s">
        <v>215</v>
      </c>
      <c r="E99" s="217" t="s">
        <v>233</v>
      </c>
      <c r="F99" s="218" t="s">
        <v>234</v>
      </c>
      <c r="G99" s="219" t="s">
        <v>235</v>
      </c>
      <c r="H99" s="220">
        <v>44.399999999999999</v>
      </c>
      <c r="I99" s="221"/>
      <c r="J99" s="222">
        <f>ROUND(I99*H99,2)</f>
        <v>0</v>
      </c>
      <c r="K99" s="218" t="s">
        <v>219</v>
      </c>
      <c r="L99" s="43"/>
      <c r="M99" s="223" t="s">
        <v>21</v>
      </c>
      <c r="N99" s="224" t="s">
        <v>48</v>
      </c>
      <c r="O99" s="79"/>
      <c r="P99" s="225">
        <f>O99*H99</f>
        <v>0</v>
      </c>
      <c r="Q99" s="225">
        <v>0</v>
      </c>
      <c r="R99" s="225">
        <f>Q99*H99</f>
        <v>0</v>
      </c>
      <c r="S99" s="225">
        <v>0</v>
      </c>
      <c r="T99" s="226">
        <f>S99*H99</f>
        <v>0</v>
      </c>
      <c r="AR99" s="17" t="s">
        <v>220</v>
      </c>
      <c r="AT99" s="17" t="s">
        <v>215</v>
      </c>
      <c r="AU99" s="17" t="s">
        <v>84</v>
      </c>
      <c r="AY99" s="17" t="s">
        <v>212</v>
      </c>
      <c r="BE99" s="227">
        <f>IF(N99="základní",J99,0)</f>
        <v>0</v>
      </c>
      <c r="BF99" s="227">
        <f>IF(N99="snížená",J99,0)</f>
        <v>0</v>
      </c>
      <c r="BG99" s="227">
        <f>IF(N99="zákl. přenesená",J99,0)</f>
        <v>0</v>
      </c>
      <c r="BH99" s="227">
        <f>IF(N99="sníž. přenesená",J99,0)</f>
        <v>0</v>
      </c>
      <c r="BI99" s="227">
        <f>IF(N99="nulová",J99,0)</f>
        <v>0</v>
      </c>
      <c r="BJ99" s="17" t="s">
        <v>220</v>
      </c>
      <c r="BK99" s="227">
        <f>ROUND(I99*H99,2)</f>
        <v>0</v>
      </c>
      <c r="BL99" s="17" t="s">
        <v>220</v>
      </c>
      <c r="BM99" s="17" t="s">
        <v>994</v>
      </c>
    </row>
    <row r="100" s="1" customFormat="1">
      <c r="B100" s="38"/>
      <c r="C100" s="39"/>
      <c r="D100" s="228" t="s">
        <v>222</v>
      </c>
      <c r="E100" s="39"/>
      <c r="F100" s="229" t="s">
        <v>237</v>
      </c>
      <c r="G100" s="39"/>
      <c r="H100" s="39"/>
      <c r="I100" s="143"/>
      <c r="J100" s="39"/>
      <c r="K100" s="39"/>
      <c r="L100" s="43"/>
      <c r="M100" s="230"/>
      <c r="N100" s="79"/>
      <c r="O100" s="79"/>
      <c r="P100" s="79"/>
      <c r="Q100" s="79"/>
      <c r="R100" s="79"/>
      <c r="S100" s="79"/>
      <c r="T100" s="80"/>
      <c r="AT100" s="17" t="s">
        <v>222</v>
      </c>
      <c r="AU100" s="17" t="s">
        <v>84</v>
      </c>
    </row>
    <row r="101" s="12" customFormat="1">
      <c r="B101" s="231"/>
      <c r="C101" s="232"/>
      <c r="D101" s="228" t="s">
        <v>229</v>
      </c>
      <c r="E101" s="233" t="s">
        <v>21</v>
      </c>
      <c r="F101" s="234" t="s">
        <v>995</v>
      </c>
      <c r="G101" s="232"/>
      <c r="H101" s="235">
        <v>14.4</v>
      </c>
      <c r="I101" s="236"/>
      <c r="J101" s="232"/>
      <c r="K101" s="232"/>
      <c r="L101" s="237"/>
      <c r="M101" s="238"/>
      <c r="N101" s="239"/>
      <c r="O101" s="239"/>
      <c r="P101" s="239"/>
      <c r="Q101" s="239"/>
      <c r="R101" s="239"/>
      <c r="S101" s="239"/>
      <c r="T101" s="240"/>
      <c r="AT101" s="241" t="s">
        <v>229</v>
      </c>
      <c r="AU101" s="241" t="s">
        <v>84</v>
      </c>
      <c r="AV101" s="12" t="s">
        <v>84</v>
      </c>
      <c r="AW101" s="12" t="s">
        <v>36</v>
      </c>
      <c r="AX101" s="12" t="s">
        <v>75</v>
      </c>
      <c r="AY101" s="241" t="s">
        <v>212</v>
      </c>
    </row>
    <row r="102" s="12" customFormat="1">
      <c r="B102" s="231"/>
      <c r="C102" s="232"/>
      <c r="D102" s="228" t="s">
        <v>229</v>
      </c>
      <c r="E102" s="233" t="s">
        <v>21</v>
      </c>
      <c r="F102" s="234" t="s">
        <v>996</v>
      </c>
      <c r="G102" s="232"/>
      <c r="H102" s="235">
        <v>15.6</v>
      </c>
      <c r="I102" s="236"/>
      <c r="J102" s="232"/>
      <c r="K102" s="232"/>
      <c r="L102" s="237"/>
      <c r="M102" s="238"/>
      <c r="N102" s="239"/>
      <c r="O102" s="239"/>
      <c r="P102" s="239"/>
      <c r="Q102" s="239"/>
      <c r="R102" s="239"/>
      <c r="S102" s="239"/>
      <c r="T102" s="240"/>
      <c r="AT102" s="241" t="s">
        <v>229</v>
      </c>
      <c r="AU102" s="241" t="s">
        <v>84</v>
      </c>
      <c r="AV102" s="12" t="s">
        <v>84</v>
      </c>
      <c r="AW102" s="12" t="s">
        <v>36</v>
      </c>
      <c r="AX102" s="12" t="s">
        <v>75</v>
      </c>
      <c r="AY102" s="241" t="s">
        <v>212</v>
      </c>
    </row>
    <row r="103" s="12" customFormat="1">
      <c r="B103" s="231"/>
      <c r="C103" s="232"/>
      <c r="D103" s="228" t="s">
        <v>229</v>
      </c>
      <c r="E103" s="233" t="s">
        <v>21</v>
      </c>
      <c r="F103" s="234" t="s">
        <v>997</v>
      </c>
      <c r="G103" s="232"/>
      <c r="H103" s="235">
        <v>14.4</v>
      </c>
      <c r="I103" s="236"/>
      <c r="J103" s="232"/>
      <c r="K103" s="232"/>
      <c r="L103" s="237"/>
      <c r="M103" s="238"/>
      <c r="N103" s="239"/>
      <c r="O103" s="239"/>
      <c r="P103" s="239"/>
      <c r="Q103" s="239"/>
      <c r="R103" s="239"/>
      <c r="S103" s="239"/>
      <c r="T103" s="240"/>
      <c r="AT103" s="241" t="s">
        <v>229</v>
      </c>
      <c r="AU103" s="241" t="s">
        <v>84</v>
      </c>
      <c r="AV103" s="12" t="s">
        <v>84</v>
      </c>
      <c r="AW103" s="12" t="s">
        <v>36</v>
      </c>
      <c r="AX103" s="12" t="s">
        <v>75</v>
      </c>
      <c r="AY103" s="241" t="s">
        <v>212</v>
      </c>
    </row>
    <row r="104" s="13" customFormat="1">
      <c r="B104" s="242"/>
      <c r="C104" s="243"/>
      <c r="D104" s="228" t="s">
        <v>229</v>
      </c>
      <c r="E104" s="244" t="s">
        <v>21</v>
      </c>
      <c r="F104" s="245" t="s">
        <v>232</v>
      </c>
      <c r="G104" s="243"/>
      <c r="H104" s="246">
        <v>44.399999999999999</v>
      </c>
      <c r="I104" s="247"/>
      <c r="J104" s="243"/>
      <c r="K104" s="243"/>
      <c r="L104" s="248"/>
      <c r="M104" s="249"/>
      <c r="N104" s="250"/>
      <c r="O104" s="250"/>
      <c r="P104" s="250"/>
      <c r="Q104" s="250"/>
      <c r="R104" s="250"/>
      <c r="S104" s="250"/>
      <c r="T104" s="251"/>
      <c r="AT104" s="252" t="s">
        <v>229</v>
      </c>
      <c r="AU104" s="252" t="s">
        <v>84</v>
      </c>
      <c r="AV104" s="13" t="s">
        <v>220</v>
      </c>
      <c r="AW104" s="13" t="s">
        <v>36</v>
      </c>
      <c r="AX104" s="13" t="s">
        <v>82</v>
      </c>
      <c r="AY104" s="252" t="s">
        <v>212</v>
      </c>
    </row>
    <row r="105" s="1" customFormat="1" ht="33.75" customHeight="1">
      <c r="B105" s="38"/>
      <c r="C105" s="216" t="s">
        <v>91</v>
      </c>
      <c r="D105" s="216" t="s">
        <v>215</v>
      </c>
      <c r="E105" s="217" t="s">
        <v>817</v>
      </c>
      <c r="F105" s="218" t="s">
        <v>818</v>
      </c>
      <c r="G105" s="219" t="s">
        <v>235</v>
      </c>
      <c r="H105" s="220">
        <v>44.399999999999999</v>
      </c>
      <c r="I105" s="221"/>
      <c r="J105" s="222">
        <f>ROUND(I105*H105,2)</f>
        <v>0</v>
      </c>
      <c r="K105" s="218" t="s">
        <v>219</v>
      </c>
      <c r="L105" s="43"/>
      <c r="M105" s="223" t="s">
        <v>21</v>
      </c>
      <c r="N105" s="224" t="s">
        <v>48</v>
      </c>
      <c r="O105" s="79"/>
      <c r="P105" s="225">
        <f>O105*H105</f>
        <v>0</v>
      </c>
      <c r="Q105" s="225">
        <v>0</v>
      </c>
      <c r="R105" s="225">
        <f>Q105*H105</f>
        <v>0</v>
      </c>
      <c r="S105" s="225">
        <v>0</v>
      </c>
      <c r="T105" s="226">
        <f>S105*H105</f>
        <v>0</v>
      </c>
      <c r="AR105" s="17" t="s">
        <v>220</v>
      </c>
      <c r="AT105" s="17" t="s">
        <v>215</v>
      </c>
      <c r="AU105" s="17" t="s">
        <v>84</v>
      </c>
      <c r="AY105" s="17" t="s">
        <v>212</v>
      </c>
      <c r="BE105" s="227">
        <f>IF(N105="základní",J105,0)</f>
        <v>0</v>
      </c>
      <c r="BF105" s="227">
        <f>IF(N105="snížená",J105,0)</f>
        <v>0</v>
      </c>
      <c r="BG105" s="227">
        <f>IF(N105="zákl. přenesená",J105,0)</f>
        <v>0</v>
      </c>
      <c r="BH105" s="227">
        <f>IF(N105="sníž. přenesená",J105,0)</f>
        <v>0</v>
      </c>
      <c r="BI105" s="227">
        <f>IF(N105="nulová",J105,0)</f>
        <v>0</v>
      </c>
      <c r="BJ105" s="17" t="s">
        <v>220</v>
      </c>
      <c r="BK105" s="227">
        <f>ROUND(I105*H105,2)</f>
        <v>0</v>
      </c>
      <c r="BL105" s="17" t="s">
        <v>220</v>
      </c>
      <c r="BM105" s="17" t="s">
        <v>998</v>
      </c>
    </row>
    <row r="106" s="1" customFormat="1">
      <c r="B106" s="38"/>
      <c r="C106" s="39"/>
      <c r="D106" s="228" t="s">
        <v>222</v>
      </c>
      <c r="E106" s="39"/>
      <c r="F106" s="229" t="s">
        <v>820</v>
      </c>
      <c r="G106" s="39"/>
      <c r="H106" s="39"/>
      <c r="I106" s="143"/>
      <c r="J106" s="39"/>
      <c r="K106" s="39"/>
      <c r="L106" s="43"/>
      <c r="M106" s="230"/>
      <c r="N106" s="79"/>
      <c r="O106" s="79"/>
      <c r="P106" s="79"/>
      <c r="Q106" s="79"/>
      <c r="R106" s="79"/>
      <c r="S106" s="79"/>
      <c r="T106" s="80"/>
      <c r="AT106" s="17" t="s">
        <v>222</v>
      </c>
      <c r="AU106" s="17" t="s">
        <v>84</v>
      </c>
    </row>
    <row r="107" s="12" customFormat="1">
      <c r="B107" s="231"/>
      <c r="C107" s="232"/>
      <c r="D107" s="228" t="s">
        <v>229</v>
      </c>
      <c r="E107" s="233" t="s">
        <v>21</v>
      </c>
      <c r="F107" s="234" t="s">
        <v>995</v>
      </c>
      <c r="G107" s="232"/>
      <c r="H107" s="235">
        <v>14.4</v>
      </c>
      <c r="I107" s="236"/>
      <c r="J107" s="232"/>
      <c r="K107" s="232"/>
      <c r="L107" s="237"/>
      <c r="M107" s="238"/>
      <c r="N107" s="239"/>
      <c r="O107" s="239"/>
      <c r="P107" s="239"/>
      <c r="Q107" s="239"/>
      <c r="R107" s="239"/>
      <c r="S107" s="239"/>
      <c r="T107" s="240"/>
      <c r="AT107" s="241" t="s">
        <v>229</v>
      </c>
      <c r="AU107" s="241" t="s">
        <v>84</v>
      </c>
      <c r="AV107" s="12" t="s">
        <v>84</v>
      </c>
      <c r="AW107" s="12" t="s">
        <v>36</v>
      </c>
      <c r="AX107" s="12" t="s">
        <v>75</v>
      </c>
      <c r="AY107" s="241" t="s">
        <v>212</v>
      </c>
    </row>
    <row r="108" s="12" customFormat="1">
      <c r="B108" s="231"/>
      <c r="C108" s="232"/>
      <c r="D108" s="228" t="s">
        <v>229</v>
      </c>
      <c r="E108" s="233" t="s">
        <v>21</v>
      </c>
      <c r="F108" s="234" t="s">
        <v>996</v>
      </c>
      <c r="G108" s="232"/>
      <c r="H108" s="235">
        <v>15.6</v>
      </c>
      <c r="I108" s="236"/>
      <c r="J108" s="232"/>
      <c r="K108" s="232"/>
      <c r="L108" s="237"/>
      <c r="M108" s="238"/>
      <c r="N108" s="239"/>
      <c r="O108" s="239"/>
      <c r="P108" s="239"/>
      <c r="Q108" s="239"/>
      <c r="R108" s="239"/>
      <c r="S108" s="239"/>
      <c r="T108" s="240"/>
      <c r="AT108" s="241" t="s">
        <v>229</v>
      </c>
      <c r="AU108" s="241" t="s">
        <v>84</v>
      </c>
      <c r="AV108" s="12" t="s">
        <v>84</v>
      </c>
      <c r="AW108" s="12" t="s">
        <v>36</v>
      </c>
      <c r="AX108" s="12" t="s">
        <v>75</v>
      </c>
      <c r="AY108" s="241" t="s">
        <v>212</v>
      </c>
    </row>
    <row r="109" s="12" customFormat="1">
      <c r="B109" s="231"/>
      <c r="C109" s="232"/>
      <c r="D109" s="228" t="s">
        <v>229</v>
      </c>
      <c r="E109" s="233" t="s">
        <v>21</v>
      </c>
      <c r="F109" s="234" t="s">
        <v>997</v>
      </c>
      <c r="G109" s="232"/>
      <c r="H109" s="235">
        <v>14.4</v>
      </c>
      <c r="I109" s="236"/>
      <c r="J109" s="232"/>
      <c r="K109" s="232"/>
      <c r="L109" s="237"/>
      <c r="M109" s="238"/>
      <c r="N109" s="239"/>
      <c r="O109" s="239"/>
      <c r="P109" s="239"/>
      <c r="Q109" s="239"/>
      <c r="R109" s="239"/>
      <c r="S109" s="239"/>
      <c r="T109" s="240"/>
      <c r="AT109" s="241" t="s">
        <v>229</v>
      </c>
      <c r="AU109" s="241" t="s">
        <v>84</v>
      </c>
      <c r="AV109" s="12" t="s">
        <v>84</v>
      </c>
      <c r="AW109" s="12" t="s">
        <v>36</v>
      </c>
      <c r="AX109" s="12" t="s">
        <v>75</v>
      </c>
      <c r="AY109" s="241" t="s">
        <v>212</v>
      </c>
    </row>
    <row r="110" s="13" customFormat="1">
      <c r="B110" s="242"/>
      <c r="C110" s="243"/>
      <c r="D110" s="228" t="s">
        <v>229</v>
      </c>
      <c r="E110" s="244" t="s">
        <v>21</v>
      </c>
      <c r="F110" s="245" t="s">
        <v>232</v>
      </c>
      <c r="G110" s="243"/>
      <c r="H110" s="246">
        <v>44.399999999999999</v>
      </c>
      <c r="I110" s="247"/>
      <c r="J110" s="243"/>
      <c r="K110" s="243"/>
      <c r="L110" s="248"/>
      <c r="M110" s="249"/>
      <c r="N110" s="250"/>
      <c r="O110" s="250"/>
      <c r="P110" s="250"/>
      <c r="Q110" s="250"/>
      <c r="R110" s="250"/>
      <c r="S110" s="250"/>
      <c r="T110" s="251"/>
      <c r="AT110" s="252" t="s">
        <v>229</v>
      </c>
      <c r="AU110" s="252" t="s">
        <v>84</v>
      </c>
      <c r="AV110" s="13" t="s">
        <v>220</v>
      </c>
      <c r="AW110" s="13" t="s">
        <v>36</v>
      </c>
      <c r="AX110" s="13" t="s">
        <v>82</v>
      </c>
      <c r="AY110" s="252" t="s">
        <v>212</v>
      </c>
    </row>
    <row r="111" s="1" customFormat="1" ht="33.75" customHeight="1">
      <c r="B111" s="38"/>
      <c r="C111" s="216" t="s">
        <v>220</v>
      </c>
      <c r="D111" s="216" t="s">
        <v>215</v>
      </c>
      <c r="E111" s="217" t="s">
        <v>999</v>
      </c>
      <c r="F111" s="218" t="s">
        <v>1000</v>
      </c>
      <c r="G111" s="219" t="s">
        <v>226</v>
      </c>
      <c r="H111" s="220">
        <v>7.4000000000000004</v>
      </c>
      <c r="I111" s="221"/>
      <c r="J111" s="222">
        <f>ROUND(I111*H111,2)</f>
        <v>0</v>
      </c>
      <c r="K111" s="218" t="s">
        <v>219</v>
      </c>
      <c r="L111" s="43"/>
      <c r="M111" s="223" t="s">
        <v>21</v>
      </c>
      <c r="N111" s="224" t="s">
        <v>48</v>
      </c>
      <c r="O111" s="79"/>
      <c r="P111" s="225">
        <f>O111*H111</f>
        <v>0</v>
      </c>
      <c r="Q111" s="225">
        <v>0</v>
      </c>
      <c r="R111" s="225">
        <f>Q111*H111</f>
        <v>0</v>
      </c>
      <c r="S111" s="225">
        <v>0</v>
      </c>
      <c r="T111" s="226">
        <f>S111*H111</f>
        <v>0</v>
      </c>
      <c r="AR111" s="17" t="s">
        <v>220</v>
      </c>
      <c r="AT111" s="17" t="s">
        <v>215</v>
      </c>
      <c r="AU111" s="17" t="s">
        <v>84</v>
      </c>
      <c r="AY111" s="17" t="s">
        <v>212</v>
      </c>
      <c r="BE111" s="227">
        <f>IF(N111="základní",J111,0)</f>
        <v>0</v>
      </c>
      <c r="BF111" s="227">
        <f>IF(N111="snížená",J111,0)</f>
        <v>0</v>
      </c>
      <c r="BG111" s="227">
        <f>IF(N111="zákl. přenesená",J111,0)</f>
        <v>0</v>
      </c>
      <c r="BH111" s="227">
        <f>IF(N111="sníž. přenesená",J111,0)</f>
        <v>0</v>
      </c>
      <c r="BI111" s="227">
        <f>IF(N111="nulová",J111,0)</f>
        <v>0</v>
      </c>
      <c r="BJ111" s="17" t="s">
        <v>220</v>
      </c>
      <c r="BK111" s="227">
        <f>ROUND(I111*H111,2)</f>
        <v>0</v>
      </c>
      <c r="BL111" s="17" t="s">
        <v>220</v>
      </c>
      <c r="BM111" s="17" t="s">
        <v>1001</v>
      </c>
    </row>
    <row r="112" s="1" customFormat="1">
      <c r="B112" s="38"/>
      <c r="C112" s="39"/>
      <c r="D112" s="228" t="s">
        <v>222</v>
      </c>
      <c r="E112" s="39"/>
      <c r="F112" s="229" t="s">
        <v>405</v>
      </c>
      <c r="G112" s="39"/>
      <c r="H112" s="39"/>
      <c r="I112" s="143"/>
      <c r="J112" s="39"/>
      <c r="K112" s="39"/>
      <c r="L112" s="43"/>
      <c r="M112" s="230"/>
      <c r="N112" s="79"/>
      <c r="O112" s="79"/>
      <c r="P112" s="79"/>
      <c r="Q112" s="79"/>
      <c r="R112" s="79"/>
      <c r="S112" s="79"/>
      <c r="T112" s="80"/>
      <c r="AT112" s="17" t="s">
        <v>222</v>
      </c>
      <c r="AU112" s="17" t="s">
        <v>84</v>
      </c>
    </row>
    <row r="113" s="1" customFormat="1" ht="22.5" customHeight="1">
      <c r="B113" s="38"/>
      <c r="C113" s="253" t="s">
        <v>213</v>
      </c>
      <c r="D113" s="253" t="s">
        <v>258</v>
      </c>
      <c r="E113" s="254" t="s">
        <v>389</v>
      </c>
      <c r="F113" s="255" t="s">
        <v>390</v>
      </c>
      <c r="G113" s="256" t="s">
        <v>261</v>
      </c>
      <c r="H113" s="257">
        <v>19.5</v>
      </c>
      <c r="I113" s="258"/>
      <c r="J113" s="259">
        <f>ROUND(I113*H113,2)</f>
        <v>0</v>
      </c>
      <c r="K113" s="255" t="s">
        <v>219</v>
      </c>
      <c r="L113" s="260"/>
      <c r="M113" s="261" t="s">
        <v>21</v>
      </c>
      <c r="N113" s="262" t="s">
        <v>48</v>
      </c>
      <c r="O113" s="79"/>
      <c r="P113" s="225">
        <f>O113*H113</f>
        <v>0</v>
      </c>
      <c r="Q113" s="225">
        <v>1</v>
      </c>
      <c r="R113" s="225">
        <f>Q113*H113</f>
        <v>19.5</v>
      </c>
      <c r="S113" s="225">
        <v>0</v>
      </c>
      <c r="T113" s="226">
        <f>S113*H113</f>
        <v>0</v>
      </c>
      <c r="AR113" s="17" t="s">
        <v>262</v>
      </c>
      <c r="AT113" s="17" t="s">
        <v>258</v>
      </c>
      <c r="AU113" s="17" t="s">
        <v>84</v>
      </c>
      <c r="AY113" s="17" t="s">
        <v>212</v>
      </c>
      <c r="BE113" s="227">
        <f>IF(N113="základní",J113,0)</f>
        <v>0</v>
      </c>
      <c r="BF113" s="227">
        <f>IF(N113="snížená",J113,0)</f>
        <v>0</v>
      </c>
      <c r="BG113" s="227">
        <f>IF(N113="zákl. přenesená",J113,0)</f>
        <v>0</v>
      </c>
      <c r="BH113" s="227">
        <f>IF(N113="sníž. přenesená",J113,0)</f>
        <v>0</v>
      </c>
      <c r="BI113" s="227">
        <f>IF(N113="nulová",J113,0)</f>
        <v>0</v>
      </c>
      <c r="BJ113" s="17" t="s">
        <v>220</v>
      </c>
      <c r="BK113" s="227">
        <f>ROUND(I113*H113,2)</f>
        <v>0</v>
      </c>
      <c r="BL113" s="17" t="s">
        <v>220</v>
      </c>
      <c r="BM113" s="17" t="s">
        <v>1002</v>
      </c>
    </row>
    <row r="114" s="1" customFormat="1" ht="22.5" customHeight="1">
      <c r="B114" s="38"/>
      <c r="C114" s="253" t="s">
        <v>251</v>
      </c>
      <c r="D114" s="253" t="s">
        <v>258</v>
      </c>
      <c r="E114" s="254" t="s">
        <v>393</v>
      </c>
      <c r="F114" s="255" t="s">
        <v>394</v>
      </c>
      <c r="G114" s="256" t="s">
        <v>226</v>
      </c>
      <c r="H114" s="257">
        <v>48</v>
      </c>
      <c r="I114" s="258"/>
      <c r="J114" s="259">
        <f>ROUND(I114*H114,2)</f>
        <v>0</v>
      </c>
      <c r="K114" s="255" t="s">
        <v>219</v>
      </c>
      <c r="L114" s="260"/>
      <c r="M114" s="261" t="s">
        <v>21</v>
      </c>
      <c r="N114" s="262" t="s">
        <v>48</v>
      </c>
      <c r="O114" s="79"/>
      <c r="P114" s="225">
        <f>O114*H114</f>
        <v>0</v>
      </c>
      <c r="Q114" s="225">
        <v>0</v>
      </c>
      <c r="R114" s="225">
        <f>Q114*H114</f>
        <v>0</v>
      </c>
      <c r="S114" s="225">
        <v>0</v>
      </c>
      <c r="T114" s="226">
        <f>S114*H114</f>
        <v>0</v>
      </c>
      <c r="AR114" s="17" t="s">
        <v>262</v>
      </c>
      <c r="AT114" s="17" t="s">
        <v>258</v>
      </c>
      <c r="AU114" s="17" t="s">
        <v>84</v>
      </c>
      <c r="AY114" s="17" t="s">
        <v>212</v>
      </c>
      <c r="BE114" s="227">
        <f>IF(N114="základní",J114,0)</f>
        <v>0</v>
      </c>
      <c r="BF114" s="227">
        <f>IF(N114="snížená",J114,0)</f>
        <v>0</v>
      </c>
      <c r="BG114" s="227">
        <f>IF(N114="zákl. přenesená",J114,0)</f>
        <v>0</v>
      </c>
      <c r="BH114" s="227">
        <f>IF(N114="sníž. přenesená",J114,0)</f>
        <v>0</v>
      </c>
      <c r="BI114" s="227">
        <f>IF(N114="nulová",J114,0)</f>
        <v>0</v>
      </c>
      <c r="BJ114" s="17" t="s">
        <v>220</v>
      </c>
      <c r="BK114" s="227">
        <f>ROUND(I114*H114,2)</f>
        <v>0</v>
      </c>
      <c r="BL114" s="17" t="s">
        <v>220</v>
      </c>
      <c r="BM114" s="17" t="s">
        <v>1003</v>
      </c>
    </row>
    <row r="115" s="1" customFormat="1" ht="22.5" customHeight="1">
      <c r="B115" s="38"/>
      <c r="C115" s="253" t="s">
        <v>257</v>
      </c>
      <c r="D115" s="253" t="s">
        <v>258</v>
      </c>
      <c r="E115" s="254" t="s">
        <v>397</v>
      </c>
      <c r="F115" s="255" t="s">
        <v>398</v>
      </c>
      <c r="G115" s="256" t="s">
        <v>399</v>
      </c>
      <c r="H115" s="257">
        <v>10</v>
      </c>
      <c r="I115" s="258"/>
      <c r="J115" s="259">
        <f>ROUND(I115*H115,2)</f>
        <v>0</v>
      </c>
      <c r="K115" s="255" t="s">
        <v>219</v>
      </c>
      <c r="L115" s="260"/>
      <c r="M115" s="261" t="s">
        <v>21</v>
      </c>
      <c r="N115" s="262" t="s">
        <v>48</v>
      </c>
      <c r="O115" s="79"/>
      <c r="P115" s="225">
        <f>O115*H115</f>
        <v>0</v>
      </c>
      <c r="Q115" s="225">
        <v>0</v>
      </c>
      <c r="R115" s="225">
        <f>Q115*H115</f>
        <v>0</v>
      </c>
      <c r="S115" s="225">
        <v>0</v>
      </c>
      <c r="T115" s="226">
        <f>S115*H115</f>
        <v>0</v>
      </c>
      <c r="AR115" s="17" t="s">
        <v>262</v>
      </c>
      <c r="AT115" s="17" t="s">
        <v>258</v>
      </c>
      <c r="AU115" s="17" t="s">
        <v>84</v>
      </c>
      <c r="AY115" s="17" t="s">
        <v>212</v>
      </c>
      <c r="BE115" s="227">
        <f>IF(N115="základní",J115,0)</f>
        <v>0</v>
      </c>
      <c r="BF115" s="227">
        <f>IF(N115="snížená",J115,0)</f>
        <v>0</v>
      </c>
      <c r="BG115" s="227">
        <f>IF(N115="zákl. přenesená",J115,0)</f>
        <v>0</v>
      </c>
      <c r="BH115" s="227">
        <f>IF(N115="sníž. přenesená",J115,0)</f>
        <v>0</v>
      </c>
      <c r="BI115" s="227">
        <f>IF(N115="nulová",J115,0)</f>
        <v>0</v>
      </c>
      <c r="BJ115" s="17" t="s">
        <v>220</v>
      </c>
      <c r="BK115" s="227">
        <f>ROUND(I115*H115,2)</f>
        <v>0</v>
      </c>
      <c r="BL115" s="17" t="s">
        <v>220</v>
      </c>
      <c r="BM115" s="17" t="s">
        <v>1004</v>
      </c>
    </row>
    <row r="116" s="11" customFormat="1" ht="25.92" customHeight="1">
      <c r="B116" s="200"/>
      <c r="C116" s="201"/>
      <c r="D116" s="202" t="s">
        <v>74</v>
      </c>
      <c r="E116" s="203" t="s">
        <v>407</v>
      </c>
      <c r="F116" s="203" t="s">
        <v>408</v>
      </c>
      <c r="G116" s="201"/>
      <c r="H116" s="201"/>
      <c r="I116" s="204"/>
      <c r="J116" s="205">
        <f>BK116</f>
        <v>0</v>
      </c>
      <c r="K116" s="201"/>
      <c r="L116" s="206"/>
      <c r="M116" s="207"/>
      <c r="N116" s="208"/>
      <c r="O116" s="208"/>
      <c r="P116" s="209">
        <f>SUM(P117:P129)</f>
        <v>0</v>
      </c>
      <c r="Q116" s="208"/>
      <c r="R116" s="209">
        <f>SUM(R117:R129)</f>
        <v>0</v>
      </c>
      <c r="S116" s="208"/>
      <c r="T116" s="210">
        <f>SUM(T117:T129)</f>
        <v>0</v>
      </c>
      <c r="AR116" s="211" t="s">
        <v>220</v>
      </c>
      <c r="AT116" s="212" t="s">
        <v>74</v>
      </c>
      <c r="AU116" s="212" t="s">
        <v>75</v>
      </c>
      <c r="AY116" s="211" t="s">
        <v>212</v>
      </c>
      <c r="BK116" s="213">
        <f>SUM(BK117:BK129)</f>
        <v>0</v>
      </c>
    </row>
    <row r="117" s="1" customFormat="1" ht="78.75" customHeight="1">
      <c r="B117" s="38"/>
      <c r="C117" s="216" t="s">
        <v>262</v>
      </c>
      <c r="D117" s="216" t="s">
        <v>215</v>
      </c>
      <c r="E117" s="217" t="s">
        <v>1005</v>
      </c>
      <c r="F117" s="218" t="s">
        <v>1006</v>
      </c>
      <c r="G117" s="219" t="s">
        <v>261</v>
      </c>
      <c r="H117" s="220">
        <v>19.5</v>
      </c>
      <c r="I117" s="221"/>
      <c r="J117" s="222">
        <f>ROUND(I117*H117,2)</f>
        <v>0</v>
      </c>
      <c r="K117" s="218" t="s">
        <v>219</v>
      </c>
      <c r="L117" s="43"/>
      <c r="M117" s="223" t="s">
        <v>21</v>
      </c>
      <c r="N117" s="224" t="s">
        <v>48</v>
      </c>
      <c r="O117" s="79"/>
      <c r="P117" s="225">
        <f>O117*H117</f>
        <v>0</v>
      </c>
      <c r="Q117" s="225">
        <v>0</v>
      </c>
      <c r="R117" s="225">
        <f>Q117*H117</f>
        <v>0</v>
      </c>
      <c r="S117" s="225">
        <v>0</v>
      </c>
      <c r="T117" s="226">
        <f>S117*H117</f>
        <v>0</v>
      </c>
      <c r="AR117" s="17" t="s">
        <v>412</v>
      </c>
      <c r="AT117" s="17" t="s">
        <v>215</v>
      </c>
      <c r="AU117" s="17" t="s">
        <v>82</v>
      </c>
      <c r="AY117" s="17" t="s">
        <v>212</v>
      </c>
      <c r="BE117" s="227">
        <f>IF(N117="základní",J117,0)</f>
        <v>0</v>
      </c>
      <c r="BF117" s="227">
        <f>IF(N117="snížená",J117,0)</f>
        <v>0</v>
      </c>
      <c r="BG117" s="227">
        <f>IF(N117="zákl. přenesená",J117,0)</f>
        <v>0</v>
      </c>
      <c r="BH117" s="227">
        <f>IF(N117="sníž. přenesená",J117,0)</f>
        <v>0</v>
      </c>
      <c r="BI117" s="227">
        <f>IF(N117="nulová",J117,0)</f>
        <v>0</v>
      </c>
      <c r="BJ117" s="17" t="s">
        <v>220</v>
      </c>
      <c r="BK117" s="227">
        <f>ROUND(I117*H117,2)</f>
        <v>0</v>
      </c>
      <c r="BL117" s="17" t="s">
        <v>412</v>
      </c>
      <c r="BM117" s="17" t="s">
        <v>1007</v>
      </c>
    </row>
    <row r="118" s="1" customFormat="1">
      <c r="B118" s="38"/>
      <c r="C118" s="39"/>
      <c r="D118" s="228" t="s">
        <v>222</v>
      </c>
      <c r="E118" s="39"/>
      <c r="F118" s="229" t="s">
        <v>414</v>
      </c>
      <c r="G118" s="39"/>
      <c r="H118" s="39"/>
      <c r="I118" s="143"/>
      <c r="J118" s="39"/>
      <c r="K118" s="39"/>
      <c r="L118" s="43"/>
      <c r="M118" s="230"/>
      <c r="N118" s="79"/>
      <c r="O118" s="79"/>
      <c r="P118" s="79"/>
      <c r="Q118" s="79"/>
      <c r="R118" s="79"/>
      <c r="S118" s="79"/>
      <c r="T118" s="80"/>
      <c r="AT118" s="17" t="s">
        <v>222</v>
      </c>
      <c r="AU118" s="17" t="s">
        <v>82</v>
      </c>
    </row>
    <row r="119" s="12" customFormat="1">
      <c r="B119" s="231"/>
      <c r="C119" s="232"/>
      <c r="D119" s="228" t="s">
        <v>229</v>
      </c>
      <c r="E119" s="233" t="s">
        <v>21</v>
      </c>
      <c r="F119" s="234" t="s">
        <v>1008</v>
      </c>
      <c r="G119" s="232"/>
      <c r="H119" s="235">
        <v>19.5</v>
      </c>
      <c r="I119" s="236"/>
      <c r="J119" s="232"/>
      <c r="K119" s="232"/>
      <c r="L119" s="237"/>
      <c r="M119" s="238"/>
      <c r="N119" s="239"/>
      <c r="O119" s="239"/>
      <c r="P119" s="239"/>
      <c r="Q119" s="239"/>
      <c r="R119" s="239"/>
      <c r="S119" s="239"/>
      <c r="T119" s="240"/>
      <c r="AT119" s="241" t="s">
        <v>229</v>
      </c>
      <c r="AU119" s="241" t="s">
        <v>82</v>
      </c>
      <c r="AV119" s="12" t="s">
        <v>84</v>
      </c>
      <c r="AW119" s="12" t="s">
        <v>36</v>
      </c>
      <c r="AX119" s="12" t="s">
        <v>82</v>
      </c>
      <c r="AY119" s="241" t="s">
        <v>212</v>
      </c>
    </row>
    <row r="120" s="1" customFormat="1" ht="78.75" customHeight="1">
      <c r="B120" s="38"/>
      <c r="C120" s="216" t="s">
        <v>270</v>
      </c>
      <c r="D120" s="216" t="s">
        <v>215</v>
      </c>
      <c r="E120" s="217" t="s">
        <v>429</v>
      </c>
      <c r="F120" s="218" t="s">
        <v>430</v>
      </c>
      <c r="G120" s="219" t="s">
        <v>261</v>
      </c>
      <c r="H120" s="220">
        <v>19.5</v>
      </c>
      <c r="I120" s="221"/>
      <c r="J120" s="222">
        <f>ROUND(I120*H120,2)</f>
        <v>0</v>
      </c>
      <c r="K120" s="218" t="s">
        <v>219</v>
      </c>
      <c r="L120" s="43"/>
      <c r="M120" s="223" t="s">
        <v>21</v>
      </c>
      <c r="N120" s="224" t="s">
        <v>48</v>
      </c>
      <c r="O120" s="79"/>
      <c r="P120" s="225">
        <f>O120*H120</f>
        <v>0</v>
      </c>
      <c r="Q120" s="225">
        <v>0</v>
      </c>
      <c r="R120" s="225">
        <f>Q120*H120</f>
        <v>0</v>
      </c>
      <c r="S120" s="225">
        <v>0</v>
      </c>
      <c r="T120" s="226">
        <f>S120*H120</f>
        <v>0</v>
      </c>
      <c r="AR120" s="17" t="s">
        <v>412</v>
      </c>
      <c r="AT120" s="17" t="s">
        <v>215</v>
      </c>
      <c r="AU120" s="17" t="s">
        <v>82</v>
      </c>
      <c r="AY120" s="17" t="s">
        <v>212</v>
      </c>
      <c r="BE120" s="227">
        <f>IF(N120="základní",J120,0)</f>
        <v>0</v>
      </c>
      <c r="BF120" s="227">
        <f>IF(N120="snížená",J120,0)</f>
        <v>0</v>
      </c>
      <c r="BG120" s="227">
        <f>IF(N120="zákl. přenesená",J120,0)</f>
        <v>0</v>
      </c>
      <c r="BH120" s="227">
        <f>IF(N120="sníž. přenesená",J120,0)</f>
        <v>0</v>
      </c>
      <c r="BI120" s="227">
        <f>IF(N120="nulová",J120,0)</f>
        <v>0</v>
      </c>
      <c r="BJ120" s="17" t="s">
        <v>220</v>
      </c>
      <c r="BK120" s="227">
        <f>ROUND(I120*H120,2)</f>
        <v>0</v>
      </c>
      <c r="BL120" s="17" t="s">
        <v>412</v>
      </c>
      <c r="BM120" s="17" t="s">
        <v>1009</v>
      </c>
    </row>
    <row r="121" s="1" customFormat="1">
      <c r="B121" s="38"/>
      <c r="C121" s="39"/>
      <c r="D121" s="228" t="s">
        <v>222</v>
      </c>
      <c r="E121" s="39"/>
      <c r="F121" s="229" t="s">
        <v>414</v>
      </c>
      <c r="G121" s="39"/>
      <c r="H121" s="39"/>
      <c r="I121" s="143"/>
      <c r="J121" s="39"/>
      <c r="K121" s="39"/>
      <c r="L121" s="43"/>
      <c r="M121" s="230"/>
      <c r="N121" s="79"/>
      <c r="O121" s="79"/>
      <c r="P121" s="79"/>
      <c r="Q121" s="79"/>
      <c r="R121" s="79"/>
      <c r="S121" s="79"/>
      <c r="T121" s="80"/>
      <c r="AT121" s="17" t="s">
        <v>222</v>
      </c>
      <c r="AU121" s="17" t="s">
        <v>82</v>
      </c>
    </row>
    <row r="122" s="12" customFormat="1">
      <c r="B122" s="231"/>
      <c r="C122" s="232"/>
      <c r="D122" s="228" t="s">
        <v>229</v>
      </c>
      <c r="E122" s="233" t="s">
        <v>21</v>
      </c>
      <c r="F122" s="234" t="s">
        <v>1010</v>
      </c>
      <c r="G122" s="232"/>
      <c r="H122" s="235">
        <v>19.5</v>
      </c>
      <c r="I122" s="236"/>
      <c r="J122" s="232"/>
      <c r="K122" s="232"/>
      <c r="L122" s="237"/>
      <c r="M122" s="238"/>
      <c r="N122" s="239"/>
      <c r="O122" s="239"/>
      <c r="P122" s="239"/>
      <c r="Q122" s="239"/>
      <c r="R122" s="239"/>
      <c r="S122" s="239"/>
      <c r="T122" s="240"/>
      <c r="AT122" s="241" t="s">
        <v>229</v>
      </c>
      <c r="AU122" s="241" t="s">
        <v>82</v>
      </c>
      <c r="AV122" s="12" t="s">
        <v>84</v>
      </c>
      <c r="AW122" s="12" t="s">
        <v>36</v>
      </c>
      <c r="AX122" s="12" t="s">
        <v>82</v>
      </c>
      <c r="AY122" s="241" t="s">
        <v>212</v>
      </c>
    </row>
    <row r="123" s="1" customFormat="1" ht="33.75" customHeight="1">
      <c r="B123" s="38"/>
      <c r="C123" s="216" t="s">
        <v>174</v>
      </c>
      <c r="D123" s="216" t="s">
        <v>215</v>
      </c>
      <c r="E123" s="217" t="s">
        <v>446</v>
      </c>
      <c r="F123" s="218" t="s">
        <v>853</v>
      </c>
      <c r="G123" s="219" t="s">
        <v>218</v>
      </c>
      <c r="H123" s="220">
        <v>2</v>
      </c>
      <c r="I123" s="221"/>
      <c r="J123" s="222">
        <f>ROUND(I123*H123,2)</f>
        <v>0</v>
      </c>
      <c r="K123" s="218" t="s">
        <v>219</v>
      </c>
      <c r="L123" s="43"/>
      <c r="M123" s="223" t="s">
        <v>21</v>
      </c>
      <c r="N123" s="224" t="s">
        <v>48</v>
      </c>
      <c r="O123" s="79"/>
      <c r="P123" s="225">
        <f>O123*H123</f>
        <v>0</v>
      </c>
      <c r="Q123" s="225">
        <v>0</v>
      </c>
      <c r="R123" s="225">
        <f>Q123*H123</f>
        <v>0</v>
      </c>
      <c r="S123" s="225">
        <v>0</v>
      </c>
      <c r="T123" s="226">
        <f>S123*H123</f>
        <v>0</v>
      </c>
      <c r="AR123" s="17" t="s">
        <v>412</v>
      </c>
      <c r="AT123" s="17" t="s">
        <v>215</v>
      </c>
      <c r="AU123" s="17" t="s">
        <v>82</v>
      </c>
      <c r="AY123" s="17" t="s">
        <v>212</v>
      </c>
      <c r="BE123" s="227">
        <f>IF(N123="základní",J123,0)</f>
        <v>0</v>
      </c>
      <c r="BF123" s="227">
        <f>IF(N123="snížená",J123,0)</f>
        <v>0</v>
      </c>
      <c r="BG123" s="227">
        <f>IF(N123="zákl. přenesená",J123,0)</f>
        <v>0</v>
      </c>
      <c r="BH123" s="227">
        <f>IF(N123="sníž. přenesená",J123,0)</f>
        <v>0</v>
      </c>
      <c r="BI123" s="227">
        <f>IF(N123="nulová",J123,0)</f>
        <v>0</v>
      </c>
      <c r="BJ123" s="17" t="s">
        <v>220</v>
      </c>
      <c r="BK123" s="227">
        <f>ROUND(I123*H123,2)</f>
        <v>0</v>
      </c>
      <c r="BL123" s="17" t="s">
        <v>412</v>
      </c>
      <c r="BM123" s="17" t="s">
        <v>1011</v>
      </c>
    </row>
    <row r="124" s="1" customFormat="1">
      <c r="B124" s="38"/>
      <c r="C124" s="39"/>
      <c r="D124" s="228" t="s">
        <v>222</v>
      </c>
      <c r="E124" s="39"/>
      <c r="F124" s="229" t="s">
        <v>449</v>
      </c>
      <c r="G124" s="39"/>
      <c r="H124" s="39"/>
      <c r="I124" s="143"/>
      <c r="J124" s="39"/>
      <c r="K124" s="39"/>
      <c r="L124" s="43"/>
      <c r="M124" s="230"/>
      <c r="N124" s="79"/>
      <c r="O124" s="79"/>
      <c r="P124" s="79"/>
      <c r="Q124" s="79"/>
      <c r="R124" s="79"/>
      <c r="S124" s="79"/>
      <c r="T124" s="80"/>
      <c r="AT124" s="17" t="s">
        <v>222</v>
      </c>
      <c r="AU124" s="17" t="s">
        <v>82</v>
      </c>
    </row>
    <row r="125" s="12" customFormat="1">
      <c r="B125" s="231"/>
      <c r="C125" s="232"/>
      <c r="D125" s="228" t="s">
        <v>229</v>
      </c>
      <c r="E125" s="233" t="s">
        <v>21</v>
      </c>
      <c r="F125" s="234" t="s">
        <v>1012</v>
      </c>
      <c r="G125" s="232"/>
      <c r="H125" s="235">
        <v>1</v>
      </c>
      <c r="I125" s="236"/>
      <c r="J125" s="232"/>
      <c r="K125" s="232"/>
      <c r="L125" s="237"/>
      <c r="M125" s="238"/>
      <c r="N125" s="239"/>
      <c r="O125" s="239"/>
      <c r="P125" s="239"/>
      <c r="Q125" s="239"/>
      <c r="R125" s="239"/>
      <c r="S125" s="239"/>
      <c r="T125" s="240"/>
      <c r="AT125" s="241" t="s">
        <v>229</v>
      </c>
      <c r="AU125" s="241" t="s">
        <v>82</v>
      </c>
      <c r="AV125" s="12" t="s">
        <v>84</v>
      </c>
      <c r="AW125" s="12" t="s">
        <v>36</v>
      </c>
      <c r="AX125" s="12" t="s">
        <v>75</v>
      </c>
      <c r="AY125" s="241" t="s">
        <v>212</v>
      </c>
    </row>
    <row r="126" s="12" customFormat="1">
      <c r="B126" s="231"/>
      <c r="C126" s="232"/>
      <c r="D126" s="228" t="s">
        <v>229</v>
      </c>
      <c r="E126" s="233" t="s">
        <v>21</v>
      </c>
      <c r="F126" s="234" t="s">
        <v>985</v>
      </c>
      <c r="G126" s="232"/>
      <c r="H126" s="235">
        <v>1</v>
      </c>
      <c r="I126" s="236"/>
      <c r="J126" s="232"/>
      <c r="K126" s="232"/>
      <c r="L126" s="237"/>
      <c r="M126" s="238"/>
      <c r="N126" s="239"/>
      <c r="O126" s="239"/>
      <c r="P126" s="239"/>
      <c r="Q126" s="239"/>
      <c r="R126" s="239"/>
      <c r="S126" s="239"/>
      <c r="T126" s="240"/>
      <c r="AT126" s="241" t="s">
        <v>229</v>
      </c>
      <c r="AU126" s="241" t="s">
        <v>82</v>
      </c>
      <c r="AV126" s="12" t="s">
        <v>84</v>
      </c>
      <c r="AW126" s="12" t="s">
        <v>36</v>
      </c>
      <c r="AX126" s="12" t="s">
        <v>75</v>
      </c>
      <c r="AY126" s="241" t="s">
        <v>212</v>
      </c>
    </row>
    <row r="127" s="13" customFormat="1">
      <c r="B127" s="242"/>
      <c r="C127" s="243"/>
      <c r="D127" s="228" t="s">
        <v>229</v>
      </c>
      <c r="E127" s="244" t="s">
        <v>21</v>
      </c>
      <c r="F127" s="245" t="s">
        <v>232</v>
      </c>
      <c r="G127" s="243"/>
      <c r="H127" s="246">
        <v>2</v>
      </c>
      <c r="I127" s="247"/>
      <c r="J127" s="243"/>
      <c r="K127" s="243"/>
      <c r="L127" s="248"/>
      <c r="M127" s="249"/>
      <c r="N127" s="250"/>
      <c r="O127" s="250"/>
      <c r="P127" s="250"/>
      <c r="Q127" s="250"/>
      <c r="R127" s="250"/>
      <c r="S127" s="250"/>
      <c r="T127" s="251"/>
      <c r="AT127" s="252" t="s">
        <v>229</v>
      </c>
      <c r="AU127" s="252" t="s">
        <v>82</v>
      </c>
      <c r="AV127" s="13" t="s">
        <v>220</v>
      </c>
      <c r="AW127" s="13" t="s">
        <v>36</v>
      </c>
      <c r="AX127" s="13" t="s">
        <v>82</v>
      </c>
      <c r="AY127" s="252" t="s">
        <v>212</v>
      </c>
    </row>
    <row r="128" s="1" customFormat="1" ht="33.75" customHeight="1">
      <c r="B128" s="38"/>
      <c r="C128" s="216" t="s">
        <v>279</v>
      </c>
      <c r="D128" s="216" t="s">
        <v>215</v>
      </c>
      <c r="E128" s="217" t="s">
        <v>463</v>
      </c>
      <c r="F128" s="218" t="s">
        <v>861</v>
      </c>
      <c r="G128" s="219" t="s">
        <v>261</v>
      </c>
      <c r="H128" s="220">
        <v>19.5</v>
      </c>
      <c r="I128" s="221"/>
      <c r="J128" s="222">
        <f>ROUND(I128*H128,2)</f>
        <v>0</v>
      </c>
      <c r="K128" s="218" t="s">
        <v>219</v>
      </c>
      <c r="L128" s="43"/>
      <c r="M128" s="223" t="s">
        <v>21</v>
      </c>
      <c r="N128" s="224" t="s">
        <v>48</v>
      </c>
      <c r="O128" s="79"/>
      <c r="P128" s="225">
        <f>O128*H128</f>
        <v>0</v>
      </c>
      <c r="Q128" s="225">
        <v>0</v>
      </c>
      <c r="R128" s="225">
        <f>Q128*H128</f>
        <v>0</v>
      </c>
      <c r="S128" s="225">
        <v>0</v>
      </c>
      <c r="T128" s="226">
        <f>S128*H128</f>
        <v>0</v>
      </c>
      <c r="AR128" s="17" t="s">
        <v>412</v>
      </c>
      <c r="AT128" s="17" t="s">
        <v>215</v>
      </c>
      <c r="AU128" s="17" t="s">
        <v>82</v>
      </c>
      <c r="AY128" s="17" t="s">
        <v>212</v>
      </c>
      <c r="BE128" s="227">
        <f>IF(N128="základní",J128,0)</f>
        <v>0</v>
      </c>
      <c r="BF128" s="227">
        <f>IF(N128="snížená",J128,0)</f>
        <v>0</v>
      </c>
      <c r="BG128" s="227">
        <f>IF(N128="zákl. přenesená",J128,0)</f>
        <v>0</v>
      </c>
      <c r="BH128" s="227">
        <f>IF(N128="sníž. přenesená",J128,0)</f>
        <v>0</v>
      </c>
      <c r="BI128" s="227">
        <f>IF(N128="nulová",J128,0)</f>
        <v>0</v>
      </c>
      <c r="BJ128" s="17" t="s">
        <v>220</v>
      </c>
      <c r="BK128" s="227">
        <f>ROUND(I128*H128,2)</f>
        <v>0</v>
      </c>
      <c r="BL128" s="17" t="s">
        <v>412</v>
      </c>
      <c r="BM128" s="17" t="s">
        <v>1013</v>
      </c>
    </row>
    <row r="129" s="1" customFormat="1">
      <c r="B129" s="38"/>
      <c r="C129" s="39"/>
      <c r="D129" s="228" t="s">
        <v>222</v>
      </c>
      <c r="E129" s="39"/>
      <c r="F129" s="229" t="s">
        <v>461</v>
      </c>
      <c r="G129" s="39"/>
      <c r="H129" s="39"/>
      <c r="I129" s="143"/>
      <c r="J129" s="39"/>
      <c r="K129" s="39"/>
      <c r="L129" s="43"/>
      <c r="M129" s="280"/>
      <c r="N129" s="281"/>
      <c r="O129" s="281"/>
      <c r="P129" s="281"/>
      <c r="Q129" s="281"/>
      <c r="R129" s="281"/>
      <c r="S129" s="281"/>
      <c r="T129" s="282"/>
      <c r="AT129" s="17" t="s">
        <v>222</v>
      </c>
      <c r="AU129" s="17" t="s">
        <v>82</v>
      </c>
    </row>
    <row r="130" s="1" customFormat="1" ht="6.96" customHeight="1">
      <c r="B130" s="57"/>
      <c r="C130" s="58"/>
      <c r="D130" s="58"/>
      <c r="E130" s="58"/>
      <c r="F130" s="58"/>
      <c r="G130" s="58"/>
      <c r="H130" s="58"/>
      <c r="I130" s="167"/>
      <c r="J130" s="58"/>
      <c r="K130" s="58"/>
      <c r="L130" s="43"/>
    </row>
  </sheetData>
  <sheetProtection sheet="1" autoFilter="0" formatColumns="0" formatRows="0" objects="1" scenarios="1" spinCount="100000" saltValue="P+XUnkDthH0RP8zyY17/q/3DZpcbIf8B7ArPUjvZrWTcInGPSfRyI85jWkq7QqC6427hvuZef/avU1UTS0xHdA==" hashValue="TIWlmcC7HnUINJ7NSfjQO0QPvSgWhaRfx6ZA4K+7gIMKYsie9NXyfdU3NALSBLndUzyGWOtFl+0SG+Y5CyEW6Q==" algorithmName="SHA-512" password="CC35"/>
  <autoFilter ref="C93:K129"/>
  <mergeCells count="15">
    <mergeCell ref="E7:H7"/>
    <mergeCell ref="E11:H11"/>
    <mergeCell ref="E9:H9"/>
    <mergeCell ref="E13:H13"/>
    <mergeCell ref="E22:H22"/>
    <mergeCell ref="E31:H31"/>
    <mergeCell ref="E52:H52"/>
    <mergeCell ref="E56:H56"/>
    <mergeCell ref="E54:H54"/>
    <mergeCell ref="E58:H58"/>
    <mergeCell ref="E80:H80"/>
    <mergeCell ref="E84:H84"/>
    <mergeCell ref="E82:H82"/>
    <mergeCell ref="E86:H8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129</v>
      </c>
    </row>
    <row r="3" ht="6.96" customHeight="1">
      <c r="B3" s="137"/>
      <c r="C3" s="138"/>
      <c r="D3" s="138"/>
      <c r="E3" s="138"/>
      <c r="F3" s="138"/>
      <c r="G3" s="138"/>
      <c r="H3" s="138"/>
      <c r="I3" s="139"/>
      <c r="J3" s="138"/>
      <c r="K3" s="138"/>
      <c r="L3" s="20"/>
      <c r="AT3" s="17" t="s">
        <v>84</v>
      </c>
    </row>
    <row r="4" ht="24.96" customHeight="1">
      <c r="B4" s="20"/>
      <c r="D4" s="140" t="s">
        <v>182</v>
      </c>
      <c r="L4" s="20"/>
      <c r="M4" s="24" t="s">
        <v>10</v>
      </c>
      <c r="AT4" s="17" t="s">
        <v>36</v>
      </c>
    </row>
    <row r="5" ht="6.96" customHeight="1">
      <c r="B5" s="20"/>
      <c r="L5" s="20"/>
    </row>
    <row r="6" ht="12" customHeight="1">
      <c r="B6" s="20"/>
      <c r="D6" s="141" t="s">
        <v>16</v>
      </c>
      <c r="L6" s="20"/>
    </row>
    <row r="7" ht="16.5" customHeight="1">
      <c r="B7" s="20"/>
      <c r="E7" s="142" t="str">
        <f>'Rekapitulace stavby'!K6</f>
        <v>Oprava přejezdů v obvodu ST Ústí n.L.</v>
      </c>
      <c r="F7" s="141"/>
      <c r="G7" s="141"/>
      <c r="H7" s="141"/>
      <c r="L7" s="20"/>
    </row>
    <row r="8">
      <c r="B8" s="20"/>
      <c r="D8" s="141" t="s">
        <v>183</v>
      </c>
      <c r="L8" s="20"/>
    </row>
    <row r="9" ht="16.5" customHeight="1">
      <c r="B9" s="20"/>
      <c r="E9" s="142" t="s">
        <v>991</v>
      </c>
      <c r="L9" s="20"/>
    </row>
    <row r="10" ht="12" customHeight="1">
      <c r="B10" s="20"/>
      <c r="D10" s="141" t="s">
        <v>185</v>
      </c>
      <c r="L10" s="20"/>
    </row>
    <row r="11" s="1" customFormat="1" ht="16.5" customHeight="1">
      <c r="B11" s="43"/>
      <c r="E11" s="141" t="s">
        <v>715</v>
      </c>
      <c r="F11" s="1"/>
      <c r="G11" s="1"/>
      <c r="H11" s="1"/>
      <c r="I11" s="143"/>
      <c r="L11" s="43"/>
    </row>
    <row r="12" s="1" customFormat="1" ht="12" customHeight="1">
      <c r="B12" s="43"/>
      <c r="D12" s="141" t="s">
        <v>187</v>
      </c>
      <c r="I12" s="143"/>
      <c r="L12" s="43"/>
    </row>
    <row r="13" s="1" customFormat="1" ht="36.96" customHeight="1">
      <c r="B13" s="43"/>
      <c r="E13" s="144" t="s">
        <v>992</v>
      </c>
      <c r="F13" s="1"/>
      <c r="G13" s="1"/>
      <c r="H13" s="1"/>
      <c r="I13" s="143"/>
      <c r="L13" s="43"/>
    </row>
    <row r="14" s="1" customFormat="1">
      <c r="B14" s="43"/>
      <c r="I14" s="143"/>
      <c r="L14" s="43"/>
    </row>
    <row r="15" s="1" customFormat="1" ht="12" customHeight="1">
      <c r="B15" s="43"/>
      <c r="D15" s="141" t="s">
        <v>18</v>
      </c>
      <c r="F15" s="17" t="s">
        <v>19</v>
      </c>
      <c r="I15" s="145" t="s">
        <v>20</v>
      </c>
      <c r="J15" s="17" t="s">
        <v>21</v>
      </c>
      <c r="L15" s="43"/>
    </row>
    <row r="16" s="1" customFormat="1" ht="12" customHeight="1">
      <c r="B16" s="43"/>
      <c r="D16" s="141" t="s">
        <v>22</v>
      </c>
      <c r="F16" s="17" t="s">
        <v>23</v>
      </c>
      <c r="I16" s="145" t="s">
        <v>24</v>
      </c>
      <c r="J16" s="146" t="str">
        <f>'Rekapitulace stavby'!AN8</f>
        <v>2. 11. 2018</v>
      </c>
      <c r="L16" s="43"/>
    </row>
    <row r="17" s="1" customFormat="1" ht="10.8" customHeight="1">
      <c r="B17" s="43"/>
      <c r="I17" s="143"/>
      <c r="L17" s="43"/>
    </row>
    <row r="18" s="1" customFormat="1" ht="12" customHeight="1">
      <c r="B18" s="43"/>
      <c r="D18" s="141" t="s">
        <v>26</v>
      </c>
      <c r="I18" s="145" t="s">
        <v>27</v>
      </c>
      <c r="J18" s="17" t="s">
        <v>28</v>
      </c>
      <c r="L18" s="43"/>
    </row>
    <row r="19" s="1" customFormat="1" ht="18" customHeight="1">
      <c r="B19" s="43"/>
      <c r="E19" s="17" t="s">
        <v>29</v>
      </c>
      <c r="I19" s="145" t="s">
        <v>30</v>
      </c>
      <c r="J19" s="17" t="s">
        <v>31</v>
      </c>
      <c r="L19" s="43"/>
    </row>
    <row r="20" s="1" customFormat="1" ht="6.96" customHeight="1">
      <c r="B20" s="43"/>
      <c r="I20" s="143"/>
      <c r="L20" s="43"/>
    </row>
    <row r="21" s="1" customFormat="1" ht="12" customHeight="1">
      <c r="B21" s="43"/>
      <c r="D21" s="141" t="s">
        <v>32</v>
      </c>
      <c r="I21" s="145" t="s">
        <v>27</v>
      </c>
      <c r="J21" s="33" t="str">
        <f>'Rekapitulace stavby'!AN13</f>
        <v>Vyplň údaj</v>
      </c>
      <c r="L21" s="43"/>
    </row>
    <row r="22" s="1" customFormat="1" ht="18" customHeight="1">
      <c r="B22" s="43"/>
      <c r="E22" s="33" t="str">
        <f>'Rekapitulace stavby'!E14</f>
        <v>Vyplň údaj</v>
      </c>
      <c r="F22" s="17"/>
      <c r="G22" s="17"/>
      <c r="H22" s="17"/>
      <c r="I22" s="145" t="s">
        <v>30</v>
      </c>
      <c r="J22" s="33" t="str">
        <f>'Rekapitulace stavby'!AN14</f>
        <v>Vyplň údaj</v>
      </c>
      <c r="L22" s="43"/>
    </row>
    <row r="23" s="1" customFormat="1" ht="6.96" customHeight="1">
      <c r="B23" s="43"/>
      <c r="I23" s="143"/>
      <c r="L23" s="43"/>
    </row>
    <row r="24" s="1" customFormat="1" ht="12" customHeight="1">
      <c r="B24" s="43"/>
      <c r="D24" s="141" t="s">
        <v>34</v>
      </c>
      <c r="I24" s="145" t="s">
        <v>27</v>
      </c>
      <c r="J24" s="17" t="str">
        <f>IF('Rekapitulace stavby'!AN16="","",'Rekapitulace stavby'!AN16)</f>
        <v/>
      </c>
      <c r="L24" s="43"/>
    </row>
    <row r="25" s="1" customFormat="1" ht="18" customHeight="1">
      <c r="B25" s="43"/>
      <c r="E25" s="17" t="str">
        <f>IF('Rekapitulace stavby'!E17="","",'Rekapitulace stavby'!E17)</f>
        <v xml:space="preserve"> </v>
      </c>
      <c r="I25" s="145" t="s">
        <v>30</v>
      </c>
      <c r="J25" s="17" t="str">
        <f>IF('Rekapitulace stavby'!AN17="","",'Rekapitulace stavby'!AN17)</f>
        <v/>
      </c>
      <c r="L25" s="43"/>
    </row>
    <row r="26" s="1" customFormat="1" ht="6.96" customHeight="1">
      <c r="B26" s="43"/>
      <c r="I26" s="143"/>
      <c r="L26" s="43"/>
    </row>
    <row r="27" s="1" customFormat="1" ht="12" customHeight="1">
      <c r="B27" s="43"/>
      <c r="D27" s="141" t="s">
        <v>37</v>
      </c>
      <c r="I27" s="145" t="s">
        <v>27</v>
      </c>
      <c r="J27" s="17" t="s">
        <v>21</v>
      </c>
      <c r="L27" s="43"/>
    </row>
    <row r="28" s="1" customFormat="1" ht="18" customHeight="1">
      <c r="B28" s="43"/>
      <c r="E28" s="17" t="s">
        <v>38</v>
      </c>
      <c r="I28" s="145" t="s">
        <v>30</v>
      </c>
      <c r="J28" s="17" t="s">
        <v>21</v>
      </c>
      <c r="L28" s="43"/>
    </row>
    <row r="29" s="1" customFormat="1" ht="6.96" customHeight="1">
      <c r="B29" s="43"/>
      <c r="I29" s="143"/>
      <c r="L29" s="43"/>
    </row>
    <row r="30" s="1" customFormat="1" ht="12" customHeight="1">
      <c r="B30" s="43"/>
      <c r="D30" s="141" t="s">
        <v>39</v>
      </c>
      <c r="I30" s="143"/>
      <c r="L30" s="43"/>
    </row>
    <row r="31" s="7" customFormat="1" ht="45" customHeight="1">
      <c r="B31" s="147"/>
      <c r="E31" s="148" t="s">
        <v>40</v>
      </c>
      <c r="F31" s="148"/>
      <c r="G31" s="148"/>
      <c r="H31" s="148"/>
      <c r="I31" s="149"/>
      <c r="L31" s="147"/>
    </row>
    <row r="32" s="1" customFormat="1" ht="6.96" customHeight="1">
      <c r="B32" s="43"/>
      <c r="I32" s="143"/>
      <c r="L32" s="43"/>
    </row>
    <row r="33" s="1" customFormat="1" ht="6.96" customHeight="1">
      <c r="B33" s="43"/>
      <c r="D33" s="71"/>
      <c r="E33" s="71"/>
      <c r="F33" s="71"/>
      <c r="G33" s="71"/>
      <c r="H33" s="71"/>
      <c r="I33" s="150"/>
      <c r="J33" s="71"/>
      <c r="K33" s="71"/>
      <c r="L33" s="43"/>
    </row>
    <row r="34" s="1" customFormat="1" ht="25.44" customHeight="1">
      <c r="B34" s="43"/>
      <c r="D34" s="151" t="s">
        <v>41</v>
      </c>
      <c r="I34" s="143"/>
      <c r="J34" s="152">
        <f>ROUND(J92, 2)</f>
        <v>0</v>
      </c>
      <c r="L34" s="43"/>
    </row>
    <row r="35" s="1" customFormat="1" ht="6.96" customHeight="1">
      <c r="B35" s="43"/>
      <c r="D35" s="71"/>
      <c r="E35" s="71"/>
      <c r="F35" s="71"/>
      <c r="G35" s="71"/>
      <c r="H35" s="71"/>
      <c r="I35" s="150"/>
      <c r="J35" s="71"/>
      <c r="K35" s="71"/>
      <c r="L35" s="43"/>
    </row>
    <row r="36" s="1" customFormat="1" ht="14.4" customHeight="1">
      <c r="B36" s="43"/>
      <c r="F36" s="153" t="s">
        <v>43</v>
      </c>
      <c r="I36" s="154" t="s">
        <v>42</v>
      </c>
      <c r="J36" s="153" t="s">
        <v>44</v>
      </c>
      <c r="L36" s="43"/>
    </row>
    <row r="37" hidden="1" s="1" customFormat="1" ht="14.4" customHeight="1">
      <c r="B37" s="43"/>
      <c r="D37" s="141" t="s">
        <v>45</v>
      </c>
      <c r="E37" s="141" t="s">
        <v>46</v>
      </c>
      <c r="F37" s="155">
        <f>ROUND((SUM(BE92:BE95)),  2)</f>
        <v>0</v>
      </c>
      <c r="I37" s="156">
        <v>0.20999999999999999</v>
      </c>
      <c r="J37" s="155">
        <f>ROUND(((SUM(BE92:BE95))*I37),  2)</f>
        <v>0</v>
      </c>
      <c r="L37" s="43"/>
    </row>
    <row r="38" hidden="1" s="1" customFormat="1" ht="14.4" customHeight="1">
      <c r="B38" s="43"/>
      <c r="E38" s="141" t="s">
        <v>47</v>
      </c>
      <c r="F38" s="155">
        <f>ROUND((SUM(BF92:BF95)),  2)</f>
        <v>0</v>
      </c>
      <c r="I38" s="156">
        <v>0.14999999999999999</v>
      </c>
      <c r="J38" s="155">
        <f>ROUND(((SUM(BF92:BF95))*I38),  2)</f>
        <v>0</v>
      </c>
      <c r="L38" s="43"/>
    </row>
    <row r="39" s="1" customFormat="1" ht="14.4" customHeight="1">
      <c r="B39" s="43"/>
      <c r="D39" s="141" t="s">
        <v>45</v>
      </c>
      <c r="E39" s="141" t="s">
        <v>48</v>
      </c>
      <c r="F39" s="155">
        <f>ROUND((SUM(BG92:BG95)),  2)</f>
        <v>0</v>
      </c>
      <c r="I39" s="156">
        <v>0.20999999999999999</v>
      </c>
      <c r="J39" s="155">
        <f>0</f>
        <v>0</v>
      </c>
      <c r="L39" s="43"/>
    </row>
    <row r="40" s="1" customFormat="1" ht="14.4" customHeight="1">
      <c r="B40" s="43"/>
      <c r="E40" s="141" t="s">
        <v>49</v>
      </c>
      <c r="F40" s="155">
        <f>ROUND((SUM(BH92:BH95)),  2)</f>
        <v>0</v>
      </c>
      <c r="I40" s="156">
        <v>0.14999999999999999</v>
      </c>
      <c r="J40" s="155">
        <f>0</f>
        <v>0</v>
      </c>
      <c r="L40" s="43"/>
    </row>
    <row r="41" hidden="1" s="1" customFormat="1" ht="14.4" customHeight="1">
      <c r="B41" s="43"/>
      <c r="E41" s="141" t="s">
        <v>50</v>
      </c>
      <c r="F41" s="155">
        <f>ROUND((SUM(BI92:BI95)),  2)</f>
        <v>0</v>
      </c>
      <c r="I41" s="156">
        <v>0</v>
      </c>
      <c r="J41" s="155">
        <f>0</f>
        <v>0</v>
      </c>
      <c r="L41" s="43"/>
    </row>
    <row r="42" s="1" customFormat="1" ht="6.96" customHeight="1">
      <c r="B42" s="43"/>
      <c r="I42" s="143"/>
      <c r="L42" s="43"/>
    </row>
    <row r="43" s="1" customFormat="1" ht="25.44" customHeight="1">
      <c r="B43" s="43"/>
      <c r="C43" s="157"/>
      <c r="D43" s="158" t="s">
        <v>51</v>
      </c>
      <c r="E43" s="159"/>
      <c r="F43" s="159"/>
      <c r="G43" s="160" t="s">
        <v>52</v>
      </c>
      <c r="H43" s="161" t="s">
        <v>53</v>
      </c>
      <c r="I43" s="162"/>
      <c r="J43" s="163">
        <f>SUM(J34:J41)</f>
        <v>0</v>
      </c>
      <c r="K43" s="164"/>
      <c r="L43" s="43"/>
    </row>
    <row r="44" s="1" customFormat="1" ht="14.4" customHeight="1">
      <c r="B44" s="165"/>
      <c r="C44" s="166"/>
      <c r="D44" s="166"/>
      <c r="E44" s="166"/>
      <c r="F44" s="166"/>
      <c r="G44" s="166"/>
      <c r="H44" s="166"/>
      <c r="I44" s="167"/>
      <c r="J44" s="166"/>
      <c r="K44" s="166"/>
      <c r="L44" s="43"/>
    </row>
    <row r="48" s="1" customFormat="1" ht="6.96" customHeight="1">
      <c r="B48" s="168"/>
      <c r="C48" s="169"/>
      <c r="D48" s="169"/>
      <c r="E48" s="169"/>
      <c r="F48" s="169"/>
      <c r="G48" s="169"/>
      <c r="H48" s="169"/>
      <c r="I48" s="170"/>
      <c r="J48" s="169"/>
      <c r="K48" s="169"/>
      <c r="L48" s="43"/>
    </row>
    <row r="49" s="1" customFormat="1" ht="24.96" customHeight="1">
      <c r="B49" s="38"/>
      <c r="C49" s="23" t="s">
        <v>189</v>
      </c>
      <c r="D49" s="39"/>
      <c r="E49" s="39"/>
      <c r="F49" s="39"/>
      <c r="G49" s="39"/>
      <c r="H49" s="39"/>
      <c r="I49" s="143"/>
      <c r="J49" s="39"/>
      <c r="K49" s="39"/>
      <c r="L49" s="43"/>
    </row>
    <row r="50" s="1" customFormat="1" ht="6.96" customHeight="1">
      <c r="B50" s="38"/>
      <c r="C50" s="39"/>
      <c r="D50" s="39"/>
      <c r="E50" s="39"/>
      <c r="F50" s="39"/>
      <c r="G50" s="39"/>
      <c r="H50" s="39"/>
      <c r="I50" s="143"/>
      <c r="J50" s="39"/>
      <c r="K50" s="39"/>
      <c r="L50" s="43"/>
    </row>
    <row r="51" s="1" customFormat="1" ht="12" customHeight="1">
      <c r="B51" s="38"/>
      <c r="C51" s="32" t="s">
        <v>16</v>
      </c>
      <c r="D51" s="39"/>
      <c r="E51" s="39"/>
      <c r="F51" s="39"/>
      <c r="G51" s="39"/>
      <c r="H51" s="39"/>
      <c r="I51" s="143"/>
      <c r="J51" s="39"/>
      <c r="K51" s="39"/>
      <c r="L51" s="43"/>
    </row>
    <row r="52" s="1" customFormat="1" ht="16.5" customHeight="1">
      <c r="B52" s="38"/>
      <c r="C52" s="39"/>
      <c r="D52" s="39"/>
      <c r="E52" s="171" t="str">
        <f>E7</f>
        <v>Oprava přejezdů v obvodu ST Ústí n.L.</v>
      </c>
      <c r="F52" s="32"/>
      <c r="G52" s="32"/>
      <c r="H52" s="32"/>
      <c r="I52" s="143"/>
      <c r="J52" s="39"/>
      <c r="K52" s="39"/>
      <c r="L52" s="43"/>
    </row>
    <row r="53" ht="12" customHeight="1">
      <c r="B53" s="21"/>
      <c r="C53" s="32" t="s">
        <v>183</v>
      </c>
      <c r="D53" s="22"/>
      <c r="E53" s="22"/>
      <c r="F53" s="22"/>
      <c r="G53" s="22"/>
      <c r="H53" s="22"/>
      <c r="I53" s="136"/>
      <c r="J53" s="22"/>
      <c r="K53" s="22"/>
      <c r="L53" s="20"/>
    </row>
    <row r="54" ht="16.5" customHeight="1">
      <c r="B54" s="21"/>
      <c r="C54" s="22"/>
      <c r="D54" s="22"/>
      <c r="E54" s="171" t="s">
        <v>991</v>
      </c>
      <c r="F54" s="22"/>
      <c r="G54" s="22"/>
      <c r="H54" s="22"/>
      <c r="I54" s="136"/>
      <c r="J54" s="22"/>
      <c r="K54" s="22"/>
      <c r="L54" s="20"/>
    </row>
    <row r="55" ht="12" customHeight="1">
      <c r="B55" s="21"/>
      <c r="C55" s="32" t="s">
        <v>185</v>
      </c>
      <c r="D55" s="22"/>
      <c r="E55" s="22"/>
      <c r="F55" s="22"/>
      <c r="G55" s="22"/>
      <c r="H55" s="22"/>
      <c r="I55" s="136"/>
      <c r="J55" s="22"/>
      <c r="K55" s="22"/>
      <c r="L55" s="20"/>
    </row>
    <row r="56" s="1" customFormat="1" ht="16.5" customHeight="1">
      <c r="B56" s="38"/>
      <c r="C56" s="39"/>
      <c r="D56" s="39"/>
      <c r="E56" s="32" t="s">
        <v>715</v>
      </c>
      <c r="F56" s="39"/>
      <c r="G56" s="39"/>
      <c r="H56" s="39"/>
      <c r="I56" s="143"/>
      <c r="J56" s="39"/>
      <c r="K56" s="39"/>
      <c r="L56" s="43"/>
    </row>
    <row r="57" s="1" customFormat="1" ht="12" customHeight="1">
      <c r="B57" s="38"/>
      <c r="C57" s="32" t="s">
        <v>187</v>
      </c>
      <c r="D57" s="39"/>
      <c r="E57" s="39"/>
      <c r="F57" s="39"/>
      <c r="G57" s="39"/>
      <c r="H57" s="39"/>
      <c r="I57" s="143"/>
      <c r="J57" s="39"/>
      <c r="K57" s="39"/>
      <c r="L57" s="43"/>
    </row>
    <row r="58" s="1" customFormat="1" ht="16.5" customHeight="1">
      <c r="B58" s="38"/>
      <c r="C58" s="39"/>
      <c r="D58" s="39"/>
      <c r="E58" s="64" t="str">
        <f>E13</f>
        <v>TK - P3471</v>
      </c>
      <c r="F58" s="39"/>
      <c r="G58" s="39"/>
      <c r="H58" s="39"/>
      <c r="I58" s="143"/>
      <c r="J58" s="39"/>
      <c r="K58" s="39"/>
      <c r="L58" s="43"/>
    </row>
    <row r="59" s="1" customFormat="1" ht="6.96" customHeight="1">
      <c r="B59" s="38"/>
      <c r="C59" s="39"/>
      <c r="D59" s="39"/>
      <c r="E59" s="39"/>
      <c r="F59" s="39"/>
      <c r="G59" s="39"/>
      <c r="H59" s="39"/>
      <c r="I59" s="143"/>
      <c r="J59" s="39"/>
      <c r="K59" s="39"/>
      <c r="L59" s="43"/>
    </row>
    <row r="60" s="1" customFormat="1" ht="12" customHeight="1">
      <c r="B60" s="38"/>
      <c r="C60" s="32" t="s">
        <v>22</v>
      </c>
      <c r="D60" s="39"/>
      <c r="E60" s="39"/>
      <c r="F60" s="27" t="str">
        <f>F16</f>
        <v>obvod ST Ústí n.L.</v>
      </c>
      <c r="G60" s="39"/>
      <c r="H60" s="39"/>
      <c r="I60" s="145" t="s">
        <v>24</v>
      </c>
      <c r="J60" s="67" t="str">
        <f>IF(J16="","",J16)</f>
        <v>2. 11. 2018</v>
      </c>
      <c r="K60" s="39"/>
      <c r="L60" s="43"/>
    </row>
    <row r="61" s="1" customFormat="1" ht="6.96" customHeight="1">
      <c r="B61" s="38"/>
      <c r="C61" s="39"/>
      <c r="D61" s="39"/>
      <c r="E61" s="39"/>
      <c r="F61" s="39"/>
      <c r="G61" s="39"/>
      <c r="H61" s="39"/>
      <c r="I61" s="143"/>
      <c r="J61" s="39"/>
      <c r="K61" s="39"/>
      <c r="L61" s="43"/>
    </row>
    <row r="62" s="1" customFormat="1" ht="13.65" customHeight="1">
      <c r="B62" s="38"/>
      <c r="C62" s="32" t="s">
        <v>26</v>
      </c>
      <c r="D62" s="39"/>
      <c r="E62" s="39"/>
      <c r="F62" s="27" t="str">
        <f>E19</f>
        <v>SŽDC s.o., OŘ Ústí n.L., ST Ústí n.L.</v>
      </c>
      <c r="G62" s="39"/>
      <c r="H62" s="39"/>
      <c r="I62" s="145" t="s">
        <v>34</v>
      </c>
      <c r="J62" s="36" t="str">
        <f>E25</f>
        <v xml:space="preserve"> </v>
      </c>
      <c r="K62" s="39"/>
      <c r="L62" s="43"/>
    </row>
    <row r="63" s="1" customFormat="1" ht="24.9" customHeight="1">
      <c r="B63" s="38"/>
      <c r="C63" s="32" t="s">
        <v>32</v>
      </c>
      <c r="D63" s="39"/>
      <c r="E63" s="39"/>
      <c r="F63" s="27" t="str">
        <f>IF(E22="","",E22)</f>
        <v>Vyplň údaj</v>
      </c>
      <c r="G63" s="39"/>
      <c r="H63" s="39"/>
      <c r="I63" s="145" t="s">
        <v>37</v>
      </c>
      <c r="J63" s="36" t="str">
        <f>E28</f>
        <v>Jakub Lukášek, DiS; Jan Seemann, DiS</v>
      </c>
      <c r="K63" s="39"/>
      <c r="L63" s="43"/>
    </row>
    <row r="64" s="1" customFormat="1" ht="10.32" customHeight="1">
      <c r="B64" s="38"/>
      <c r="C64" s="39"/>
      <c r="D64" s="39"/>
      <c r="E64" s="39"/>
      <c r="F64" s="39"/>
      <c r="G64" s="39"/>
      <c r="H64" s="39"/>
      <c r="I64" s="143"/>
      <c r="J64" s="39"/>
      <c r="K64" s="39"/>
      <c r="L64" s="43"/>
    </row>
    <row r="65" s="1" customFormat="1" ht="29.28" customHeight="1">
      <c r="B65" s="38"/>
      <c r="C65" s="172" t="s">
        <v>190</v>
      </c>
      <c r="D65" s="173"/>
      <c r="E65" s="173"/>
      <c r="F65" s="173"/>
      <c r="G65" s="173"/>
      <c r="H65" s="173"/>
      <c r="I65" s="174"/>
      <c r="J65" s="175" t="s">
        <v>191</v>
      </c>
      <c r="K65" s="173"/>
      <c r="L65" s="43"/>
    </row>
    <row r="66" s="1" customFormat="1" ht="10.32" customHeight="1">
      <c r="B66" s="38"/>
      <c r="C66" s="39"/>
      <c r="D66" s="39"/>
      <c r="E66" s="39"/>
      <c r="F66" s="39"/>
      <c r="G66" s="39"/>
      <c r="H66" s="39"/>
      <c r="I66" s="143"/>
      <c r="J66" s="39"/>
      <c r="K66" s="39"/>
      <c r="L66" s="43"/>
    </row>
    <row r="67" s="1" customFormat="1" ht="22.8" customHeight="1">
      <c r="B67" s="38"/>
      <c r="C67" s="176" t="s">
        <v>73</v>
      </c>
      <c r="D67" s="39"/>
      <c r="E67" s="39"/>
      <c r="F67" s="39"/>
      <c r="G67" s="39"/>
      <c r="H67" s="39"/>
      <c r="I67" s="143"/>
      <c r="J67" s="97">
        <f>J92</f>
        <v>0</v>
      </c>
      <c r="K67" s="39"/>
      <c r="L67" s="43"/>
      <c r="AU67" s="17" t="s">
        <v>192</v>
      </c>
    </row>
    <row r="68" s="8" customFormat="1" ht="24.96" customHeight="1">
      <c r="B68" s="177"/>
      <c r="C68" s="178"/>
      <c r="D68" s="179" t="s">
        <v>196</v>
      </c>
      <c r="E68" s="180"/>
      <c r="F68" s="180"/>
      <c r="G68" s="180"/>
      <c r="H68" s="180"/>
      <c r="I68" s="181"/>
      <c r="J68" s="182">
        <f>J93</f>
        <v>0</v>
      </c>
      <c r="K68" s="178"/>
      <c r="L68" s="183"/>
    </row>
    <row r="69" s="1" customFormat="1" ht="21.84" customHeight="1">
      <c r="B69" s="38"/>
      <c r="C69" s="39"/>
      <c r="D69" s="39"/>
      <c r="E69" s="39"/>
      <c r="F69" s="39"/>
      <c r="G69" s="39"/>
      <c r="H69" s="39"/>
      <c r="I69" s="143"/>
      <c r="J69" s="39"/>
      <c r="K69" s="39"/>
      <c r="L69" s="43"/>
    </row>
    <row r="70" s="1" customFormat="1" ht="6.96" customHeight="1">
      <c r="B70" s="57"/>
      <c r="C70" s="58"/>
      <c r="D70" s="58"/>
      <c r="E70" s="58"/>
      <c r="F70" s="58"/>
      <c r="G70" s="58"/>
      <c r="H70" s="58"/>
      <c r="I70" s="167"/>
      <c r="J70" s="58"/>
      <c r="K70" s="58"/>
      <c r="L70" s="43"/>
    </row>
    <row r="74" s="1" customFormat="1" ht="6.96" customHeight="1">
      <c r="B74" s="59"/>
      <c r="C74" s="60"/>
      <c r="D74" s="60"/>
      <c r="E74" s="60"/>
      <c r="F74" s="60"/>
      <c r="G74" s="60"/>
      <c r="H74" s="60"/>
      <c r="I74" s="170"/>
      <c r="J74" s="60"/>
      <c r="K74" s="60"/>
      <c r="L74" s="43"/>
    </row>
    <row r="75" s="1" customFormat="1" ht="24.96" customHeight="1">
      <c r="B75" s="38"/>
      <c r="C75" s="23" t="s">
        <v>197</v>
      </c>
      <c r="D75" s="39"/>
      <c r="E75" s="39"/>
      <c r="F75" s="39"/>
      <c r="G75" s="39"/>
      <c r="H75" s="39"/>
      <c r="I75" s="143"/>
      <c r="J75" s="39"/>
      <c r="K75" s="39"/>
      <c r="L75" s="43"/>
    </row>
    <row r="76" s="1" customFormat="1" ht="6.96" customHeight="1">
      <c r="B76" s="38"/>
      <c r="C76" s="39"/>
      <c r="D76" s="39"/>
      <c r="E76" s="39"/>
      <c r="F76" s="39"/>
      <c r="G76" s="39"/>
      <c r="H76" s="39"/>
      <c r="I76" s="143"/>
      <c r="J76" s="39"/>
      <c r="K76" s="39"/>
      <c r="L76" s="43"/>
    </row>
    <row r="77" s="1" customFormat="1" ht="12" customHeight="1">
      <c r="B77" s="38"/>
      <c r="C77" s="32" t="s">
        <v>16</v>
      </c>
      <c r="D77" s="39"/>
      <c r="E77" s="39"/>
      <c r="F77" s="39"/>
      <c r="G77" s="39"/>
      <c r="H77" s="39"/>
      <c r="I77" s="143"/>
      <c r="J77" s="39"/>
      <c r="K77" s="39"/>
      <c r="L77" s="43"/>
    </row>
    <row r="78" s="1" customFormat="1" ht="16.5" customHeight="1">
      <c r="B78" s="38"/>
      <c r="C78" s="39"/>
      <c r="D78" s="39"/>
      <c r="E78" s="171" t="str">
        <f>E7</f>
        <v>Oprava přejezdů v obvodu ST Ústí n.L.</v>
      </c>
      <c r="F78" s="32"/>
      <c r="G78" s="32"/>
      <c r="H78" s="32"/>
      <c r="I78" s="143"/>
      <c r="J78" s="39"/>
      <c r="K78" s="39"/>
      <c r="L78" s="43"/>
    </row>
    <row r="79" ht="12" customHeight="1">
      <c r="B79" s="21"/>
      <c r="C79" s="32" t="s">
        <v>183</v>
      </c>
      <c r="D79" s="22"/>
      <c r="E79" s="22"/>
      <c r="F79" s="22"/>
      <c r="G79" s="22"/>
      <c r="H79" s="22"/>
      <c r="I79" s="136"/>
      <c r="J79" s="22"/>
      <c r="K79" s="22"/>
      <c r="L79" s="20"/>
    </row>
    <row r="80" ht="16.5" customHeight="1">
      <c r="B80" s="21"/>
      <c r="C80" s="22"/>
      <c r="D80" s="22"/>
      <c r="E80" s="171" t="s">
        <v>991</v>
      </c>
      <c r="F80" s="22"/>
      <c r="G80" s="22"/>
      <c r="H80" s="22"/>
      <c r="I80" s="136"/>
      <c r="J80" s="22"/>
      <c r="K80" s="22"/>
      <c r="L80" s="20"/>
    </row>
    <row r="81" ht="12" customHeight="1">
      <c r="B81" s="21"/>
      <c r="C81" s="32" t="s">
        <v>185</v>
      </c>
      <c r="D81" s="22"/>
      <c r="E81" s="22"/>
      <c r="F81" s="22"/>
      <c r="G81" s="22"/>
      <c r="H81" s="22"/>
      <c r="I81" s="136"/>
      <c r="J81" s="22"/>
      <c r="K81" s="22"/>
      <c r="L81" s="20"/>
    </row>
    <row r="82" s="1" customFormat="1" ht="16.5" customHeight="1">
      <c r="B82" s="38"/>
      <c r="C82" s="39"/>
      <c r="D82" s="39"/>
      <c r="E82" s="32" t="s">
        <v>715</v>
      </c>
      <c r="F82" s="39"/>
      <c r="G82" s="39"/>
      <c r="H82" s="39"/>
      <c r="I82" s="143"/>
      <c r="J82" s="39"/>
      <c r="K82" s="39"/>
      <c r="L82" s="43"/>
    </row>
    <row r="83" s="1" customFormat="1" ht="12" customHeight="1">
      <c r="B83" s="38"/>
      <c r="C83" s="32" t="s">
        <v>187</v>
      </c>
      <c r="D83" s="39"/>
      <c r="E83" s="39"/>
      <c r="F83" s="39"/>
      <c r="G83" s="39"/>
      <c r="H83" s="39"/>
      <c r="I83" s="143"/>
      <c r="J83" s="39"/>
      <c r="K83" s="39"/>
      <c r="L83" s="43"/>
    </row>
    <row r="84" s="1" customFormat="1" ht="16.5" customHeight="1">
      <c r="B84" s="38"/>
      <c r="C84" s="39"/>
      <c r="D84" s="39"/>
      <c r="E84" s="64" t="str">
        <f>E13</f>
        <v>TK - P3471</v>
      </c>
      <c r="F84" s="39"/>
      <c r="G84" s="39"/>
      <c r="H84" s="39"/>
      <c r="I84" s="143"/>
      <c r="J84" s="39"/>
      <c r="K84" s="39"/>
      <c r="L84" s="43"/>
    </row>
    <row r="85" s="1" customFormat="1" ht="6.96" customHeight="1">
      <c r="B85" s="38"/>
      <c r="C85" s="39"/>
      <c r="D85" s="39"/>
      <c r="E85" s="39"/>
      <c r="F85" s="39"/>
      <c r="G85" s="39"/>
      <c r="H85" s="39"/>
      <c r="I85" s="143"/>
      <c r="J85" s="39"/>
      <c r="K85" s="39"/>
      <c r="L85" s="43"/>
    </row>
    <row r="86" s="1" customFormat="1" ht="12" customHeight="1">
      <c r="B86" s="38"/>
      <c r="C86" s="32" t="s">
        <v>22</v>
      </c>
      <c r="D86" s="39"/>
      <c r="E86" s="39"/>
      <c r="F86" s="27" t="str">
        <f>F16</f>
        <v>obvod ST Ústí n.L.</v>
      </c>
      <c r="G86" s="39"/>
      <c r="H86" s="39"/>
      <c r="I86" s="145" t="s">
        <v>24</v>
      </c>
      <c r="J86" s="67" t="str">
        <f>IF(J16="","",J16)</f>
        <v>2. 11. 2018</v>
      </c>
      <c r="K86" s="39"/>
      <c r="L86" s="43"/>
    </row>
    <row r="87" s="1" customFormat="1" ht="6.96" customHeight="1">
      <c r="B87" s="38"/>
      <c r="C87" s="39"/>
      <c r="D87" s="39"/>
      <c r="E87" s="39"/>
      <c r="F87" s="39"/>
      <c r="G87" s="39"/>
      <c r="H87" s="39"/>
      <c r="I87" s="143"/>
      <c r="J87" s="39"/>
      <c r="K87" s="39"/>
      <c r="L87" s="43"/>
    </row>
    <row r="88" s="1" customFormat="1" ht="13.65" customHeight="1">
      <c r="B88" s="38"/>
      <c r="C88" s="32" t="s">
        <v>26</v>
      </c>
      <c r="D88" s="39"/>
      <c r="E88" s="39"/>
      <c r="F88" s="27" t="str">
        <f>E19</f>
        <v>SŽDC s.o., OŘ Ústí n.L., ST Ústí n.L.</v>
      </c>
      <c r="G88" s="39"/>
      <c r="H88" s="39"/>
      <c r="I88" s="145" t="s">
        <v>34</v>
      </c>
      <c r="J88" s="36" t="str">
        <f>E25</f>
        <v xml:space="preserve"> </v>
      </c>
      <c r="K88" s="39"/>
      <c r="L88" s="43"/>
    </row>
    <row r="89" s="1" customFormat="1" ht="24.9" customHeight="1">
      <c r="B89" s="38"/>
      <c r="C89" s="32" t="s">
        <v>32</v>
      </c>
      <c r="D89" s="39"/>
      <c r="E89" s="39"/>
      <c r="F89" s="27" t="str">
        <f>IF(E22="","",E22)</f>
        <v>Vyplň údaj</v>
      </c>
      <c r="G89" s="39"/>
      <c r="H89" s="39"/>
      <c r="I89" s="145" t="s">
        <v>37</v>
      </c>
      <c r="J89" s="36" t="str">
        <f>E28</f>
        <v>Jakub Lukášek, DiS; Jan Seemann, DiS</v>
      </c>
      <c r="K89" s="39"/>
      <c r="L89" s="43"/>
    </row>
    <row r="90" s="1" customFormat="1" ht="10.32" customHeight="1">
      <c r="B90" s="38"/>
      <c r="C90" s="39"/>
      <c r="D90" s="39"/>
      <c r="E90" s="39"/>
      <c r="F90" s="39"/>
      <c r="G90" s="39"/>
      <c r="H90" s="39"/>
      <c r="I90" s="143"/>
      <c r="J90" s="39"/>
      <c r="K90" s="39"/>
      <c r="L90" s="43"/>
    </row>
    <row r="91" s="10" customFormat="1" ht="29.28" customHeight="1">
      <c r="B91" s="190"/>
      <c r="C91" s="191" t="s">
        <v>198</v>
      </c>
      <c r="D91" s="192" t="s">
        <v>60</v>
      </c>
      <c r="E91" s="192" t="s">
        <v>56</v>
      </c>
      <c r="F91" s="192" t="s">
        <v>57</v>
      </c>
      <c r="G91" s="192" t="s">
        <v>199</v>
      </c>
      <c r="H91" s="192" t="s">
        <v>200</v>
      </c>
      <c r="I91" s="193" t="s">
        <v>201</v>
      </c>
      <c r="J91" s="192" t="s">
        <v>191</v>
      </c>
      <c r="K91" s="194" t="s">
        <v>202</v>
      </c>
      <c r="L91" s="195"/>
      <c r="M91" s="87" t="s">
        <v>21</v>
      </c>
      <c r="N91" s="88" t="s">
        <v>45</v>
      </c>
      <c r="O91" s="88" t="s">
        <v>203</v>
      </c>
      <c r="P91" s="88" t="s">
        <v>204</v>
      </c>
      <c r="Q91" s="88" t="s">
        <v>205</v>
      </c>
      <c r="R91" s="88" t="s">
        <v>206</v>
      </c>
      <c r="S91" s="88" t="s">
        <v>207</v>
      </c>
      <c r="T91" s="89" t="s">
        <v>208</v>
      </c>
    </row>
    <row r="92" s="1" customFormat="1" ht="22.8" customHeight="1">
      <c r="B92" s="38"/>
      <c r="C92" s="94" t="s">
        <v>209</v>
      </c>
      <c r="D92" s="39"/>
      <c r="E92" s="39"/>
      <c r="F92" s="39"/>
      <c r="G92" s="39"/>
      <c r="H92" s="39"/>
      <c r="I92" s="143"/>
      <c r="J92" s="196">
        <f>BK92</f>
        <v>0</v>
      </c>
      <c r="K92" s="39"/>
      <c r="L92" s="43"/>
      <c r="M92" s="90"/>
      <c r="N92" s="91"/>
      <c r="O92" s="91"/>
      <c r="P92" s="197">
        <f>P93</f>
        <v>0</v>
      </c>
      <c r="Q92" s="91"/>
      <c r="R92" s="197">
        <f>R93</f>
        <v>0</v>
      </c>
      <c r="S92" s="91"/>
      <c r="T92" s="198">
        <f>T93</f>
        <v>0</v>
      </c>
      <c r="AT92" s="17" t="s">
        <v>74</v>
      </c>
      <c r="AU92" s="17" t="s">
        <v>192</v>
      </c>
      <c r="BK92" s="199">
        <f>BK93</f>
        <v>0</v>
      </c>
    </row>
    <row r="93" s="11" customFormat="1" ht="25.92" customHeight="1">
      <c r="B93" s="200"/>
      <c r="C93" s="201"/>
      <c r="D93" s="202" t="s">
        <v>74</v>
      </c>
      <c r="E93" s="203" t="s">
        <v>98</v>
      </c>
      <c r="F93" s="203" t="s">
        <v>466</v>
      </c>
      <c r="G93" s="201"/>
      <c r="H93" s="201"/>
      <c r="I93" s="204"/>
      <c r="J93" s="205">
        <f>BK93</f>
        <v>0</v>
      </c>
      <c r="K93" s="201"/>
      <c r="L93" s="206"/>
      <c r="M93" s="207"/>
      <c r="N93" s="208"/>
      <c r="O93" s="208"/>
      <c r="P93" s="209">
        <f>SUM(P94:P95)</f>
        <v>0</v>
      </c>
      <c r="Q93" s="208"/>
      <c r="R93" s="209">
        <f>SUM(R94:R95)</f>
        <v>0</v>
      </c>
      <c r="S93" s="208"/>
      <c r="T93" s="210">
        <f>SUM(T94:T95)</f>
        <v>0</v>
      </c>
      <c r="AR93" s="211" t="s">
        <v>213</v>
      </c>
      <c r="AT93" s="212" t="s">
        <v>74</v>
      </c>
      <c r="AU93" s="212" t="s">
        <v>75</v>
      </c>
      <c r="AY93" s="211" t="s">
        <v>212</v>
      </c>
      <c r="BK93" s="213">
        <f>SUM(BK94:BK95)</f>
        <v>0</v>
      </c>
    </row>
    <row r="94" s="1" customFormat="1" ht="22.5" customHeight="1">
      <c r="B94" s="38"/>
      <c r="C94" s="216" t="s">
        <v>82</v>
      </c>
      <c r="D94" s="216" t="s">
        <v>215</v>
      </c>
      <c r="E94" s="217" t="s">
        <v>737</v>
      </c>
      <c r="F94" s="218" t="s">
        <v>738</v>
      </c>
      <c r="G94" s="219" t="s">
        <v>350</v>
      </c>
      <c r="H94" s="220">
        <v>1</v>
      </c>
      <c r="I94" s="221"/>
      <c r="J94" s="222">
        <f>ROUND(I94*H94,2)</f>
        <v>0</v>
      </c>
      <c r="K94" s="218" t="s">
        <v>219</v>
      </c>
      <c r="L94" s="43"/>
      <c r="M94" s="223" t="s">
        <v>21</v>
      </c>
      <c r="N94" s="224" t="s">
        <v>48</v>
      </c>
      <c r="O94" s="79"/>
      <c r="P94" s="225">
        <f>O94*H94</f>
        <v>0</v>
      </c>
      <c r="Q94" s="225">
        <v>0</v>
      </c>
      <c r="R94" s="225">
        <f>Q94*H94</f>
        <v>0</v>
      </c>
      <c r="S94" s="225">
        <v>0</v>
      </c>
      <c r="T94" s="226">
        <f>S94*H94</f>
        <v>0</v>
      </c>
      <c r="AR94" s="17" t="s">
        <v>220</v>
      </c>
      <c r="AT94" s="17" t="s">
        <v>215</v>
      </c>
      <c r="AU94" s="17" t="s">
        <v>82</v>
      </c>
      <c r="AY94" s="17" t="s">
        <v>212</v>
      </c>
      <c r="BE94" s="227">
        <f>IF(N94="základní",J94,0)</f>
        <v>0</v>
      </c>
      <c r="BF94" s="227">
        <f>IF(N94="snížená",J94,0)</f>
        <v>0</v>
      </c>
      <c r="BG94" s="227">
        <f>IF(N94="zákl. přenesená",J94,0)</f>
        <v>0</v>
      </c>
      <c r="BH94" s="227">
        <f>IF(N94="sníž. přenesená",J94,0)</f>
        <v>0</v>
      </c>
      <c r="BI94" s="227">
        <f>IF(N94="nulová",J94,0)</f>
        <v>0</v>
      </c>
      <c r="BJ94" s="17" t="s">
        <v>220</v>
      </c>
      <c r="BK94" s="227">
        <f>ROUND(I94*H94,2)</f>
        <v>0</v>
      </c>
      <c r="BL94" s="17" t="s">
        <v>220</v>
      </c>
      <c r="BM94" s="17" t="s">
        <v>1014</v>
      </c>
    </row>
    <row r="95" s="1" customFormat="1" ht="22.5" customHeight="1">
      <c r="B95" s="38"/>
      <c r="C95" s="216" t="s">
        <v>84</v>
      </c>
      <c r="D95" s="216" t="s">
        <v>215</v>
      </c>
      <c r="E95" s="217" t="s">
        <v>743</v>
      </c>
      <c r="F95" s="218" t="s">
        <v>744</v>
      </c>
      <c r="G95" s="219" t="s">
        <v>350</v>
      </c>
      <c r="H95" s="220">
        <v>1</v>
      </c>
      <c r="I95" s="221"/>
      <c r="J95" s="222">
        <f>ROUND(I95*H95,2)</f>
        <v>0</v>
      </c>
      <c r="K95" s="218" t="s">
        <v>219</v>
      </c>
      <c r="L95" s="43"/>
      <c r="M95" s="284" t="s">
        <v>21</v>
      </c>
      <c r="N95" s="285" t="s">
        <v>48</v>
      </c>
      <c r="O95" s="281"/>
      <c r="P95" s="286">
        <f>O95*H95</f>
        <v>0</v>
      </c>
      <c r="Q95" s="286">
        <v>0</v>
      </c>
      <c r="R95" s="286">
        <f>Q95*H95</f>
        <v>0</v>
      </c>
      <c r="S95" s="286">
        <v>0</v>
      </c>
      <c r="T95" s="287">
        <f>S95*H95</f>
        <v>0</v>
      </c>
      <c r="AR95" s="17" t="s">
        <v>220</v>
      </c>
      <c r="AT95" s="17" t="s">
        <v>215</v>
      </c>
      <c r="AU95" s="17" t="s">
        <v>82</v>
      </c>
      <c r="AY95" s="17" t="s">
        <v>212</v>
      </c>
      <c r="BE95" s="227">
        <f>IF(N95="základní",J95,0)</f>
        <v>0</v>
      </c>
      <c r="BF95" s="227">
        <f>IF(N95="snížená",J95,0)</f>
        <v>0</v>
      </c>
      <c r="BG95" s="227">
        <f>IF(N95="zákl. přenesená",J95,0)</f>
        <v>0</v>
      </c>
      <c r="BH95" s="227">
        <f>IF(N95="sníž. přenesená",J95,0)</f>
        <v>0</v>
      </c>
      <c r="BI95" s="227">
        <f>IF(N95="nulová",J95,0)</f>
        <v>0</v>
      </c>
      <c r="BJ95" s="17" t="s">
        <v>220</v>
      </c>
      <c r="BK95" s="227">
        <f>ROUND(I95*H95,2)</f>
        <v>0</v>
      </c>
      <c r="BL95" s="17" t="s">
        <v>220</v>
      </c>
      <c r="BM95" s="17" t="s">
        <v>1015</v>
      </c>
    </row>
    <row r="96" s="1" customFormat="1" ht="6.96" customHeight="1">
      <c r="B96" s="57"/>
      <c r="C96" s="58"/>
      <c r="D96" s="58"/>
      <c r="E96" s="58"/>
      <c r="F96" s="58"/>
      <c r="G96" s="58"/>
      <c r="H96" s="58"/>
      <c r="I96" s="167"/>
      <c r="J96" s="58"/>
      <c r="K96" s="58"/>
      <c r="L96" s="43"/>
    </row>
  </sheetData>
  <sheetProtection sheet="1" autoFilter="0" formatColumns="0" formatRows="0" objects="1" scenarios="1" spinCount="100000" saltValue="13JARhAsJJCvMGy/vD6Fa7YV2FbO4M4lQiutKXPpZ4loXnLAtdMw68lzn6zLEW9AksQk9gTLOfhTn8a3fMWvxQ==" hashValue="+z4AHVXcoPy8JUaqRSvZ6ySMMdooxKaAQIog9a7yz8qvnoikiFVr2H03JRgdMqUXuwHgMib4yJl8nNV0NRGmBg==" algorithmName="SHA-512" password="CC35"/>
  <autoFilter ref="C91:K95"/>
  <mergeCells count="15">
    <mergeCell ref="E7:H7"/>
    <mergeCell ref="E11:H11"/>
    <mergeCell ref="E9:H9"/>
    <mergeCell ref="E13:H13"/>
    <mergeCell ref="E22:H22"/>
    <mergeCell ref="E31:H31"/>
    <mergeCell ref="E52:H52"/>
    <mergeCell ref="E56:H56"/>
    <mergeCell ref="E54:H54"/>
    <mergeCell ref="E58:H58"/>
    <mergeCell ref="E78:H78"/>
    <mergeCell ref="E82:H82"/>
    <mergeCell ref="E80:H80"/>
    <mergeCell ref="E84:H8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135</v>
      </c>
    </row>
    <row r="3" ht="6.96" customHeight="1">
      <c r="B3" s="137"/>
      <c r="C3" s="138"/>
      <c r="D3" s="138"/>
      <c r="E3" s="138"/>
      <c r="F3" s="138"/>
      <c r="G3" s="138"/>
      <c r="H3" s="138"/>
      <c r="I3" s="139"/>
      <c r="J3" s="138"/>
      <c r="K3" s="138"/>
      <c r="L3" s="20"/>
      <c r="AT3" s="17" t="s">
        <v>84</v>
      </c>
    </row>
    <row r="4" ht="24.96" customHeight="1">
      <c r="B4" s="20"/>
      <c r="D4" s="140" t="s">
        <v>182</v>
      </c>
      <c r="L4" s="20"/>
      <c r="M4" s="24" t="s">
        <v>10</v>
      </c>
      <c r="AT4" s="17" t="s">
        <v>36</v>
      </c>
    </row>
    <row r="5" ht="6.96" customHeight="1">
      <c r="B5" s="20"/>
      <c r="L5" s="20"/>
    </row>
    <row r="6" ht="12" customHeight="1">
      <c r="B6" s="20"/>
      <c r="D6" s="141" t="s">
        <v>16</v>
      </c>
      <c r="L6" s="20"/>
    </row>
    <row r="7" ht="16.5" customHeight="1">
      <c r="B7" s="20"/>
      <c r="E7" s="142" t="str">
        <f>'Rekapitulace stavby'!K6</f>
        <v>Oprava přejezdů v obvodu ST Ústí n.L.</v>
      </c>
      <c r="F7" s="141"/>
      <c r="G7" s="141"/>
      <c r="H7" s="141"/>
      <c r="L7" s="20"/>
    </row>
    <row r="8">
      <c r="B8" s="20"/>
      <c r="D8" s="141" t="s">
        <v>183</v>
      </c>
      <c r="L8" s="20"/>
    </row>
    <row r="9" ht="16.5" customHeight="1">
      <c r="B9" s="20"/>
      <c r="E9" s="142" t="s">
        <v>1016</v>
      </c>
      <c r="L9" s="20"/>
    </row>
    <row r="10" ht="12" customHeight="1">
      <c r="B10" s="20"/>
      <c r="D10" s="141" t="s">
        <v>185</v>
      </c>
      <c r="L10" s="20"/>
    </row>
    <row r="11" s="1" customFormat="1" ht="16.5" customHeight="1">
      <c r="B11" s="43"/>
      <c r="E11" s="141" t="s">
        <v>186</v>
      </c>
      <c r="F11" s="1"/>
      <c r="G11" s="1"/>
      <c r="H11" s="1"/>
      <c r="I11" s="143"/>
      <c r="L11" s="43"/>
    </row>
    <row r="12" s="1" customFormat="1" ht="12" customHeight="1">
      <c r="B12" s="43"/>
      <c r="D12" s="141" t="s">
        <v>187</v>
      </c>
      <c r="I12" s="143"/>
      <c r="L12" s="43"/>
    </row>
    <row r="13" s="1" customFormat="1" ht="36.96" customHeight="1">
      <c r="B13" s="43"/>
      <c r="E13" s="144" t="s">
        <v>1017</v>
      </c>
      <c r="F13" s="1"/>
      <c r="G13" s="1"/>
      <c r="H13" s="1"/>
      <c r="I13" s="143"/>
      <c r="L13" s="43"/>
    </row>
    <row r="14" s="1" customFormat="1">
      <c r="B14" s="43"/>
      <c r="I14" s="143"/>
      <c r="L14" s="43"/>
    </row>
    <row r="15" s="1" customFormat="1" ht="12" customHeight="1">
      <c r="B15" s="43"/>
      <c r="D15" s="141" t="s">
        <v>18</v>
      </c>
      <c r="F15" s="17" t="s">
        <v>19</v>
      </c>
      <c r="I15" s="145" t="s">
        <v>20</v>
      </c>
      <c r="J15" s="17" t="s">
        <v>21</v>
      </c>
      <c r="L15" s="43"/>
    </row>
    <row r="16" s="1" customFormat="1" ht="12" customHeight="1">
      <c r="B16" s="43"/>
      <c r="D16" s="141" t="s">
        <v>22</v>
      </c>
      <c r="F16" s="17" t="s">
        <v>23</v>
      </c>
      <c r="I16" s="145" t="s">
        <v>24</v>
      </c>
      <c r="J16" s="146" t="str">
        <f>'Rekapitulace stavby'!AN8</f>
        <v>2. 11. 2018</v>
      </c>
      <c r="L16" s="43"/>
    </row>
    <row r="17" s="1" customFormat="1" ht="10.8" customHeight="1">
      <c r="B17" s="43"/>
      <c r="I17" s="143"/>
      <c r="L17" s="43"/>
    </row>
    <row r="18" s="1" customFormat="1" ht="12" customHeight="1">
      <c r="B18" s="43"/>
      <c r="D18" s="141" t="s">
        <v>26</v>
      </c>
      <c r="I18" s="145" t="s">
        <v>27</v>
      </c>
      <c r="J18" s="17" t="s">
        <v>28</v>
      </c>
      <c r="L18" s="43"/>
    </row>
    <row r="19" s="1" customFormat="1" ht="18" customHeight="1">
      <c r="B19" s="43"/>
      <c r="E19" s="17" t="s">
        <v>29</v>
      </c>
      <c r="I19" s="145" t="s">
        <v>30</v>
      </c>
      <c r="J19" s="17" t="s">
        <v>31</v>
      </c>
      <c r="L19" s="43"/>
    </row>
    <row r="20" s="1" customFormat="1" ht="6.96" customHeight="1">
      <c r="B20" s="43"/>
      <c r="I20" s="143"/>
      <c r="L20" s="43"/>
    </row>
    <row r="21" s="1" customFormat="1" ht="12" customHeight="1">
      <c r="B21" s="43"/>
      <c r="D21" s="141" t="s">
        <v>32</v>
      </c>
      <c r="I21" s="145" t="s">
        <v>27</v>
      </c>
      <c r="J21" s="33" t="str">
        <f>'Rekapitulace stavby'!AN13</f>
        <v>Vyplň údaj</v>
      </c>
      <c r="L21" s="43"/>
    </row>
    <row r="22" s="1" customFormat="1" ht="18" customHeight="1">
      <c r="B22" s="43"/>
      <c r="E22" s="33" t="str">
        <f>'Rekapitulace stavby'!E14</f>
        <v>Vyplň údaj</v>
      </c>
      <c r="F22" s="17"/>
      <c r="G22" s="17"/>
      <c r="H22" s="17"/>
      <c r="I22" s="145" t="s">
        <v>30</v>
      </c>
      <c r="J22" s="33" t="str">
        <f>'Rekapitulace stavby'!AN14</f>
        <v>Vyplň údaj</v>
      </c>
      <c r="L22" s="43"/>
    </row>
    <row r="23" s="1" customFormat="1" ht="6.96" customHeight="1">
      <c r="B23" s="43"/>
      <c r="I23" s="143"/>
      <c r="L23" s="43"/>
    </row>
    <row r="24" s="1" customFormat="1" ht="12" customHeight="1">
      <c r="B24" s="43"/>
      <c r="D24" s="141" t="s">
        <v>34</v>
      </c>
      <c r="I24" s="145" t="s">
        <v>27</v>
      </c>
      <c r="J24" s="17" t="str">
        <f>IF('Rekapitulace stavby'!AN16="","",'Rekapitulace stavby'!AN16)</f>
        <v/>
      </c>
      <c r="L24" s="43"/>
    </row>
    <row r="25" s="1" customFormat="1" ht="18" customHeight="1">
      <c r="B25" s="43"/>
      <c r="E25" s="17" t="str">
        <f>IF('Rekapitulace stavby'!E17="","",'Rekapitulace stavby'!E17)</f>
        <v xml:space="preserve"> </v>
      </c>
      <c r="I25" s="145" t="s">
        <v>30</v>
      </c>
      <c r="J25" s="17" t="str">
        <f>IF('Rekapitulace stavby'!AN17="","",'Rekapitulace stavby'!AN17)</f>
        <v/>
      </c>
      <c r="L25" s="43"/>
    </row>
    <row r="26" s="1" customFormat="1" ht="6.96" customHeight="1">
      <c r="B26" s="43"/>
      <c r="I26" s="143"/>
      <c r="L26" s="43"/>
    </row>
    <row r="27" s="1" customFormat="1" ht="12" customHeight="1">
      <c r="B27" s="43"/>
      <c r="D27" s="141" t="s">
        <v>37</v>
      </c>
      <c r="I27" s="145" t="s">
        <v>27</v>
      </c>
      <c r="J27" s="17" t="s">
        <v>21</v>
      </c>
      <c r="L27" s="43"/>
    </row>
    <row r="28" s="1" customFormat="1" ht="18" customHeight="1">
      <c r="B28" s="43"/>
      <c r="E28" s="17" t="s">
        <v>38</v>
      </c>
      <c r="I28" s="145" t="s">
        <v>30</v>
      </c>
      <c r="J28" s="17" t="s">
        <v>21</v>
      </c>
      <c r="L28" s="43"/>
    </row>
    <row r="29" s="1" customFormat="1" ht="6.96" customHeight="1">
      <c r="B29" s="43"/>
      <c r="I29" s="143"/>
      <c r="L29" s="43"/>
    </row>
    <row r="30" s="1" customFormat="1" ht="12" customHeight="1">
      <c r="B30" s="43"/>
      <c r="D30" s="141" t="s">
        <v>39</v>
      </c>
      <c r="I30" s="143"/>
      <c r="L30" s="43"/>
    </row>
    <row r="31" s="7" customFormat="1" ht="45" customHeight="1">
      <c r="B31" s="147"/>
      <c r="E31" s="148" t="s">
        <v>40</v>
      </c>
      <c r="F31" s="148"/>
      <c r="G31" s="148"/>
      <c r="H31" s="148"/>
      <c r="I31" s="149"/>
      <c r="L31" s="147"/>
    </row>
    <row r="32" s="1" customFormat="1" ht="6.96" customHeight="1">
      <c r="B32" s="43"/>
      <c r="I32" s="143"/>
      <c r="L32" s="43"/>
    </row>
    <row r="33" s="1" customFormat="1" ht="6.96" customHeight="1">
      <c r="B33" s="43"/>
      <c r="D33" s="71"/>
      <c r="E33" s="71"/>
      <c r="F33" s="71"/>
      <c r="G33" s="71"/>
      <c r="H33" s="71"/>
      <c r="I33" s="150"/>
      <c r="J33" s="71"/>
      <c r="K33" s="71"/>
      <c r="L33" s="43"/>
    </row>
    <row r="34" s="1" customFormat="1" ht="25.44" customHeight="1">
      <c r="B34" s="43"/>
      <c r="D34" s="151" t="s">
        <v>41</v>
      </c>
      <c r="I34" s="143"/>
      <c r="J34" s="152">
        <f>ROUND(J94, 2)</f>
        <v>0</v>
      </c>
      <c r="L34" s="43"/>
    </row>
    <row r="35" s="1" customFormat="1" ht="6.96" customHeight="1">
      <c r="B35" s="43"/>
      <c r="D35" s="71"/>
      <c r="E35" s="71"/>
      <c r="F35" s="71"/>
      <c r="G35" s="71"/>
      <c r="H35" s="71"/>
      <c r="I35" s="150"/>
      <c r="J35" s="71"/>
      <c r="K35" s="71"/>
      <c r="L35" s="43"/>
    </row>
    <row r="36" s="1" customFormat="1" ht="14.4" customHeight="1">
      <c r="B36" s="43"/>
      <c r="F36" s="153" t="s">
        <v>43</v>
      </c>
      <c r="I36" s="154" t="s">
        <v>42</v>
      </c>
      <c r="J36" s="153" t="s">
        <v>44</v>
      </c>
      <c r="L36" s="43"/>
    </row>
    <row r="37" hidden="1" s="1" customFormat="1" ht="14.4" customHeight="1">
      <c r="B37" s="43"/>
      <c r="D37" s="141" t="s">
        <v>45</v>
      </c>
      <c r="E37" s="141" t="s">
        <v>46</v>
      </c>
      <c r="F37" s="155">
        <f>ROUND((SUM(BE94:BE130)),  2)</f>
        <v>0</v>
      </c>
      <c r="I37" s="156">
        <v>0.20999999999999999</v>
      </c>
      <c r="J37" s="155">
        <f>ROUND(((SUM(BE94:BE130))*I37),  2)</f>
        <v>0</v>
      </c>
      <c r="L37" s="43"/>
    </row>
    <row r="38" hidden="1" s="1" customFormat="1" ht="14.4" customHeight="1">
      <c r="B38" s="43"/>
      <c r="E38" s="141" t="s">
        <v>47</v>
      </c>
      <c r="F38" s="155">
        <f>ROUND((SUM(BF94:BF130)),  2)</f>
        <v>0</v>
      </c>
      <c r="I38" s="156">
        <v>0.14999999999999999</v>
      </c>
      <c r="J38" s="155">
        <f>ROUND(((SUM(BF94:BF130))*I38),  2)</f>
        <v>0</v>
      </c>
      <c r="L38" s="43"/>
    </row>
    <row r="39" s="1" customFormat="1" ht="14.4" customHeight="1">
      <c r="B39" s="43"/>
      <c r="D39" s="141" t="s">
        <v>45</v>
      </c>
      <c r="E39" s="141" t="s">
        <v>48</v>
      </c>
      <c r="F39" s="155">
        <f>ROUND((SUM(BG94:BG130)),  2)</f>
        <v>0</v>
      </c>
      <c r="I39" s="156">
        <v>0.20999999999999999</v>
      </c>
      <c r="J39" s="155">
        <f>0</f>
        <v>0</v>
      </c>
      <c r="L39" s="43"/>
    </row>
    <row r="40" s="1" customFormat="1" ht="14.4" customHeight="1">
      <c r="B40" s="43"/>
      <c r="E40" s="141" t="s">
        <v>49</v>
      </c>
      <c r="F40" s="155">
        <f>ROUND((SUM(BH94:BH130)),  2)</f>
        <v>0</v>
      </c>
      <c r="I40" s="156">
        <v>0.14999999999999999</v>
      </c>
      <c r="J40" s="155">
        <f>0</f>
        <v>0</v>
      </c>
      <c r="L40" s="43"/>
    </row>
    <row r="41" hidden="1" s="1" customFormat="1" ht="14.4" customHeight="1">
      <c r="B41" s="43"/>
      <c r="E41" s="141" t="s">
        <v>50</v>
      </c>
      <c r="F41" s="155">
        <f>ROUND((SUM(BI94:BI130)),  2)</f>
        <v>0</v>
      </c>
      <c r="I41" s="156">
        <v>0</v>
      </c>
      <c r="J41" s="155">
        <f>0</f>
        <v>0</v>
      </c>
      <c r="L41" s="43"/>
    </row>
    <row r="42" s="1" customFormat="1" ht="6.96" customHeight="1">
      <c r="B42" s="43"/>
      <c r="I42" s="143"/>
      <c r="L42" s="43"/>
    </row>
    <row r="43" s="1" customFormat="1" ht="25.44" customHeight="1">
      <c r="B43" s="43"/>
      <c r="C43" s="157"/>
      <c r="D43" s="158" t="s">
        <v>51</v>
      </c>
      <c r="E43" s="159"/>
      <c r="F43" s="159"/>
      <c r="G43" s="160" t="s">
        <v>52</v>
      </c>
      <c r="H43" s="161" t="s">
        <v>53</v>
      </c>
      <c r="I43" s="162"/>
      <c r="J43" s="163">
        <f>SUM(J34:J41)</f>
        <v>0</v>
      </c>
      <c r="K43" s="164"/>
      <c r="L43" s="43"/>
    </row>
    <row r="44" s="1" customFormat="1" ht="14.4" customHeight="1">
      <c r="B44" s="165"/>
      <c r="C44" s="166"/>
      <c r="D44" s="166"/>
      <c r="E44" s="166"/>
      <c r="F44" s="166"/>
      <c r="G44" s="166"/>
      <c r="H44" s="166"/>
      <c r="I44" s="167"/>
      <c r="J44" s="166"/>
      <c r="K44" s="166"/>
      <c r="L44" s="43"/>
    </row>
    <row r="48" s="1" customFormat="1" ht="6.96" customHeight="1">
      <c r="B48" s="168"/>
      <c r="C48" s="169"/>
      <c r="D48" s="169"/>
      <c r="E48" s="169"/>
      <c r="F48" s="169"/>
      <c r="G48" s="169"/>
      <c r="H48" s="169"/>
      <c r="I48" s="170"/>
      <c r="J48" s="169"/>
      <c r="K48" s="169"/>
      <c r="L48" s="43"/>
    </row>
    <row r="49" s="1" customFormat="1" ht="24.96" customHeight="1">
      <c r="B49" s="38"/>
      <c r="C49" s="23" t="s">
        <v>189</v>
      </c>
      <c r="D49" s="39"/>
      <c r="E49" s="39"/>
      <c r="F49" s="39"/>
      <c r="G49" s="39"/>
      <c r="H49" s="39"/>
      <c r="I49" s="143"/>
      <c r="J49" s="39"/>
      <c r="K49" s="39"/>
      <c r="L49" s="43"/>
    </row>
    <row r="50" s="1" customFormat="1" ht="6.96" customHeight="1">
      <c r="B50" s="38"/>
      <c r="C50" s="39"/>
      <c r="D50" s="39"/>
      <c r="E50" s="39"/>
      <c r="F50" s="39"/>
      <c r="G50" s="39"/>
      <c r="H50" s="39"/>
      <c r="I50" s="143"/>
      <c r="J50" s="39"/>
      <c r="K50" s="39"/>
      <c r="L50" s="43"/>
    </row>
    <row r="51" s="1" customFormat="1" ht="12" customHeight="1">
      <c r="B51" s="38"/>
      <c r="C51" s="32" t="s">
        <v>16</v>
      </c>
      <c r="D51" s="39"/>
      <c r="E51" s="39"/>
      <c r="F51" s="39"/>
      <c r="G51" s="39"/>
      <c r="H51" s="39"/>
      <c r="I51" s="143"/>
      <c r="J51" s="39"/>
      <c r="K51" s="39"/>
      <c r="L51" s="43"/>
    </row>
    <row r="52" s="1" customFormat="1" ht="16.5" customHeight="1">
      <c r="B52" s="38"/>
      <c r="C52" s="39"/>
      <c r="D52" s="39"/>
      <c r="E52" s="171" t="str">
        <f>E7</f>
        <v>Oprava přejezdů v obvodu ST Ústí n.L.</v>
      </c>
      <c r="F52" s="32"/>
      <c r="G52" s="32"/>
      <c r="H52" s="32"/>
      <c r="I52" s="143"/>
      <c r="J52" s="39"/>
      <c r="K52" s="39"/>
      <c r="L52" s="43"/>
    </row>
    <row r="53" ht="12" customHeight="1">
      <c r="B53" s="21"/>
      <c r="C53" s="32" t="s">
        <v>183</v>
      </c>
      <c r="D53" s="22"/>
      <c r="E53" s="22"/>
      <c r="F53" s="22"/>
      <c r="G53" s="22"/>
      <c r="H53" s="22"/>
      <c r="I53" s="136"/>
      <c r="J53" s="22"/>
      <c r="K53" s="22"/>
      <c r="L53" s="20"/>
    </row>
    <row r="54" ht="16.5" customHeight="1">
      <c r="B54" s="21"/>
      <c r="C54" s="22"/>
      <c r="D54" s="22"/>
      <c r="E54" s="171" t="s">
        <v>1016</v>
      </c>
      <c r="F54" s="22"/>
      <c r="G54" s="22"/>
      <c r="H54" s="22"/>
      <c r="I54" s="136"/>
      <c r="J54" s="22"/>
      <c r="K54" s="22"/>
      <c r="L54" s="20"/>
    </row>
    <row r="55" ht="12" customHeight="1">
      <c r="B55" s="21"/>
      <c r="C55" s="32" t="s">
        <v>185</v>
      </c>
      <c r="D55" s="22"/>
      <c r="E55" s="22"/>
      <c r="F55" s="22"/>
      <c r="G55" s="22"/>
      <c r="H55" s="22"/>
      <c r="I55" s="136"/>
      <c r="J55" s="22"/>
      <c r="K55" s="22"/>
      <c r="L55" s="20"/>
    </row>
    <row r="56" s="1" customFormat="1" ht="16.5" customHeight="1">
      <c r="B56" s="38"/>
      <c r="C56" s="39"/>
      <c r="D56" s="39"/>
      <c r="E56" s="32" t="s">
        <v>186</v>
      </c>
      <c r="F56" s="39"/>
      <c r="G56" s="39"/>
      <c r="H56" s="39"/>
      <c r="I56" s="143"/>
      <c r="J56" s="39"/>
      <c r="K56" s="39"/>
      <c r="L56" s="43"/>
    </row>
    <row r="57" s="1" customFormat="1" ht="12" customHeight="1">
      <c r="B57" s="38"/>
      <c r="C57" s="32" t="s">
        <v>187</v>
      </c>
      <c r="D57" s="39"/>
      <c r="E57" s="39"/>
      <c r="F57" s="39"/>
      <c r="G57" s="39"/>
      <c r="H57" s="39"/>
      <c r="I57" s="143"/>
      <c r="J57" s="39"/>
      <c r="K57" s="39"/>
      <c r="L57" s="43"/>
    </row>
    <row r="58" s="1" customFormat="1" ht="16.5" customHeight="1">
      <c r="B58" s="38"/>
      <c r="C58" s="39"/>
      <c r="D58" s="39"/>
      <c r="E58" s="64" t="str">
        <f>E13</f>
        <v>TK - P3468</v>
      </c>
      <c r="F58" s="39"/>
      <c r="G58" s="39"/>
      <c r="H58" s="39"/>
      <c r="I58" s="143"/>
      <c r="J58" s="39"/>
      <c r="K58" s="39"/>
      <c r="L58" s="43"/>
    </row>
    <row r="59" s="1" customFormat="1" ht="6.96" customHeight="1">
      <c r="B59" s="38"/>
      <c r="C59" s="39"/>
      <c r="D59" s="39"/>
      <c r="E59" s="39"/>
      <c r="F59" s="39"/>
      <c r="G59" s="39"/>
      <c r="H59" s="39"/>
      <c r="I59" s="143"/>
      <c r="J59" s="39"/>
      <c r="K59" s="39"/>
      <c r="L59" s="43"/>
    </row>
    <row r="60" s="1" customFormat="1" ht="12" customHeight="1">
      <c r="B60" s="38"/>
      <c r="C60" s="32" t="s">
        <v>22</v>
      </c>
      <c r="D60" s="39"/>
      <c r="E60" s="39"/>
      <c r="F60" s="27" t="str">
        <f>F16</f>
        <v>obvod ST Ústí n.L.</v>
      </c>
      <c r="G60" s="39"/>
      <c r="H60" s="39"/>
      <c r="I60" s="145" t="s">
        <v>24</v>
      </c>
      <c r="J60" s="67" t="str">
        <f>IF(J16="","",J16)</f>
        <v>2. 11. 2018</v>
      </c>
      <c r="K60" s="39"/>
      <c r="L60" s="43"/>
    </row>
    <row r="61" s="1" customFormat="1" ht="6.96" customHeight="1">
      <c r="B61" s="38"/>
      <c r="C61" s="39"/>
      <c r="D61" s="39"/>
      <c r="E61" s="39"/>
      <c r="F61" s="39"/>
      <c r="G61" s="39"/>
      <c r="H61" s="39"/>
      <c r="I61" s="143"/>
      <c r="J61" s="39"/>
      <c r="K61" s="39"/>
      <c r="L61" s="43"/>
    </row>
    <row r="62" s="1" customFormat="1" ht="13.65" customHeight="1">
      <c r="B62" s="38"/>
      <c r="C62" s="32" t="s">
        <v>26</v>
      </c>
      <c r="D62" s="39"/>
      <c r="E62" s="39"/>
      <c r="F62" s="27" t="str">
        <f>E19</f>
        <v>SŽDC s.o., OŘ Ústí n.L., ST Ústí n.L.</v>
      </c>
      <c r="G62" s="39"/>
      <c r="H62" s="39"/>
      <c r="I62" s="145" t="s">
        <v>34</v>
      </c>
      <c r="J62" s="36" t="str">
        <f>E25</f>
        <v xml:space="preserve"> </v>
      </c>
      <c r="K62" s="39"/>
      <c r="L62" s="43"/>
    </row>
    <row r="63" s="1" customFormat="1" ht="24.9" customHeight="1">
      <c r="B63" s="38"/>
      <c r="C63" s="32" t="s">
        <v>32</v>
      </c>
      <c r="D63" s="39"/>
      <c r="E63" s="39"/>
      <c r="F63" s="27" t="str">
        <f>IF(E22="","",E22)</f>
        <v>Vyplň údaj</v>
      </c>
      <c r="G63" s="39"/>
      <c r="H63" s="39"/>
      <c r="I63" s="145" t="s">
        <v>37</v>
      </c>
      <c r="J63" s="36" t="str">
        <f>E28</f>
        <v>Jakub Lukášek, DiS; Jan Seemann, DiS</v>
      </c>
      <c r="K63" s="39"/>
      <c r="L63" s="43"/>
    </row>
    <row r="64" s="1" customFormat="1" ht="10.32" customHeight="1">
      <c r="B64" s="38"/>
      <c r="C64" s="39"/>
      <c r="D64" s="39"/>
      <c r="E64" s="39"/>
      <c r="F64" s="39"/>
      <c r="G64" s="39"/>
      <c r="H64" s="39"/>
      <c r="I64" s="143"/>
      <c r="J64" s="39"/>
      <c r="K64" s="39"/>
      <c r="L64" s="43"/>
    </row>
    <row r="65" s="1" customFormat="1" ht="29.28" customHeight="1">
      <c r="B65" s="38"/>
      <c r="C65" s="172" t="s">
        <v>190</v>
      </c>
      <c r="D65" s="173"/>
      <c r="E65" s="173"/>
      <c r="F65" s="173"/>
      <c r="G65" s="173"/>
      <c r="H65" s="173"/>
      <c r="I65" s="174"/>
      <c r="J65" s="175" t="s">
        <v>191</v>
      </c>
      <c r="K65" s="173"/>
      <c r="L65" s="43"/>
    </row>
    <row r="66" s="1" customFormat="1" ht="10.32" customHeight="1">
      <c r="B66" s="38"/>
      <c r="C66" s="39"/>
      <c r="D66" s="39"/>
      <c r="E66" s="39"/>
      <c r="F66" s="39"/>
      <c r="G66" s="39"/>
      <c r="H66" s="39"/>
      <c r="I66" s="143"/>
      <c r="J66" s="39"/>
      <c r="K66" s="39"/>
      <c r="L66" s="43"/>
    </row>
    <row r="67" s="1" customFormat="1" ht="22.8" customHeight="1">
      <c r="B67" s="38"/>
      <c r="C67" s="176" t="s">
        <v>73</v>
      </c>
      <c r="D67" s="39"/>
      <c r="E67" s="39"/>
      <c r="F67" s="39"/>
      <c r="G67" s="39"/>
      <c r="H67" s="39"/>
      <c r="I67" s="143"/>
      <c r="J67" s="97">
        <f>J94</f>
        <v>0</v>
      </c>
      <c r="K67" s="39"/>
      <c r="L67" s="43"/>
      <c r="AU67" s="17" t="s">
        <v>192</v>
      </c>
    </row>
    <row r="68" s="8" customFormat="1" ht="24.96" customHeight="1">
      <c r="B68" s="177"/>
      <c r="C68" s="178"/>
      <c r="D68" s="179" t="s">
        <v>193</v>
      </c>
      <c r="E68" s="180"/>
      <c r="F68" s="180"/>
      <c r="G68" s="180"/>
      <c r="H68" s="180"/>
      <c r="I68" s="181"/>
      <c r="J68" s="182">
        <f>J95</f>
        <v>0</v>
      </c>
      <c r="K68" s="178"/>
      <c r="L68" s="183"/>
    </row>
    <row r="69" s="9" customFormat="1" ht="19.92" customHeight="1">
      <c r="B69" s="184"/>
      <c r="C69" s="120"/>
      <c r="D69" s="185" t="s">
        <v>194</v>
      </c>
      <c r="E69" s="186"/>
      <c r="F69" s="186"/>
      <c r="G69" s="186"/>
      <c r="H69" s="186"/>
      <c r="I69" s="187"/>
      <c r="J69" s="188">
        <f>J96</f>
        <v>0</v>
      </c>
      <c r="K69" s="120"/>
      <c r="L69" s="189"/>
    </row>
    <row r="70" s="8" customFormat="1" ht="24.96" customHeight="1">
      <c r="B70" s="177"/>
      <c r="C70" s="178"/>
      <c r="D70" s="179" t="s">
        <v>195</v>
      </c>
      <c r="E70" s="180"/>
      <c r="F70" s="180"/>
      <c r="G70" s="180"/>
      <c r="H70" s="180"/>
      <c r="I70" s="181"/>
      <c r="J70" s="182">
        <f>J116</f>
        <v>0</v>
      </c>
      <c r="K70" s="178"/>
      <c r="L70" s="183"/>
    </row>
    <row r="71" s="1" customFormat="1" ht="21.84" customHeight="1">
      <c r="B71" s="38"/>
      <c r="C71" s="39"/>
      <c r="D71" s="39"/>
      <c r="E71" s="39"/>
      <c r="F71" s="39"/>
      <c r="G71" s="39"/>
      <c r="H71" s="39"/>
      <c r="I71" s="143"/>
      <c r="J71" s="39"/>
      <c r="K71" s="39"/>
      <c r="L71" s="43"/>
    </row>
    <row r="72" s="1" customFormat="1" ht="6.96" customHeight="1">
      <c r="B72" s="57"/>
      <c r="C72" s="58"/>
      <c r="D72" s="58"/>
      <c r="E72" s="58"/>
      <c r="F72" s="58"/>
      <c r="G72" s="58"/>
      <c r="H72" s="58"/>
      <c r="I72" s="167"/>
      <c r="J72" s="58"/>
      <c r="K72" s="58"/>
      <c r="L72" s="43"/>
    </row>
    <row r="76" s="1" customFormat="1" ht="6.96" customHeight="1">
      <c r="B76" s="59"/>
      <c r="C76" s="60"/>
      <c r="D76" s="60"/>
      <c r="E76" s="60"/>
      <c r="F76" s="60"/>
      <c r="G76" s="60"/>
      <c r="H76" s="60"/>
      <c r="I76" s="170"/>
      <c r="J76" s="60"/>
      <c r="K76" s="60"/>
      <c r="L76" s="43"/>
    </row>
    <row r="77" s="1" customFormat="1" ht="24.96" customHeight="1">
      <c r="B77" s="38"/>
      <c r="C77" s="23" t="s">
        <v>197</v>
      </c>
      <c r="D77" s="39"/>
      <c r="E77" s="39"/>
      <c r="F77" s="39"/>
      <c r="G77" s="39"/>
      <c r="H77" s="39"/>
      <c r="I77" s="143"/>
      <c r="J77" s="39"/>
      <c r="K77" s="39"/>
      <c r="L77" s="43"/>
    </row>
    <row r="78" s="1" customFormat="1" ht="6.96" customHeight="1">
      <c r="B78" s="38"/>
      <c r="C78" s="39"/>
      <c r="D78" s="39"/>
      <c r="E78" s="39"/>
      <c r="F78" s="39"/>
      <c r="G78" s="39"/>
      <c r="H78" s="39"/>
      <c r="I78" s="143"/>
      <c r="J78" s="39"/>
      <c r="K78" s="39"/>
      <c r="L78" s="43"/>
    </row>
    <row r="79" s="1" customFormat="1" ht="12" customHeight="1">
      <c r="B79" s="38"/>
      <c r="C79" s="32" t="s">
        <v>16</v>
      </c>
      <c r="D79" s="39"/>
      <c r="E79" s="39"/>
      <c r="F79" s="39"/>
      <c r="G79" s="39"/>
      <c r="H79" s="39"/>
      <c r="I79" s="143"/>
      <c r="J79" s="39"/>
      <c r="K79" s="39"/>
      <c r="L79" s="43"/>
    </row>
    <row r="80" s="1" customFormat="1" ht="16.5" customHeight="1">
      <c r="B80" s="38"/>
      <c r="C80" s="39"/>
      <c r="D80" s="39"/>
      <c r="E80" s="171" t="str">
        <f>E7</f>
        <v>Oprava přejezdů v obvodu ST Ústí n.L.</v>
      </c>
      <c r="F80" s="32"/>
      <c r="G80" s="32"/>
      <c r="H80" s="32"/>
      <c r="I80" s="143"/>
      <c r="J80" s="39"/>
      <c r="K80" s="39"/>
      <c r="L80" s="43"/>
    </row>
    <row r="81" ht="12" customHeight="1">
      <c r="B81" s="21"/>
      <c r="C81" s="32" t="s">
        <v>183</v>
      </c>
      <c r="D81" s="22"/>
      <c r="E81" s="22"/>
      <c r="F81" s="22"/>
      <c r="G81" s="22"/>
      <c r="H81" s="22"/>
      <c r="I81" s="136"/>
      <c r="J81" s="22"/>
      <c r="K81" s="22"/>
      <c r="L81" s="20"/>
    </row>
    <row r="82" ht="16.5" customHeight="1">
      <c r="B82" s="21"/>
      <c r="C82" s="22"/>
      <c r="D82" s="22"/>
      <c r="E82" s="171" t="s">
        <v>1016</v>
      </c>
      <c r="F82" s="22"/>
      <c r="G82" s="22"/>
      <c r="H82" s="22"/>
      <c r="I82" s="136"/>
      <c r="J82" s="22"/>
      <c r="K82" s="22"/>
      <c r="L82" s="20"/>
    </row>
    <row r="83" ht="12" customHeight="1">
      <c r="B83" s="21"/>
      <c r="C83" s="32" t="s">
        <v>185</v>
      </c>
      <c r="D83" s="22"/>
      <c r="E83" s="22"/>
      <c r="F83" s="22"/>
      <c r="G83" s="22"/>
      <c r="H83" s="22"/>
      <c r="I83" s="136"/>
      <c r="J83" s="22"/>
      <c r="K83" s="22"/>
      <c r="L83" s="20"/>
    </row>
    <row r="84" s="1" customFormat="1" ht="16.5" customHeight="1">
      <c r="B84" s="38"/>
      <c r="C84" s="39"/>
      <c r="D84" s="39"/>
      <c r="E84" s="32" t="s">
        <v>186</v>
      </c>
      <c r="F84" s="39"/>
      <c r="G84" s="39"/>
      <c r="H84" s="39"/>
      <c r="I84" s="143"/>
      <c r="J84" s="39"/>
      <c r="K84" s="39"/>
      <c r="L84" s="43"/>
    </row>
    <row r="85" s="1" customFormat="1" ht="12" customHeight="1">
      <c r="B85" s="38"/>
      <c r="C85" s="32" t="s">
        <v>187</v>
      </c>
      <c r="D85" s="39"/>
      <c r="E85" s="39"/>
      <c r="F85" s="39"/>
      <c r="G85" s="39"/>
      <c r="H85" s="39"/>
      <c r="I85" s="143"/>
      <c r="J85" s="39"/>
      <c r="K85" s="39"/>
      <c r="L85" s="43"/>
    </row>
    <row r="86" s="1" customFormat="1" ht="16.5" customHeight="1">
      <c r="B86" s="38"/>
      <c r="C86" s="39"/>
      <c r="D86" s="39"/>
      <c r="E86" s="64" t="str">
        <f>E13</f>
        <v>TK - P3468</v>
      </c>
      <c r="F86" s="39"/>
      <c r="G86" s="39"/>
      <c r="H86" s="39"/>
      <c r="I86" s="143"/>
      <c r="J86" s="39"/>
      <c r="K86" s="39"/>
      <c r="L86" s="43"/>
    </row>
    <row r="87" s="1" customFormat="1" ht="6.96" customHeight="1">
      <c r="B87" s="38"/>
      <c r="C87" s="39"/>
      <c r="D87" s="39"/>
      <c r="E87" s="39"/>
      <c r="F87" s="39"/>
      <c r="G87" s="39"/>
      <c r="H87" s="39"/>
      <c r="I87" s="143"/>
      <c r="J87" s="39"/>
      <c r="K87" s="39"/>
      <c r="L87" s="43"/>
    </row>
    <row r="88" s="1" customFormat="1" ht="12" customHeight="1">
      <c r="B88" s="38"/>
      <c r="C88" s="32" t="s">
        <v>22</v>
      </c>
      <c r="D88" s="39"/>
      <c r="E88" s="39"/>
      <c r="F88" s="27" t="str">
        <f>F16</f>
        <v>obvod ST Ústí n.L.</v>
      </c>
      <c r="G88" s="39"/>
      <c r="H88" s="39"/>
      <c r="I88" s="145" t="s">
        <v>24</v>
      </c>
      <c r="J88" s="67" t="str">
        <f>IF(J16="","",J16)</f>
        <v>2. 11. 2018</v>
      </c>
      <c r="K88" s="39"/>
      <c r="L88" s="43"/>
    </row>
    <row r="89" s="1" customFormat="1" ht="6.96" customHeight="1">
      <c r="B89" s="38"/>
      <c r="C89" s="39"/>
      <c r="D89" s="39"/>
      <c r="E89" s="39"/>
      <c r="F89" s="39"/>
      <c r="G89" s="39"/>
      <c r="H89" s="39"/>
      <c r="I89" s="143"/>
      <c r="J89" s="39"/>
      <c r="K89" s="39"/>
      <c r="L89" s="43"/>
    </row>
    <row r="90" s="1" customFormat="1" ht="13.65" customHeight="1">
      <c r="B90" s="38"/>
      <c r="C90" s="32" t="s">
        <v>26</v>
      </c>
      <c r="D90" s="39"/>
      <c r="E90" s="39"/>
      <c r="F90" s="27" t="str">
        <f>E19</f>
        <v>SŽDC s.o., OŘ Ústí n.L., ST Ústí n.L.</v>
      </c>
      <c r="G90" s="39"/>
      <c r="H90" s="39"/>
      <c r="I90" s="145" t="s">
        <v>34</v>
      </c>
      <c r="J90" s="36" t="str">
        <f>E25</f>
        <v xml:space="preserve"> </v>
      </c>
      <c r="K90" s="39"/>
      <c r="L90" s="43"/>
    </row>
    <row r="91" s="1" customFormat="1" ht="24.9" customHeight="1">
      <c r="B91" s="38"/>
      <c r="C91" s="32" t="s">
        <v>32</v>
      </c>
      <c r="D91" s="39"/>
      <c r="E91" s="39"/>
      <c r="F91" s="27" t="str">
        <f>IF(E22="","",E22)</f>
        <v>Vyplň údaj</v>
      </c>
      <c r="G91" s="39"/>
      <c r="H91" s="39"/>
      <c r="I91" s="145" t="s">
        <v>37</v>
      </c>
      <c r="J91" s="36" t="str">
        <f>E28</f>
        <v>Jakub Lukášek, DiS; Jan Seemann, DiS</v>
      </c>
      <c r="K91" s="39"/>
      <c r="L91" s="43"/>
    </row>
    <row r="92" s="1" customFormat="1" ht="10.32" customHeight="1">
      <c r="B92" s="38"/>
      <c r="C92" s="39"/>
      <c r="D92" s="39"/>
      <c r="E92" s="39"/>
      <c r="F92" s="39"/>
      <c r="G92" s="39"/>
      <c r="H92" s="39"/>
      <c r="I92" s="143"/>
      <c r="J92" s="39"/>
      <c r="K92" s="39"/>
      <c r="L92" s="43"/>
    </row>
    <row r="93" s="10" customFormat="1" ht="29.28" customHeight="1">
      <c r="B93" s="190"/>
      <c r="C93" s="191" t="s">
        <v>198</v>
      </c>
      <c r="D93" s="192" t="s">
        <v>60</v>
      </c>
      <c r="E93" s="192" t="s">
        <v>56</v>
      </c>
      <c r="F93" s="192" t="s">
        <v>57</v>
      </c>
      <c r="G93" s="192" t="s">
        <v>199</v>
      </c>
      <c r="H93" s="192" t="s">
        <v>200</v>
      </c>
      <c r="I93" s="193" t="s">
        <v>201</v>
      </c>
      <c r="J93" s="192" t="s">
        <v>191</v>
      </c>
      <c r="K93" s="194" t="s">
        <v>202</v>
      </c>
      <c r="L93" s="195"/>
      <c r="M93" s="87" t="s">
        <v>21</v>
      </c>
      <c r="N93" s="88" t="s">
        <v>45</v>
      </c>
      <c r="O93" s="88" t="s">
        <v>203</v>
      </c>
      <c r="P93" s="88" t="s">
        <v>204</v>
      </c>
      <c r="Q93" s="88" t="s">
        <v>205</v>
      </c>
      <c r="R93" s="88" t="s">
        <v>206</v>
      </c>
      <c r="S93" s="88" t="s">
        <v>207</v>
      </c>
      <c r="T93" s="89" t="s">
        <v>208</v>
      </c>
    </row>
    <row r="94" s="1" customFormat="1" ht="22.8" customHeight="1">
      <c r="B94" s="38"/>
      <c r="C94" s="94" t="s">
        <v>209</v>
      </c>
      <c r="D94" s="39"/>
      <c r="E94" s="39"/>
      <c r="F94" s="39"/>
      <c r="G94" s="39"/>
      <c r="H94" s="39"/>
      <c r="I94" s="143"/>
      <c r="J94" s="196">
        <f>BK94</f>
        <v>0</v>
      </c>
      <c r="K94" s="39"/>
      <c r="L94" s="43"/>
      <c r="M94" s="90"/>
      <c r="N94" s="91"/>
      <c r="O94" s="91"/>
      <c r="P94" s="197">
        <f>P95+P116</f>
        <v>0</v>
      </c>
      <c r="Q94" s="91"/>
      <c r="R94" s="197">
        <f>R95+R116</f>
        <v>39.399999999999999</v>
      </c>
      <c r="S94" s="91"/>
      <c r="T94" s="198">
        <f>T95+T116</f>
        <v>0</v>
      </c>
      <c r="AT94" s="17" t="s">
        <v>74</v>
      </c>
      <c r="AU94" s="17" t="s">
        <v>192</v>
      </c>
      <c r="BK94" s="199">
        <f>BK95+BK116</f>
        <v>0</v>
      </c>
    </row>
    <row r="95" s="11" customFormat="1" ht="25.92" customHeight="1">
      <c r="B95" s="200"/>
      <c r="C95" s="201"/>
      <c r="D95" s="202" t="s">
        <v>74</v>
      </c>
      <c r="E95" s="203" t="s">
        <v>210</v>
      </c>
      <c r="F95" s="203" t="s">
        <v>211</v>
      </c>
      <c r="G95" s="201"/>
      <c r="H95" s="201"/>
      <c r="I95" s="204"/>
      <c r="J95" s="205">
        <f>BK95</f>
        <v>0</v>
      </c>
      <c r="K95" s="201"/>
      <c r="L95" s="206"/>
      <c r="M95" s="207"/>
      <c r="N95" s="208"/>
      <c r="O95" s="208"/>
      <c r="P95" s="209">
        <f>P96</f>
        <v>0</v>
      </c>
      <c r="Q95" s="208"/>
      <c r="R95" s="209">
        <f>R96</f>
        <v>39.399999999999999</v>
      </c>
      <c r="S95" s="208"/>
      <c r="T95" s="210">
        <f>T96</f>
        <v>0</v>
      </c>
      <c r="AR95" s="211" t="s">
        <v>82</v>
      </c>
      <c r="AT95" s="212" t="s">
        <v>74</v>
      </c>
      <c r="AU95" s="212" t="s">
        <v>75</v>
      </c>
      <c r="AY95" s="211" t="s">
        <v>212</v>
      </c>
      <c r="BK95" s="213">
        <f>BK96</f>
        <v>0</v>
      </c>
    </row>
    <row r="96" s="11" customFormat="1" ht="22.8" customHeight="1">
      <c r="B96" s="200"/>
      <c r="C96" s="201"/>
      <c r="D96" s="202" t="s">
        <v>74</v>
      </c>
      <c r="E96" s="214" t="s">
        <v>213</v>
      </c>
      <c r="F96" s="214" t="s">
        <v>214</v>
      </c>
      <c r="G96" s="201"/>
      <c r="H96" s="201"/>
      <c r="I96" s="204"/>
      <c r="J96" s="215">
        <f>BK96</f>
        <v>0</v>
      </c>
      <c r="K96" s="201"/>
      <c r="L96" s="206"/>
      <c r="M96" s="207"/>
      <c r="N96" s="208"/>
      <c r="O96" s="208"/>
      <c r="P96" s="209">
        <f>SUM(P97:P115)</f>
        <v>0</v>
      </c>
      <c r="Q96" s="208"/>
      <c r="R96" s="209">
        <f>SUM(R97:R115)</f>
        <v>39.399999999999999</v>
      </c>
      <c r="S96" s="208"/>
      <c r="T96" s="210">
        <f>SUM(T97:T115)</f>
        <v>0</v>
      </c>
      <c r="AR96" s="211" t="s">
        <v>82</v>
      </c>
      <c r="AT96" s="212" t="s">
        <v>74</v>
      </c>
      <c r="AU96" s="212" t="s">
        <v>82</v>
      </c>
      <c r="AY96" s="211" t="s">
        <v>212</v>
      </c>
      <c r="BK96" s="213">
        <f>SUM(BK97:BK115)</f>
        <v>0</v>
      </c>
    </row>
    <row r="97" s="1" customFormat="1" ht="22.5" customHeight="1">
      <c r="B97" s="38"/>
      <c r="C97" s="216" t="s">
        <v>82</v>
      </c>
      <c r="D97" s="216" t="s">
        <v>215</v>
      </c>
      <c r="E97" s="217" t="s">
        <v>224</v>
      </c>
      <c r="F97" s="218" t="s">
        <v>225</v>
      </c>
      <c r="G97" s="219" t="s">
        <v>226</v>
      </c>
      <c r="H97" s="220">
        <v>32</v>
      </c>
      <c r="I97" s="221"/>
      <c r="J97" s="222">
        <f>ROUND(I97*H97,2)</f>
        <v>0</v>
      </c>
      <c r="K97" s="218" t="s">
        <v>219</v>
      </c>
      <c r="L97" s="43"/>
      <c r="M97" s="223" t="s">
        <v>21</v>
      </c>
      <c r="N97" s="224" t="s">
        <v>48</v>
      </c>
      <c r="O97" s="79"/>
      <c r="P97" s="225">
        <f>O97*H97</f>
        <v>0</v>
      </c>
      <c r="Q97" s="225">
        <v>0</v>
      </c>
      <c r="R97" s="225">
        <f>Q97*H97</f>
        <v>0</v>
      </c>
      <c r="S97" s="225">
        <v>0</v>
      </c>
      <c r="T97" s="226">
        <f>S97*H97</f>
        <v>0</v>
      </c>
      <c r="AR97" s="17" t="s">
        <v>220</v>
      </c>
      <c r="AT97" s="17" t="s">
        <v>215</v>
      </c>
      <c r="AU97" s="17" t="s">
        <v>84</v>
      </c>
      <c r="AY97" s="17" t="s">
        <v>212</v>
      </c>
      <c r="BE97" s="227">
        <f>IF(N97="základní",J97,0)</f>
        <v>0</v>
      </c>
      <c r="BF97" s="227">
        <f>IF(N97="snížená",J97,0)</f>
        <v>0</v>
      </c>
      <c r="BG97" s="227">
        <f>IF(N97="zákl. přenesená",J97,0)</f>
        <v>0</v>
      </c>
      <c r="BH97" s="227">
        <f>IF(N97="sníž. přenesená",J97,0)</f>
        <v>0</v>
      </c>
      <c r="BI97" s="227">
        <f>IF(N97="nulová",J97,0)</f>
        <v>0</v>
      </c>
      <c r="BJ97" s="17" t="s">
        <v>220</v>
      </c>
      <c r="BK97" s="227">
        <f>ROUND(I97*H97,2)</f>
        <v>0</v>
      </c>
      <c r="BL97" s="17" t="s">
        <v>220</v>
      </c>
      <c r="BM97" s="17" t="s">
        <v>1018</v>
      </c>
    </row>
    <row r="98" s="1" customFormat="1">
      <c r="B98" s="38"/>
      <c r="C98" s="39"/>
      <c r="D98" s="228" t="s">
        <v>222</v>
      </c>
      <c r="E98" s="39"/>
      <c r="F98" s="229" t="s">
        <v>228</v>
      </c>
      <c r="G98" s="39"/>
      <c r="H98" s="39"/>
      <c r="I98" s="143"/>
      <c r="J98" s="39"/>
      <c r="K98" s="39"/>
      <c r="L98" s="43"/>
      <c r="M98" s="230"/>
      <c r="N98" s="79"/>
      <c r="O98" s="79"/>
      <c r="P98" s="79"/>
      <c r="Q98" s="79"/>
      <c r="R98" s="79"/>
      <c r="S98" s="79"/>
      <c r="T98" s="80"/>
      <c r="AT98" s="17" t="s">
        <v>222</v>
      </c>
      <c r="AU98" s="17" t="s">
        <v>84</v>
      </c>
    </row>
    <row r="99" s="1" customFormat="1" ht="22.5" customHeight="1">
      <c r="B99" s="38"/>
      <c r="C99" s="216" t="s">
        <v>84</v>
      </c>
      <c r="D99" s="216" t="s">
        <v>215</v>
      </c>
      <c r="E99" s="217" t="s">
        <v>233</v>
      </c>
      <c r="F99" s="218" t="s">
        <v>234</v>
      </c>
      <c r="G99" s="219" t="s">
        <v>235</v>
      </c>
      <c r="H99" s="220">
        <v>89.599999999999994</v>
      </c>
      <c r="I99" s="221"/>
      <c r="J99" s="222">
        <f>ROUND(I99*H99,2)</f>
        <v>0</v>
      </c>
      <c r="K99" s="218" t="s">
        <v>219</v>
      </c>
      <c r="L99" s="43"/>
      <c r="M99" s="223" t="s">
        <v>21</v>
      </c>
      <c r="N99" s="224" t="s">
        <v>48</v>
      </c>
      <c r="O99" s="79"/>
      <c r="P99" s="225">
        <f>O99*H99</f>
        <v>0</v>
      </c>
      <c r="Q99" s="225">
        <v>0</v>
      </c>
      <c r="R99" s="225">
        <f>Q99*H99</f>
        <v>0</v>
      </c>
      <c r="S99" s="225">
        <v>0</v>
      </c>
      <c r="T99" s="226">
        <f>S99*H99</f>
        <v>0</v>
      </c>
      <c r="AR99" s="17" t="s">
        <v>220</v>
      </c>
      <c r="AT99" s="17" t="s">
        <v>215</v>
      </c>
      <c r="AU99" s="17" t="s">
        <v>84</v>
      </c>
      <c r="AY99" s="17" t="s">
        <v>212</v>
      </c>
      <c r="BE99" s="227">
        <f>IF(N99="základní",J99,0)</f>
        <v>0</v>
      </c>
      <c r="BF99" s="227">
        <f>IF(N99="snížená",J99,0)</f>
        <v>0</v>
      </c>
      <c r="BG99" s="227">
        <f>IF(N99="zákl. přenesená",J99,0)</f>
        <v>0</v>
      </c>
      <c r="BH99" s="227">
        <f>IF(N99="sníž. přenesená",J99,0)</f>
        <v>0</v>
      </c>
      <c r="BI99" s="227">
        <f>IF(N99="nulová",J99,0)</f>
        <v>0</v>
      </c>
      <c r="BJ99" s="17" t="s">
        <v>220</v>
      </c>
      <c r="BK99" s="227">
        <f>ROUND(I99*H99,2)</f>
        <v>0</v>
      </c>
      <c r="BL99" s="17" t="s">
        <v>220</v>
      </c>
      <c r="BM99" s="17" t="s">
        <v>1019</v>
      </c>
    </row>
    <row r="100" s="1" customFormat="1">
      <c r="B100" s="38"/>
      <c r="C100" s="39"/>
      <c r="D100" s="228" t="s">
        <v>222</v>
      </c>
      <c r="E100" s="39"/>
      <c r="F100" s="229" t="s">
        <v>237</v>
      </c>
      <c r="G100" s="39"/>
      <c r="H100" s="39"/>
      <c r="I100" s="143"/>
      <c r="J100" s="39"/>
      <c r="K100" s="39"/>
      <c r="L100" s="43"/>
      <c r="M100" s="230"/>
      <c r="N100" s="79"/>
      <c r="O100" s="79"/>
      <c r="P100" s="79"/>
      <c r="Q100" s="79"/>
      <c r="R100" s="79"/>
      <c r="S100" s="79"/>
      <c r="T100" s="80"/>
      <c r="AT100" s="17" t="s">
        <v>222</v>
      </c>
      <c r="AU100" s="17" t="s">
        <v>84</v>
      </c>
    </row>
    <row r="101" s="12" customFormat="1">
      <c r="B101" s="231"/>
      <c r="C101" s="232"/>
      <c r="D101" s="228" t="s">
        <v>229</v>
      </c>
      <c r="E101" s="233" t="s">
        <v>21</v>
      </c>
      <c r="F101" s="234" t="s">
        <v>1020</v>
      </c>
      <c r="G101" s="232"/>
      <c r="H101" s="235">
        <v>35.200000000000003</v>
      </c>
      <c r="I101" s="236"/>
      <c r="J101" s="232"/>
      <c r="K101" s="232"/>
      <c r="L101" s="237"/>
      <c r="M101" s="238"/>
      <c r="N101" s="239"/>
      <c r="O101" s="239"/>
      <c r="P101" s="239"/>
      <c r="Q101" s="239"/>
      <c r="R101" s="239"/>
      <c r="S101" s="239"/>
      <c r="T101" s="240"/>
      <c r="AT101" s="241" t="s">
        <v>229</v>
      </c>
      <c r="AU101" s="241" t="s">
        <v>84</v>
      </c>
      <c r="AV101" s="12" t="s">
        <v>84</v>
      </c>
      <c r="AW101" s="12" t="s">
        <v>36</v>
      </c>
      <c r="AX101" s="12" t="s">
        <v>75</v>
      </c>
      <c r="AY101" s="241" t="s">
        <v>212</v>
      </c>
    </row>
    <row r="102" s="12" customFormat="1">
      <c r="B102" s="231"/>
      <c r="C102" s="232"/>
      <c r="D102" s="228" t="s">
        <v>229</v>
      </c>
      <c r="E102" s="233" t="s">
        <v>21</v>
      </c>
      <c r="F102" s="234" t="s">
        <v>1021</v>
      </c>
      <c r="G102" s="232"/>
      <c r="H102" s="235">
        <v>35.200000000000003</v>
      </c>
      <c r="I102" s="236"/>
      <c r="J102" s="232"/>
      <c r="K102" s="232"/>
      <c r="L102" s="237"/>
      <c r="M102" s="238"/>
      <c r="N102" s="239"/>
      <c r="O102" s="239"/>
      <c r="P102" s="239"/>
      <c r="Q102" s="239"/>
      <c r="R102" s="239"/>
      <c r="S102" s="239"/>
      <c r="T102" s="240"/>
      <c r="AT102" s="241" t="s">
        <v>229</v>
      </c>
      <c r="AU102" s="241" t="s">
        <v>84</v>
      </c>
      <c r="AV102" s="12" t="s">
        <v>84</v>
      </c>
      <c r="AW102" s="12" t="s">
        <v>36</v>
      </c>
      <c r="AX102" s="12" t="s">
        <v>75</v>
      </c>
      <c r="AY102" s="241" t="s">
        <v>212</v>
      </c>
    </row>
    <row r="103" s="12" customFormat="1">
      <c r="B103" s="231"/>
      <c r="C103" s="232"/>
      <c r="D103" s="228" t="s">
        <v>229</v>
      </c>
      <c r="E103" s="233" t="s">
        <v>21</v>
      </c>
      <c r="F103" s="234" t="s">
        <v>1022</v>
      </c>
      <c r="G103" s="232"/>
      <c r="H103" s="235">
        <v>19.199999999999999</v>
      </c>
      <c r="I103" s="236"/>
      <c r="J103" s="232"/>
      <c r="K103" s="232"/>
      <c r="L103" s="237"/>
      <c r="M103" s="238"/>
      <c r="N103" s="239"/>
      <c r="O103" s="239"/>
      <c r="P103" s="239"/>
      <c r="Q103" s="239"/>
      <c r="R103" s="239"/>
      <c r="S103" s="239"/>
      <c r="T103" s="240"/>
      <c r="AT103" s="241" t="s">
        <v>229</v>
      </c>
      <c r="AU103" s="241" t="s">
        <v>84</v>
      </c>
      <c r="AV103" s="12" t="s">
        <v>84</v>
      </c>
      <c r="AW103" s="12" t="s">
        <v>36</v>
      </c>
      <c r="AX103" s="12" t="s">
        <v>75</v>
      </c>
      <c r="AY103" s="241" t="s">
        <v>212</v>
      </c>
    </row>
    <row r="104" s="13" customFormat="1">
      <c r="B104" s="242"/>
      <c r="C104" s="243"/>
      <c r="D104" s="228" t="s">
        <v>229</v>
      </c>
      <c r="E104" s="244" t="s">
        <v>21</v>
      </c>
      <c r="F104" s="245" t="s">
        <v>232</v>
      </c>
      <c r="G104" s="243"/>
      <c r="H104" s="246">
        <v>89.599999999999994</v>
      </c>
      <c r="I104" s="247"/>
      <c r="J104" s="243"/>
      <c r="K104" s="243"/>
      <c r="L104" s="248"/>
      <c r="M104" s="249"/>
      <c r="N104" s="250"/>
      <c r="O104" s="250"/>
      <c r="P104" s="250"/>
      <c r="Q104" s="250"/>
      <c r="R104" s="250"/>
      <c r="S104" s="250"/>
      <c r="T104" s="251"/>
      <c r="AT104" s="252" t="s">
        <v>229</v>
      </c>
      <c r="AU104" s="252" t="s">
        <v>84</v>
      </c>
      <c r="AV104" s="13" t="s">
        <v>220</v>
      </c>
      <c r="AW104" s="13" t="s">
        <v>36</v>
      </c>
      <c r="AX104" s="13" t="s">
        <v>82</v>
      </c>
      <c r="AY104" s="252" t="s">
        <v>212</v>
      </c>
    </row>
    <row r="105" s="1" customFormat="1" ht="33.75" customHeight="1">
      <c r="B105" s="38"/>
      <c r="C105" s="216" t="s">
        <v>91</v>
      </c>
      <c r="D105" s="216" t="s">
        <v>215</v>
      </c>
      <c r="E105" s="217" t="s">
        <v>817</v>
      </c>
      <c r="F105" s="218" t="s">
        <v>818</v>
      </c>
      <c r="G105" s="219" t="s">
        <v>235</v>
      </c>
      <c r="H105" s="220">
        <v>89.599999999999994</v>
      </c>
      <c r="I105" s="221"/>
      <c r="J105" s="222">
        <f>ROUND(I105*H105,2)</f>
        <v>0</v>
      </c>
      <c r="K105" s="218" t="s">
        <v>219</v>
      </c>
      <c r="L105" s="43"/>
      <c r="M105" s="223" t="s">
        <v>21</v>
      </c>
      <c r="N105" s="224" t="s">
        <v>48</v>
      </c>
      <c r="O105" s="79"/>
      <c r="P105" s="225">
        <f>O105*H105</f>
        <v>0</v>
      </c>
      <c r="Q105" s="225">
        <v>0</v>
      </c>
      <c r="R105" s="225">
        <f>Q105*H105</f>
        <v>0</v>
      </c>
      <c r="S105" s="225">
        <v>0</v>
      </c>
      <c r="T105" s="226">
        <f>S105*H105</f>
        <v>0</v>
      </c>
      <c r="AR105" s="17" t="s">
        <v>220</v>
      </c>
      <c r="AT105" s="17" t="s">
        <v>215</v>
      </c>
      <c r="AU105" s="17" t="s">
        <v>84</v>
      </c>
      <c r="AY105" s="17" t="s">
        <v>212</v>
      </c>
      <c r="BE105" s="227">
        <f>IF(N105="základní",J105,0)</f>
        <v>0</v>
      </c>
      <c r="BF105" s="227">
        <f>IF(N105="snížená",J105,0)</f>
        <v>0</v>
      </c>
      <c r="BG105" s="227">
        <f>IF(N105="zákl. přenesená",J105,0)</f>
        <v>0</v>
      </c>
      <c r="BH105" s="227">
        <f>IF(N105="sníž. přenesená",J105,0)</f>
        <v>0</v>
      </c>
      <c r="BI105" s="227">
        <f>IF(N105="nulová",J105,0)</f>
        <v>0</v>
      </c>
      <c r="BJ105" s="17" t="s">
        <v>220</v>
      </c>
      <c r="BK105" s="227">
        <f>ROUND(I105*H105,2)</f>
        <v>0</v>
      </c>
      <c r="BL105" s="17" t="s">
        <v>220</v>
      </c>
      <c r="BM105" s="17" t="s">
        <v>1023</v>
      </c>
    </row>
    <row r="106" s="1" customFormat="1">
      <c r="B106" s="38"/>
      <c r="C106" s="39"/>
      <c r="D106" s="228" t="s">
        <v>222</v>
      </c>
      <c r="E106" s="39"/>
      <c r="F106" s="229" t="s">
        <v>820</v>
      </c>
      <c r="G106" s="39"/>
      <c r="H106" s="39"/>
      <c r="I106" s="143"/>
      <c r="J106" s="39"/>
      <c r="K106" s="39"/>
      <c r="L106" s="43"/>
      <c r="M106" s="230"/>
      <c r="N106" s="79"/>
      <c r="O106" s="79"/>
      <c r="P106" s="79"/>
      <c r="Q106" s="79"/>
      <c r="R106" s="79"/>
      <c r="S106" s="79"/>
      <c r="T106" s="80"/>
      <c r="AT106" s="17" t="s">
        <v>222</v>
      </c>
      <c r="AU106" s="17" t="s">
        <v>84</v>
      </c>
    </row>
    <row r="107" s="12" customFormat="1">
      <c r="B107" s="231"/>
      <c r="C107" s="232"/>
      <c r="D107" s="228" t="s">
        <v>229</v>
      </c>
      <c r="E107" s="233" t="s">
        <v>21</v>
      </c>
      <c r="F107" s="234" t="s">
        <v>1020</v>
      </c>
      <c r="G107" s="232"/>
      <c r="H107" s="235">
        <v>35.200000000000003</v>
      </c>
      <c r="I107" s="236"/>
      <c r="J107" s="232"/>
      <c r="K107" s="232"/>
      <c r="L107" s="237"/>
      <c r="M107" s="238"/>
      <c r="N107" s="239"/>
      <c r="O107" s="239"/>
      <c r="P107" s="239"/>
      <c r="Q107" s="239"/>
      <c r="R107" s="239"/>
      <c r="S107" s="239"/>
      <c r="T107" s="240"/>
      <c r="AT107" s="241" t="s">
        <v>229</v>
      </c>
      <c r="AU107" s="241" t="s">
        <v>84</v>
      </c>
      <c r="AV107" s="12" t="s">
        <v>84</v>
      </c>
      <c r="AW107" s="12" t="s">
        <v>36</v>
      </c>
      <c r="AX107" s="12" t="s">
        <v>75</v>
      </c>
      <c r="AY107" s="241" t="s">
        <v>212</v>
      </c>
    </row>
    <row r="108" s="12" customFormat="1">
      <c r="B108" s="231"/>
      <c r="C108" s="232"/>
      <c r="D108" s="228" t="s">
        <v>229</v>
      </c>
      <c r="E108" s="233" t="s">
        <v>21</v>
      </c>
      <c r="F108" s="234" t="s">
        <v>1021</v>
      </c>
      <c r="G108" s="232"/>
      <c r="H108" s="235">
        <v>35.200000000000003</v>
      </c>
      <c r="I108" s="236"/>
      <c r="J108" s="232"/>
      <c r="K108" s="232"/>
      <c r="L108" s="237"/>
      <c r="M108" s="238"/>
      <c r="N108" s="239"/>
      <c r="O108" s="239"/>
      <c r="P108" s="239"/>
      <c r="Q108" s="239"/>
      <c r="R108" s="239"/>
      <c r="S108" s="239"/>
      <c r="T108" s="240"/>
      <c r="AT108" s="241" t="s">
        <v>229</v>
      </c>
      <c r="AU108" s="241" t="s">
        <v>84</v>
      </c>
      <c r="AV108" s="12" t="s">
        <v>84</v>
      </c>
      <c r="AW108" s="12" t="s">
        <v>36</v>
      </c>
      <c r="AX108" s="12" t="s">
        <v>75</v>
      </c>
      <c r="AY108" s="241" t="s">
        <v>212</v>
      </c>
    </row>
    <row r="109" s="12" customFormat="1">
      <c r="B109" s="231"/>
      <c r="C109" s="232"/>
      <c r="D109" s="228" t="s">
        <v>229</v>
      </c>
      <c r="E109" s="233" t="s">
        <v>21</v>
      </c>
      <c r="F109" s="234" t="s">
        <v>1022</v>
      </c>
      <c r="G109" s="232"/>
      <c r="H109" s="235">
        <v>19.199999999999999</v>
      </c>
      <c r="I109" s="236"/>
      <c r="J109" s="232"/>
      <c r="K109" s="232"/>
      <c r="L109" s="237"/>
      <c r="M109" s="238"/>
      <c r="N109" s="239"/>
      <c r="O109" s="239"/>
      <c r="P109" s="239"/>
      <c r="Q109" s="239"/>
      <c r="R109" s="239"/>
      <c r="S109" s="239"/>
      <c r="T109" s="240"/>
      <c r="AT109" s="241" t="s">
        <v>229</v>
      </c>
      <c r="AU109" s="241" t="s">
        <v>84</v>
      </c>
      <c r="AV109" s="12" t="s">
        <v>84</v>
      </c>
      <c r="AW109" s="12" t="s">
        <v>36</v>
      </c>
      <c r="AX109" s="12" t="s">
        <v>75</v>
      </c>
      <c r="AY109" s="241" t="s">
        <v>212</v>
      </c>
    </row>
    <row r="110" s="13" customFormat="1">
      <c r="B110" s="242"/>
      <c r="C110" s="243"/>
      <c r="D110" s="228" t="s">
        <v>229</v>
      </c>
      <c r="E110" s="244" t="s">
        <v>21</v>
      </c>
      <c r="F110" s="245" t="s">
        <v>232</v>
      </c>
      <c r="G110" s="243"/>
      <c r="H110" s="246">
        <v>89.599999999999994</v>
      </c>
      <c r="I110" s="247"/>
      <c r="J110" s="243"/>
      <c r="K110" s="243"/>
      <c r="L110" s="248"/>
      <c r="M110" s="249"/>
      <c r="N110" s="250"/>
      <c r="O110" s="250"/>
      <c r="P110" s="250"/>
      <c r="Q110" s="250"/>
      <c r="R110" s="250"/>
      <c r="S110" s="250"/>
      <c r="T110" s="251"/>
      <c r="AT110" s="252" t="s">
        <v>229</v>
      </c>
      <c r="AU110" s="252" t="s">
        <v>84</v>
      </c>
      <c r="AV110" s="13" t="s">
        <v>220</v>
      </c>
      <c r="AW110" s="13" t="s">
        <v>36</v>
      </c>
      <c r="AX110" s="13" t="s">
        <v>82</v>
      </c>
      <c r="AY110" s="252" t="s">
        <v>212</v>
      </c>
    </row>
    <row r="111" s="1" customFormat="1" ht="33.75" customHeight="1">
      <c r="B111" s="38"/>
      <c r="C111" s="216" t="s">
        <v>220</v>
      </c>
      <c r="D111" s="216" t="s">
        <v>215</v>
      </c>
      <c r="E111" s="217" t="s">
        <v>999</v>
      </c>
      <c r="F111" s="218" t="s">
        <v>1000</v>
      </c>
      <c r="G111" s="219" t="s">
        <v>226</v>
      </c>
      <c r="H111" s="220">
        <v>11.199999999999999</v>
      </c>
      <c r="I111" s="221"/>
      <c r="J111" s="222">
        <f>ROUND(I111*H111,2)</f>
        <v>0</v>
      </c>
      <c r="K111" s="218" t="s">
        <v>219</v>
      </c>
      <c r="L111" s="43"/>
      <c r="M111" s="223" t="s">
        <v>21</v>
      </c>
      <c r="N111" s="224" t="s">
        <v>48</v>
      </c>
      <c r="O111" s="79"/>
      <c r="P111" s="225">
        <f>O111*H111</f>
        <v>0</v>
      </c>
      <c r="Q111" s="225">
        <v>0</v>
      </c>
      <c r="R111" s="225">
        <f>Q111*H111</f>
        <v>0</v>
      </c>
      <c r="S111" s="225">
        <v>0</v>
      </c>
      <c r="T111" s="226">
        <f>S111*H111</f>
        <v>0</v>
      </c>
      <c r="AR111" s="17" t="s">
        <v>220</v>
      </c>
      <c r="AT111" s="17" t="s">
        <v>215</v>
      </c>
      <c r="AU111" s="17" t="s">
        <v>84</v>
      </c>
      <c r="AY111" s="17" t="s">
        <v>212</v>
      </c>
      <c r="BE111" s="227">
        <f>IF(N111="základní",J111,0)</f>
        <v>0</v>
      </c>
      <c r="BF111" s="227">
        <f>IF(N111="snížená",J111,0)</f>
        <v>0</v>
      </c>
      <c r="BG111" s="227">
        <f>IF(N111="zákl. přenesená",J111,0)</f>
        <v>0</v>
      </c>
      <c r="BH111" s="227">
        <f>IF(N111="sníž. přenesená",J111,0)</f>
        <v>0</v>
      </c>
      <c r="BI111" s="227">
        <f>IF(N111="nulová",J111,0)</f>
        <v>0</v>
      </c>
      <c r="BJ111" s="17" t="s">
        <v>220</v>
      </c>
      <c r="BK111" s="227">
        <f>ROUND(I111*H111,2)</f>
        <v>0</v>
      </c>
      <c r="BL111" s="17" t="s">
        <v>220</v>
      </c>
      <c r="BM111" s="17" t="s">
        <v>1024</v>
      </c>
    </row>
    <row r="112" s="1" customFormat="1">
      <c r="B112" s="38"/>
      <c r="C112" s="39"/>
      <c r="D112" s="228" t="s">
        <v>222</v>
      </c>
      <c r="E112" s="39"/>
      <c r="F112" s="229" t="s">
        <v>405</v>
      </c>
      <c r="G112" s="39"/>
      <c r="H112" s="39"/>
      <c r="I112" s="143"/>
      <c r="J112" s="39"/>
      <c r="K112" s="39"/>
      <c r="L112" s="43"/>
      <c r="M112" s="230"/>
      <c r="N112" s="79"/>
      <c r="O112" s="79"/>
      <c r="P112" s="79"/>
      <c r="Q112" s="79"/>
      <c r="R112" s="79"/>
      <c r="S112" s="79"/>
      <c r="T112" s="80"/>
      <c r="AT112" s="17" t="s">
        <v>222</v>
      </c>
      <c r="AU112" s="17" t="s">
        <v>84</v>
      </c>
    </row>
    <row r="113" s="1" customFormat="1" ht="22.5" customHeight="1">
      <c r="B113" s="38"/>
      <c r="C113" s="253" t="s">
        <v>213</v>
      </c>
      <c r="D113" s="253" t="s">
        <v>258</v>
      </c>
      <c r="E113" s="254" t="s">
        <v>389</v>
      </c>
      <c r="F113" s="255" t="s">
        <v>390</v>
      </c>
      <c r="G113" s="256" t="s">
        <v>261</v>
      </c>
      <c r="H113" s="257">
        <v>39.399999999999999</v>
      </c>
      <c r="I113" s="258"/>
      <c r="J113" s="259">
        <f>ROUND(I113*H113,2)</f>
        <v>0</v>
      </c>
      <c r="K113" s="255" t="s">
        <v>219</v>
      </c>
      <c r="L113" s="260"/>
      <c r="M113" s="261" t="s">
        <v>21</v>
      </c>
      <c r="N113" s="262" t="s">
        <v>48</v>
      </c>
      <c r="O113" s="79"/>
      <c r="P113" s="225">
        <f>O113*H113</f>
        <v>0</v>
      </c>
      <c r="Q113" s="225">
        <v>1</v>
      </c>
      <c r="R113" s="225">
        <f>Q113*H113</f>
        <v>39.399999999999999</v>
      </c>
      <c r="S113" s="225">
        <v>0</v>
      </c>
      <c r="T113" s="226">
        <f>S113*H113</f>
        <v>0</v>
      </c>
      <c r="AR113" s="17" t="s">
        <v>262</v>
      </c>
      <c r="AT113" s="17" t="s">
        <v>258</v>
      </c>
      <c r="AU113" s="17" t="s">
        <v>84</v>
      </c>
      <c r="AY113" s="17" t="s">
        <v>212</v>
      </c>
      <c r="BE113" s="227">
        <f>IF(N113="základní",J113,0)</f>
        <v>0</v>
      </c>
      <c r="BF113" s="227">
        <f>IF(N113="snížená",J113,0)</f>
        <v>0</v>
      </c>
      <c r="BG113" s="227">
        <f>IF(N113="zákl. přenesená",J113,0)</f>
        <v>0</v>
      </c>
      <c r="BH113" s="227">
        <f>IF(N113="sníž. přenesená",J113,0)</f>
        <v>0</v>
      </c>
      <c r="BI113" s="227">
        <f>IF(N113="nulová",J113,0)</f>
        <v>0</v>
      </c>
      <c r="BJ113" s="17" t="s">
        <v>220</v>
      </c>
      <c r="BK113" s="227">
        <f>ROUND(I113*H113,2)</f>
        <v>0</v>
      </c>
      <c r="BL113" s="17" t="s">
        <v>220</v>
      </c>
      <c r="BM113" s="17" t="s">
        <v>1025</v>
      </c>
    </row>
    <row r="114" s="1" customFormat="1" ht="22.5" customHeight="1">
      <c r="B114" s="38"/>
      <c r="C114" s="253" t="s">
        <v>251</v>
      </c>
      <c r="D114" s="253" t="s">
        <v>258</v>
      </c>
      <c r="E114" s="254" t="s">
        <v>393</v>
      </c>
      <c r="F114" s="255" t="s">
        <v>394</v>
      </c>
      <c r="G114" s="256" t="s">
        <v>226</v>
      </c>
      <c r="H114" s="257">
        <v>64</v>
      </c>
      <c r="I114" s="258"/>
      <c r="J114" s="259">
        <f>ROUND(I114*H114,2)</f>
        <v>0</v>
      </c>
      <c r="K114" s="255" t="s">
        <v>219</v>
      </c>
      <c r="L114" s="260"/>
      <c r="M114" s="261" t="s">
        <v>21</v>
      </c>
      <c r="N114" s="262" t="s">
        <v>48</v>
      </c>
      <c r="O114" s="79"/>
      <c r="P114" s="225">
        <f>O114*H114</f>
        <v>0</v>
      </c>
      <c r="Q114" s="225">
        <v>0</v>
      </c>
      <c r="R114" s="225">
        <f>Q114*H114</f>
        <v>0</v>
      </c>
      <c r="S114" s="225">
        <v>0</v>
      </c>
      <c r="T114" s="226">
        <f>S114*H114</f>
        <v>0</v>
      </c>
      <c r="AR114" s="17" t="s">
        <v>262</v>
      </c>
      <c r="AT114" s="17" t="s">
        <v>258</v>
      </c>
      <c r="AU114" s="17" t="s">
        <v>84</v>
      </c>
      <c r="AY114" s="17" t="s">
        <v>212</v>
      </c>
      <c r="BE114" s="227">
        <f>IF(N114="základní",J114,0)</f>
        <v>0</v>
      </c>
      <c r="BF114" s="227">
        <f>IF(N114="snížená",J114,0)</f>
        <v>0</v>
      </c>
      <c r="BG114" s="227">
        <f>IF(N114="zákl. přenesená",J114,0)</f>
        <v>0</v>
      </c>
      <c r="BH114" s="227">
        <f>IF(N114="sníž. přenesená",J114,0)</f>
        <v>0</v>
      </c>
      <c r="BI114" s="227">
        <f>IF(N114="nulová",J114,0)</f>
        <v>0</v>
      </c>
      <c r="BJ114" s="17" t="s">
        <v>220</v>
      </c>
      <c r="BK114" s="227">
        <f>ROUND(I114*H114,2)</f>
        <v>0</v>
      </c>
      <c r="BL114" s="17" t="s">
        <v>220</v>
      </c>
      <c r="BM114" s="17" t="s">
        <v>1026</v>
      </c>
    </row>
    <row r="115" s="1" customFormat="1" ht="22.5" customHeight="1">
      <c r="B115" s="38"/>
      <c r="C115" s="253" t="s">
        <v>257</v>
      </c>
      <c r="D115" s="253" t="s">
        <v>258</v>
      </c>
      <c r="E115" s="254" t="s">
        <v>397</v>
      </c>
      <c r="F115" s="255" t="s">
        <v>398</v>
      </c>
      <c r="G115" s="256" t="s">
        <v>399</v>
      </c>
      <c r="H115" s="257">
        <v>10</v>
      </c>
      <c r="I115" s="258"/>
      <c r="J115" s="259">
        <f>ROUND(I115*H115,2)</f>
        <v>0</v>
      </c>
      <c r="K115" s="255" t="s">
        <v>219</v>
      </c>
      <c r="L115" s="260"/>
      <c r="M115" s="261" t="s">
        <v>21</v>
      </c>
      <c r="N115" s="262" t="s">
        <v>48</v>
      </c>
      <c r="O115" s="79"/>
      <c r="P115" s="225">
        <f>O115*H115</f>
        <v>0</v>
      </c>
      <c r="Q115" s="225">
        <v>0</v>
      </c>
      <c r="R115" s="225">
        <f>Q115*H115</f>
        <v>0</v>
      </c>
      <c r="S115" s="225">
        <v>0</v>
      </c>
      <c r="T115" s="226">
        <f>S115*H115</f>
        <v>0</v>
      </c>
      <c r="AR115" s="17" t="s">
        <v>262</v>
      </c>
      <c r="AT115" s="17" t="s">
        <v>258</v>
      </c>
      <c r="AU115" s="17" t="s">
        <v>84</v>
      </c>
      <c r="AY115" s="17" t="s">
        <v>212</v>
      </c>
      <c r="BE115" s="227">
        <f>IF(N115="základní",J115,0)</f>
        <v>0</v>
      </c>
      <c r="BF115" s="227">
        <f>IF(N115="snížená",J115,0)</f>
        <v>0</v>
      </c>
      <c r="BG115" s="227">
        <f>IF(N115="zákl. přenesená",J115,0)</f>
        <v>0</v>
      </c>
      <c r="BH115" s="227">
        <f>IF(N115="sníž. přenesená",J115,0)</f>
        <v>0</v>
      </c>
      <c r="BI115" s="227">
        <f>IF(N115="nulová",J115,0)</f>
        <v>0</v>
      </c>
      <c r="BJ115" s="17" t="s">
        <v>220</v>
      </c>
      <c r="BK115" s="227">
        <f>ROUND(I115*H115,2)</f>
        <v>0</v>
      </c>
      <c r="BL115" s="17" t="s">
        <v>220</v>
      </c>
      <c r="BM115" s="17" t="s">
        <v>1027</v>
      </c>
    </row>
    <row r="116" s="11" customFormat="1" ht="25.92" customHeight="1">
      <c r="B116" s="200"/>
      <c r="C116" s="201"/>
      <c r="D116" s="202" t="s">
        <v>74</v>
      </c>
      <c r="E116" s="203" t="s">
        <v>407</v>
      </c>
      <c r="F116" s="203" t="s">
        <v>408</v>
      </c>
      <c r="G116" s="201"/>
      <c r="H116" s="201"/>
      <c r="I116" s="204"/>
      <c r="J116" s="205">
        <f>BK116</f>
        <v>0</v>
      </c>
      <c r="K116" s="201"/>
      <c r="L116" s="206"/>
      <c r="M116" s="207"/>
      <c r="N116" s="208"/>
      <c r="O116" s="208"/>
      <c r="P116" s="209">
        <f>SUM(P117:P130)</f>
        <v>0</v>
      </c>
      <c r="Q116" s="208"/>
      <c r="R116" s="209">
        <f>SUM(R117:R130)</f>
        <v>0</v>
      </c>
      <c r="S116" s="208"/>
      <c r="T116" s="210">
        <f>SUM(T117:T130)</f>
        <v>0</v>
      </c>
      <c r="AR116" s="211" t="s">
        <v>220</v>
      </c>
      <c r="AT116" s="212" t="s">
        <v>74</v>
      </c>
      <c r="AU116" s="212" t="s">
        <v>75</v>
      </c>
      <c r="AY116" s="211" t="s">
        <v>212</v>
      </c>
      <c r="BK116" s="213">
        <f>SUM(BK117:BK130)</f>
        <v>0</v>
      </c>
    </row>
    <row r="117" s="1" customFormat="1" ht="78.75" customHeight="1">
      <c r="B117" s="38"/>
      <c r="C117" s="216" t="s">
        <v>262</v>
      </c>
      <c r="D117" s="216" t="s">
        <v>215</v>
      </c>
      <c r="E117" s="217" t="s">
        <v>1005</v>
      </c>
      <c r="F117" s="218" t="s">
        <v>1006</v>
      </c>
      <c r="G117" s="219" t="s">
        <v>261</v>
      </c>
      <c r="H117" s="220">
        <v>39.399999999999999</v>
      </c>
      <c r="I117" s="221"/>
      <c r="J117" s="222">
        <f>ROUND(I117*H117,2)</f>
        <v>0</v>
      </c>
      <c r="K117" s="218" t="s">
        <v>219</v>
      </c>
      <c r="L117" s="43"/>
      <c r="M117" s="223" t="s">
        <v>21</v>
      </c>
      <c r="N117" s="224" t="s">
        <v>48</v>
      </c>
      <c r="O117" s="79"/>
      <c r="P117" s="225">
        <f>O117*H117</f>
        <v>0</v>
      </c>
      <c r="Q117" s="225">
        <v>0</v>
      </c>
      <c r="R117" s="225">
        <f>Q117*H117</f>
        <v>0</v>
      </c>
      <c r="S117" s="225">
        <v>0</v>
      </c>
      <c r="T117" s="226">
        <f>S117*H117</f>
        <v>0</v>
      </c>
      <c r="AR117" s="17" t="s">
        <v>412</v>
      </c>
      <c r="AT117" s="17" t="s">
        <v>215</v>
      </c>
      <c r="AU117" s="17" t="s">
        <v>82</v>
      </c>
      <c r="AY117" s="17" t="s">
        <v>212</v>
      </c>
      <c r="BE117" s="227">
        <f>IF(N117="základní",J117,0)</f>
        <v>0</v>
      </c>
      <c r="BF117" s="227">
        <f>IF(N117="snížená",J117,0)</f>
        <v>0</v>
      </c>
      <c r="BG117" s="227">
        <f>IF(N117="zákl. přenesená",J117,0)</f>
        <v>0</v>
      </c>
      <c r="BH117" s="227">
        <f>IF(N117="sníž. přenesená",J117,0)</f>
        <v>0</v>
      </c>
      <c r="BI117" s="227">
        <f>IF(N117="nulová",J117,0)</f>
        <v>0</v>
      </c>
      <c r="BJ117" s="17" t="s">
        <v>220</v>
      </c>
      <c r="BK117" s="227">
        <f>ROUND(I117*H117,2)</f>
        <v>0</v>
      </c>
      <c r="BL117" s="17" t="s">
        <v>412</v>
      </c>
      <c r="BM117" s="17" t="s">
        <v>1028</v>
      </c>
    </row>
    <row r="118" s="1" customFormat="1">
      <c r="B118" s="38"/>
      <c r="C118" s="39"/>
      <c r="D118" s="228" t="s">
        <v>222</v>
      </c>
      <c r="E118" s="39"/>
      <c r="F118" s="229" t="s">
        <v>414</v>
      </c>
      <c r="G118" s="39"/>
      <c r="H118" s="39"/>
      <c r="I118" s="143"/>
      <c r="J118" s="39"/>
      <c r="K118" s="39"/>
      <c r="L118" s="43"/>
      <c r="M118" s="230"/>
      <c r="N118" s="79"/>
      <c r="O118" s="79"/>
      <c r="P118" s="79"/>
      <c r="Q118" s="79"/>
      <c r="R118" s="79"/>
      <c r="S118" s="79"/>
      <c r="T118" s="80"/>
      <c r="AT118" s="17" t="s">
        <v>222</v>
      </c>
      <c r="AU118" s="17" t="s">
        <v>82</v>
      </c>
    </row>
    <row r="119" s="12" customFormat="1">
      <c r="B119" s="231"/>
      <c r="C119" s="232"/>
      <c r="D119" s="228" t="s">
        <v>229</v>
      </c>
      <c r="E119" s="233" t="s">
        <v>21</v>
      </c>
      <c r="F119" s="234" t="s">
        <v>1029</v>
      </c>
      <c r="G119" s="232"/>
      <c r="H119" s="235">
        <v>39.399999999999999</v>
      </c>
      <c r="I119" s="236"/>
      <c r="J119" s="232"/>
      <c r="K119" s="232"/>
      <c r="L119" s="237"/>
      <c r="M119" s="238"/>
      <c r="N119" s="239"/>
      <c r="O119" s="239"/>
      <c r="P119" s="239"/>
      <c r="Q119" s="239"/>
      <c r="R119" s="239"/>
      <c r="S119" s="239"/>
      <c r="T119" s="240"/>
      <c r="AT119" s="241" t="s">
        <v>229</v>
      </c>
      <c r="AU119" s="241" t="s">
        <v>82</v>
      </c>
      <c r="AV119" s="12" t="s">
        <v>84</v>
      </c>
      <c r="AW119" s="12" t="s">
        <v>36</v>
      </c>
      <c r="AX119" s="12" t="s">
        <v>82</v>
      </c>
      <c r="AY119" s="241" t="s">
        <v>212</v>
      </c>
    </row>
    <row r="120" s="1" customFormat="1" ht="78.75" customHeight="1">
      <c r="B120" s="38"/>
      <c r="C120" s="216" t="s">
        <v>270</v>
      </c>
      <c r="D120" s="216" t="s">
        <v>215</v>
      </c>
      <c r="E120" s="217" t="s">
        <v>429</v>
      </c>
      <c r="F120" s="218" t="s">
        <v>430</v>
      </c>
      <c r="G120" s="219" t="s">
        <v>261</v>
      </c>
      <c r="H120" s="220">
        <v>39.399999999999999</v>
      </c>
      <c r="I120" s="221"/>
      <c r="J120" s="222">
        <f>ROUND(I120*H120,2)</f>
        <v>0</v>
      </c>
      <c r="K120" s="218" t="s">
        <v>219</v>
      </c>
      <c r="L120" s="43"/>
      <c r="M120" s="223" t="s">
        <v>21</v>
      </c>
      <c r="N120" s="224" t="s">
        <v>48</v>
      </c>
      <c r="O120" s="79"/>
      <c r="P120" s="225">
        <f>O120*H120</f>
        <v>0</v>
      </c>
      <c r="Q120" s="225">
        <v>0</v>
      </c>
      <c r="R120" s="225">
        <f>Q120*H120</f>
        <v>0</v>
      </c>
      <c r="S120" s="225">
        <v>0</v>
      </c>
      <c r="T120" s="226">
        <f>S120*H120</f>
        <v>0</v>
      </c>
      <c r="AR120" s="17" t="s">
        <v>412</v>
      </c>
      <c r="AT120" s="17" t="s">
        <v>215</v>
      </c>
      <c r="AU120" s="17" t="s">
        <v>82</v>
      </c>
      <c r="AY120" s="17" t="s">
        <v>212</v>
      </c>
      <c r="BE120" s="227">
        <f>IF(N120="základní",J120,0)</f>
        <v>0</v>
      </c>
      <c r="BF120" s="227">
        <f>IF(N120="snížená",J120,0)</f>
        <v>0</v>
      </c>
      <c r="BG120" s="227">
        <f>IF(N120="zákl. přenesená",J120,0)</f>
        <v>0</v>
      </c>
      <c r="BH120" s="227">
        <f>IF(N120="sníž. přenesená",J120,0)</f>
        <v>0</v>
      </c>
      <c r="BI120" s="227">
        <f>IF(N120="nulová",J120,0)</f>
        <v>0</v>
      </c>
      <c r="BJ120" s="17" t="s">
        <v>220</v>
      </c>
      <c r="BK120" s="227">
        <f>ROUND(I120*H120,2)</f>
        <v>0</v>
      </c>
      <c r="BL120" s="17" t="s">
        <v>412</v>
      </c>
      <c r="BM120" s="17" t="s">
        <v>1030</v>
      </c>
    </row>
    <row r="121" s="1" customFormat="1">
      <c r="B121" s="38"/>
      <c r="C121" s="39"/>
      <c r="D121" s="228" t="s">
        <v>222</v>
      </c>
      <c r="E121" s="39"/>
      <c r="F121" s="229" t="s">
        <v>414</v>
      </c>
      <c r="G121" s="39"/>
      <c r="H121" s="39"/>
      <c r="I121" s="143"/>
      <c r="J121" s="39"/>
      <c r="K121" s="39"/>
      <c r="L121" s="43"/>
      <c r="M121" s="230"/>
      <c r="N121" s="79"/>
      <c r="O121" s="79"/>
      <c r="P121" s="79"/>
      <c r="Q121" s="79"/>
      <c r="R121" s="79"/>
      <c r="S121" s="79"/>
      <c r="T121" s="80"/>
      <c r="AT121" s="17" t="s">
        <v>222</v>
      </c>
      <c r="AU121" s="17" t="s">
        <v>82</v>
      </c>
    </row>
    <row r="122" s="12" customFormat="1">
      <c r="B122" s="231"/>
      <c r="C122" s="232"/>
      <c r="D122" s="228" t="s">
        <v>229</v>
      </c>
      <c r="E122" s="233" t="s">
        <v>21</v>
      </c>
      <c r="F122" s="234" t="s">
        <v>1031</v>
      </c>
      <c r="G122" s="232"/>
      <c r="H122" s="235">
        <v>39.399999999999999</v>
      </c>
      <c r="I122" s="236"/>
      <c r="J122" s="232"/>
      <c r="K122" s="232"/>
      <c r="L122" s="237"/>
      <c r="M122" s="238"/>
      <c r="N122" s="239"/>
      <c r="O122" s="239"/>
      <c r="P122" s="239"/>
      <c r="Q122" s="239"/>
      <c r="R122" s="239"/>
      <c r="S122" s="239"/>
      <c r="T122" s="240"/>
      <c r="AT122" s="241" t="s">
        <v>229</v>
      </c>
      <c r="AU122" s="241" t="s">
        <v>82</v>
      </c>
      <c r="AV122" s="12" t="s">
        <v>84</v>
      </c>
      <c r="AW122" s="12" t="s">
        <v>36</v>
      </c>
      <c r="AX122" s="12" t="s">
        <v>82</v>
      </c>
      <c r="AY122" s="241" t="s">
        <v>212</v>
      </c>
    </row>
    <row r="123" s="1" customFormat="1" ht="33.75" customHeight="1">
      <c r="B123" s="38"/>
      <c r="C123" s="216" t="s">
        <v>174</v>
      </c>
      <c r="D123" s="216" t="s">
        <v>215</v>
      </c>
      <c r="E123" s="217" t="s">
        <v>446</v>
      </c>
      <c r="F123" s="218" t="s">
        <v>447</v>
      </c>
      <c r="G123" s="219" t="s">
        <v>218</v>
      </c>
      <c r="H123" s="220">
        <v>2</v>
      </c>
      <c r="I123" s="221"/>
      <c r="J123" s="222">
        <f>ROUND(I123*H123,2)</f>
        <v>0</v>
      </c>
      <c r="K123" s="218" t="s">
        <v>219</v>
      </c>
      <c r="L123" s="43"/>
      <c r="M123" s="223" t="s">
        <v>21</v>
      </c>
      <c r="N123" s="224" t="s">
        <v>48</v>
      </c>
      <c r="O123" s="79"/>
      <c r="P123" s="225">
        <f>O123*H123</f>
        <v>0</v>
      </c>
      <c r="Q123" s="225">
        <v>0</v>
      </c>
      <c r="R123" s="225">
        <f>Q123*H123</f>
        <v>0</v>
      </c>
      <c r="S123" s="225">
        <v>0</v>
      </c>
      <c r="T123" s="226">
        <f>S123*H123</f>
        <v>0</v>
      </c>
      <c r="AR123" s="17" t="s">
        <v>412</v>
      </c>
      <c r="AT123" s="17" t="s">
        <v>215</v>
      </c>
      <c r="AU123" s="17" t="s">
        <v>82</v>
      </c>
      <c r="AY123" s="17" t="s">
        <v>212</v>
      </c>
      <c r="BE123" s="227">
        <f>IF(N123="základní",J123,0)</f>
        <v>0</v>
      </c>
      <c r="BF123" s="227">
        <f>IF(N123="snížená",J123,0)</f>
        <v>0</v>
      </c>
      <c r="BG123" s="227">
        <f>IF(N123="zákl. přenesená",J123,0)</f>
        <v>0</v>
      </c>
      <c r="BH123" s="227">
        <f>IF(N123="sníž. přenesená",J123,0)</f>
        <v>0</v>
      </c>
      <c r="BI123" s="227">
        <f>IF(N123="nulová",J123,0)</f>
        <v>0</v>
      </c>
      <c r="BJ123" s="17" t="s">
        <v>220</v>
      </c>
      <c r="BK123" s="227">
        <f>ROUND(I123*H123,2)</f>
        <v>0</v>
      </c>
      <c r="BL123" s="17" t="s">
        <v>412</v>
      </c>
      <c r="BM123" s="17" t="s">
        <v>1032</v>
      </c>
    </row>
    <row r="124" s="1" customFormat="1">
      <c r="B124" s="38"/>
      <c r="C124" s="39"/>
      <c r="D124" s="228" t="s">
        <v>222</v>
      </c>
      <c r="E124" s="39"/>
      <c r="F124" s="229" t="s">
        <v>449</v>
      </c>
      <c r="G124" s="39"/>
      <c r="H124" s="39"/>
      <c r="I124" s="143"/>
      <c r="J124" s="39"/>
      <c r="K124" s="39"/>
      <c r="L124" s="43"/>
      <c r="M124" s="230"/>
      <c r="N124" s="79"/>
      <c r="O124" s="79"/>
      <c r="P124" s="79"/>
      <c r="Q124" s="79"/>
      <c r="R124" s="79"/>
      <c r="S124" s="79"/>
      <c r="T124" s="80"/>
      <c r="AT124" s="17" t="s">
        <v>222</v>
      </c>
      <c r="AU124" s="17" t="s">
        <v>82</v>
      </c>
    </row>
    <row r="125" s="12" customFormat="1">
      <c r="B125" s="231"/>
      <c r="C125" s="232"/>
      <c r="D125" s="228" t="s">
        <v>229</v>
      </c>
      <c r="E125" s="233" t="s">
        <v>21</v>
      </c>
      <c r="F125" s="234" t="s">
        <v>1012</v>
      </c>
      <c r="G125" s="232"/>
      <c r="H125" s="235">
        <v>1</v>
      </c>
      <c r="I125" s="236"/>
      <c r="J125" s="232"/>
      <c r="K125" s="232"/>
      <c r="L125" s="237"/>
      <c r="M125" s="238"/>
      <c r="N125" s="239"/>
      <c r="O125" s="239"/>
      <c r="P125" s="239"/>
      <c r="Q125" s="239"/>
      <c r="R125" s="239"/>
      <c r="S125" s="239"/>
      <c r="T125" s="240"/>
      <c r="AT125" s="241" t="s">
        <v>229</v>
      </c>
      <c r="AU125" s="241" t="s">
        <v>82</v>
      </c>
      <c r="AV125" s="12" t="s">
        <v>84</v>
      </c>
      <c r="AW125" s="12" t="s">
        <v>36</v>
      </c>
      <c r="AX125" s="12" t="s">
        <v>75</v>
      </c>
      <c r="AY125" s="241" t="s">
        <v>212</v>
      </c>
    </row>
    <row r="126" s="12" customFormat="1">
      <c r="B126" s="231"/>
      <c r="C126" s="232"/>
      <c r="D126" s="228" t="s">
        <v>229</v>
      </c>
      <c r="E126" s="233" t="s">
        <v>21</v>
      </c>
      <c r="F126" s="234" t="s">
        <v>1033</v>
      </c>
      <c r="G126" s="232"/>
      <c r="H126" s="235">
        <v>1</v>
      </c>
      <c r="I126" s="236"/>
      <c r="J126" s="232"/>
      <c r="K126" s="232"/>
      <c r="L126" s="237"/>
      <c r="M126" s="238"/>
      <c r="N126" s="239"/>
      <c r="O126" s="239"/>
      <c r="P126" s="239"/>
      <c r="Q126" s="239"/>
      <c r="R126" s="239"/>
      <c r="S126" s="239"/>
      <c r="T126" s="240"/>
      <c r="AT126" s="241" t="s">
        <v>229</v>
      </c>
      <c r="AU126" s="241" t="s">
        <v>82</v>
      </c>
      <c r="AV126" s="12" t="s">
        <v>84</v>
      </c>
      <c r="AW126" s="12" t="s">
        <v>36</v>
      </c>
      <c r="AX126" s="12" t="s">
        <v>75</v>
      </c>
      <c r="AY126" s="241" t="s">
        <v>212</v>
      </c>
    </row>
    <row r="127" s="13" customFormat="1">
      <c r="B127" s="242"/>
      <c r="C127" s="243"/>
      <c r="D127" s="228" t="s">
        <v>229</v>
      </c>
      <c r="E127" s="244" t="s">
        <v>21</v>
      </c>
      <c r="F127" s="245" t="s">
        <v>232</v>
      </c>
      <c r="G127" s="243"/>
      <c r="H127" s="246">
        <v>2</v>
      </c>
      <c r="I127" s="247"/>
      <c r="J127" s="243"/>
      <c r="K127" s="243"/>
      <c r="L127" s="248"/>
      <c r="M127" s="249"/>
      <c r="N127" s="250"/>
      <c r="O127" s="250"/>
      <c r="P127" s="250"/>
      <c r="Q127" s="250"/>
      <c r="R127" s="250"/>
      <c r="S127" s="250"/>
      <c r="T127" s="251"/>
      <c r="AT127" s="252" t="s">
        <v>229</v>
      </c>
      <c r="AU127" s="252" t="s">
        <v>82</v>
      </c>
      <c r="AV127" s="13" t="s">
        <v>220</v>
      </c>
      <c r="AW127" s="13" t="s">
        <v>36</v>
      </c>
      <c r="AX127" s="13" t="s">
        <v>82</v>
      </c>
      <c r="AY127" s="252" t="s">
        <v>212</v>
      </c>
    </row>
    <row r="128" s="1" customFormat="1" ht="33.75" customHeight="1">
      <c r="B128" s="38"/>
      <c r="C128" s="216" t="s">
        <v>279</v>
      </c>
      <c r="D128" s="216" t="s">
        <v>215</v>
      </c>
      <c r="E128" s="217" t="s">
        <v>463</v>
      </c>
      <c r="F128" s="218" t="s">
        <v>464</v>
      </c>
      <c r="G128" s="219" t="s">
        <v>261</v>
      </c>
      <c r="H128" s="220">
        <v>39.399999999999999</v>
      </c>
      <c r="I128" s="221"/>
      <c r="J128" s="222">
        <f>ROUND(I128*H128,2)</f>
        <v>0</v>
      </c>
      <c r="K128" s="218" t="s">
        <v>219</v>
      </c>
      <c r="L128" s="43"/>
      <c r="M128" s="223" t="s">
        <v>21</v>
      </c>
      <c r="N128" s="224" t="s">
        <v>48</v>
      </c>
      <c r="O128" s="79"/>
      <c r="P128" s="225">
        <f>O128*H128</f>
        <v>0</v>
      </c>
      <c r="Q128" s="225">
        <v>0</v>
      </c>
      <c r="R128" s="225">
        <f>Q128*H128</f>
        <v>0</v>
      </c>
      <c r="S128" s="225">
        <v>0</v>
      </c>
      <c r="T128" s="226">
        <f>S128*H128</f>
        <v>0</v>
      </c>
      <c r="AR128" s="17" t="s">
        <v>412</v>
      </c>
      <c r="AT128" s="17" t="s">
        <v>215</v>
      </c>
      <c r="AU128" s="17" t="s">
        <v>82</v>
      </c>
      <c r="AY128" s="17" t="s">
        <v>212</v>
      </c>
      <c r="BE128" s="227">
        <f>IF(N128="základní",J128,0)</f>
        <v>0</v>
      </c>
      <c r="BF128" s="227">
        <f>IF(N128="snížená",J128,0)</f>
        <v>0</v>
      </c>
      <c r="BG128" s="227">
        <f>IF(N128="zákl. přenesená",J128,0)</f>
        <v>0</v>
      </c>
      <c r="BH128" s="227">
        <f>IF(N128="sníž. přenesená",J128,0)</f>
        <v>0</v>
      </c>
      <c r="BI128" s="227">
        <f>IF(N128="nulová",J128,0)</f>
        <v>0</v>
      </c>
      <c r="BJ128" s="17" t="s">
        <v>220</v>
      </c>
      <c r="BK128" s="227">
        <f>ROUND(I128*H128,2)</f>
        <v>0</v>
      </c>
      <c r="BL128" s="17" t="s">
        <v>412</v>
      </c>
      <c r="BM128" s="17" t="s">
        <v>1034</v>
      </c>
    </row>
    <row r="129" s="1" customFormat="1">
      <c r="B129" s="38"/>
      <c r="C129" s="39"/>
      <c r="D129" s="228" t="s">
        <v>222</v>
      </c>
      <c r="E129" s="39"/>
      <c r="F129" s="229" t="s">
        <v>461</v>
      </c>
      <c r="G129" s="39"/>
      <c r="H129" s="39"/>
      <c r="I129" s="143"/>
      <c r="J129" s="39"/>
      <c r="K129" s="39"/>
      <c r="L129" s="43"/>
      <c r="M129" s="230"/>
      <c r="N129" s="79"/>
      <c r="O129" s="79"/>
      <c r="P129" s="79"/>
      <c r="Q129" s="79"/>
      <c r="R129" s="79"/>
      <c r="S129" s="79"/>
      <c r="T129" s="80"/>
      <c r="AT129" s="17" t="s">
        <v>222</v>
      </c>
      <c r="AU129" s="17" t="s">
        <v>82</v>
      </c>
    </row>
    <row r="130" s="12" customFormat="1">
      <c r="B130" s="231"/>
      <c r="C130" s="232"/>
      <c r="D130" s="228" t="s">
        <v>229</v>
      </c>
      <c r="E130" s="233" t="s">
        <v>21</v>
      </c>
      <c r="F130" s="234" t="s">
        <v>1029</v>
      </c>
      <c r="G130" s="232"/>
      <c r="H130" s="235">
        <v>39.399999999999999</v>
      </c>
      <c r="I130" s="236"/>
      <c r="J130" s="232"/>
      <c r="K130" s="232"/>
      <c r="L130" s="237"/>
      <c r="M130" s="267"/>
      <c r="N130" s="268"/>
      <c r="O130" s="268"/>
      <c r="P130" s="268"/>
      <c r="Q130" s="268"/>
      <c r="R130" s="268"/>
      <c r="S130" s="268"/>
      <c r="T130" s="269"/>
      <c r="AT130" s="241" t="s">
        <v>229</v>
      </c>
      <c r="AU130" s="241" t="s">
        <v>82</v>
      </c>
      <c r="AV130" s="12" t="s">
        <v>84</v>
      </c>
      <c r="AW130" s="12" t="s">
        <v>36</v>
      </c>
      <c r="AX130" s="12" t="s">
        <v>82</v>
      </c>
      <c r="AY130" s="241" t="s">
        <v>212</v>
      </c>
    </row>
    <row r="131" s="1" customFormat="1" ht="6.96" customHeight="1">
      <c r="B131" s="57"/>
      <c r="C131" s="58"/>
      <c r="D131" s="58"/>
      <c r="E131" s="58"/>
      <c r="F131" s="58"/>
      <c r="G131" s="58"/>
      <c r="H131" s="58"/>
      <c r="I131" s="167"/>
      <c r="J131" s="58"/>
      <c r="K131" s="58"/>
      <c r="L131" s="43"/>
    </row>
  </sheetData>
  <sheetProtection sheet="1" autoFilter="0" formatColumns="0" formatRows="0" objects="1" scenarios="1" spinCount="100000" saltValue="8aqFPRZe48kXMowiknTU6pheOH6c0a9kf/kedNq6QZK5s6Y0Jd6OZCv88cjXJfJ0AsU4NXLjKu+yUZQoCBZyjQ==" hashValue="afLDuCVHIYZdE9V0/6i2dUSkB6dqevXaEN5kQXYT98isro9OOlA8RAGQUZuB/UQB2RH95l1PKi70xEV+sINC8A==" algorithmName="SHA-512" password="CC35"/>
  <autoFilter ref="C93:K130"/>
  <mergeCells count="15">
    <mergeCell ref="E7:H7"/>
    <mergeCell ref="E11:H11"/>
    <mergeCell ref="E9:H9"/>
    <mergeCell ref="E13:H13"/>
    <mergeCell ref="E22:H22"/>
    <mergeCell ref="E31:H31"/>
    <mergeCell ref="E52:H52"/>
    <mergeCell ref="E56:H56"/>
    <mergeCell ref="E54:H54"/>
    <mergeCell ref="E58:H58"/>
    <mergeCell ref="E80:H80"/>
    <mergeCell ref="E84:H84"/>
    <mergeCell ref="E82:H82"/>
    <mergeCell ref="E86:H8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137</v>
      </c>
    </row>
    <row r="3" ht="6.96" customHeight="1">
      <c r="B3" s="137"/>
      <c r="C3" s="138"/>
      <c r="D3" s="138"/>
      <c r="E3" s="138"/>
      <c r="F3" s="138"/>
      <c r="G3" s="138"/>
      <c r="H3" s="138"/>
      <c r="I3" s="139"/>
      <c r="J3" s="138"/>
      <c r="K3" s="138"/>
      <c r="L3" s="20"/>
      <c r="AT3" s="17" t="s">
        <v>84</v>
      </c>
    </row>
    <row r="4" ht="24.96" customHeight="1">
      <c r="B4" s="20"/>
      <c r="D4" s="140" t="s">
        <v>182</v>
      </c>
      <c r="L4" s="20"/>
      <c r="M4" s="24" t="s">
        <v>10</v>
      </c>
      <c r="AT4" s="17" t="s">
        <v>36</v>
      </c>
    </row>
    <row r="5" ht="6.96" customHeight="1">
      <c r="B5" s="20"/>
      <c r="L5" s="20"/>
    </row>
    <row r="6" ht="12" customHeight="1">
      <c r="B6" s="20"/>
      <c r="D6" s="141" t="s">
        <v>16</v>
      </c>
      <c r="L6" s="20"/>
    </row>
    <row r="7" ht="16.5" customHeight="1">
      <c r="B7" s="20"/>
      <c r="E7" s="142" t="str">
        <f>'Rekapitulace stavby'!K6</f>
        <v>Oprava přejezdů v obvodu ST Ústí n.L.</v>
      </c>
      <c r="F7" s="141"/>
      <c r="G7" s="141"/>
      <c r="H7" s="141"/>
      <c r="L7" s="20"/>
    </row>
    <row r="8">
      <c r="B8" s="20"/>
      <c r="D8" s="141" t="s">
        <v>183</v>
      </c>
      <c r="L8" s="20"/>
    </row>
    <row r="9" ht="16.5" customHeight="1">
      <c r="B9" s="20"/>
      <c r="E9" s="142" t="s">
        <v>1016</v>
      </c>
      <c r="L9" s="20"/>
    </row>
    <row r="10" ht="12" customHeight="1">
      <c r="B10" s="20"/>
      <c r="D10" s="141" t="s">
        <v>185</v>
      </c>
      <c r="L10" s="20"/>
    </row>
    <row r="11" s="1" customFormat="1" ht="16.5" customHeight="1">
      <c r="B11" s="43"/>
      <c r="E11" s="141" t="s">
        <v>715</v>
      </c>
      <c r="F11" s="1"/>
      <c r="G11" s="1"/>
      <c r="H11" s="1"/>
      <c r="I11" s="143"/>
      <c r="L11" s="43"/>
    </row>
    <row r="12" s="1" customFormat="1" ht="12" customHeight="1">
      <c r="B12" s="43"/>
      <c r="D12" s="141" t="s">
        <v>187</v>
      </c>
      <c r="I12" s="143"/>
      <c r="L12" s="43"/>
    </row>
    <row r="13" s="1" customFormat="1" ht="36.96" customHeight="1">
      <c r="B13" s="43"/>
      <c r="E13" s="144" t="s">
        <v>1017</v>
      </c>
      <c r="F13" s="1"/>
      <c r="G13" s="1"/>
      <c r="H13" s="1"/>
      <c r="I13" s="143"/>
      <c r="L13" s="43"/>
    </row>
    <row r="14" s="1" customFormat="1">
      <c r="B14" s="43"/>
      <c r="I14" s="143"/>
      <c r="L14" s="43"/>
    </row>
    <row r="15" s="1" customFormat="1" ht="12" customHeight="1">
      <c r="B15" s="43"/>
      <c r="D15" s="141" t="s">
        <v>18</v>
      </c>
      <c r="F15" s="17" t="s">
        <v>19</v>
      </c>
      <c r="I15" s="145" t="s">
        <v>20</v>
      </c>
      <c r="J15" s="17" t="s">
        <v>21</v>
      </c>
      <c r="L15" s="43"/>
    </row>
    <row r="16" s="1" customFormat="1" ht="12" customHeight="1">
      <c r="B16" s="43"/>
      <c r="D16" s="141" t="s">
        <v>22</v>
      </c>
      <c r="F16" s="17" t="s">
        <v>23</v>
      </c>
      <c r="I16" s="145" t="s">
        <v>24</v>
      </c>
      <c r="J16" s="146" t="str">
        <f>'Rekapitulace stavby'!AN8</f>
        <v>2. 11. 2018</v>
      </c>
      <c r="L16" s="43"/>
    </row>
    <row r="17" s="1" customFormat="1" ht="10.8" customHeight="1">
      <c r="B17" s="43"/>
      <c r="I17" s="143"/>
      <c r="L17" s="43"/>
    </row>
    <row r="18" s="1" customFormat="1" ht="12" customHeight="1">
      <c r="B18" s="43"/>
      <c r="D18" s="141" t="s">
        <v>26</v>
      </c>
      <c r="I18" s="145" t="s">
        <v>27</v>
      </c>
      <c r="J18" s="17" t="s">
        <v>28</v>
      </c>
      <c r="L18" s="43"/>
    </row>
    <row r="19" s="1" customFormat="1" ht="18" customHeight="1">
      <c r="B19" s="43"/>
      <c r="E19" s="17" t="s">
        <v>29</v>
      </c>
      <c r="I19" s="145" t="s">
        <v>30</v>
      </c>
      <c r="J19" s="17" t="s">
        <v>31</v>
      </c>
      <c r="L19" s="43"/>
    </row>
    <row r="20" s="1" customFormat="1" ht="6.96" customHeight="1">
      <c r="B20" s="43"/>
      <c r="I20" s="143"/>
      <c r="L20" s="43"/>
    </row>
    <row r="21" s="1" customFormat="1" ht="12" customHeight="1">
      <c r="B21" s="43"/>
      <c r="D21" s="141" t="s">
        <v>32</v>
      </c>
      <c r="I21" s="145" t="s">
        <v>27</v>
      </c>
      <c r="J21" s="33" t="str">
        <f>'Rekapitulace stavby'!AN13</f>
        <v>Vyplň údaj</v>
      </c>
      <c r="L21" s="43"/>
    </row>
    <row r="22" s="1" customFormat="1" ht="18" customHeight="1">
      <c r="B22" s="43"/>
      <c r="E22" s="33" t="str">
        <f>'Rekapitulace stavby'!E14</f>
        <v>Vyplň údaj</v>
      </c>
      <c r="F22" s="17"/>
      <c r="G22" s="17"/>
      <c r="H22" s="17"/>
      <c r="I22" s="145" t="s">
        <v>30</v>
      </c>
      <c r="J22" s="33" t="str">
        <f>'Rekapitulace stavby'!AN14</f>
        <v>Vyplň údaj</v>
      </c>
      <c r="L22" s="43"/>
    </row>
    <row r="23" s="1" customFormat="1" ht="6.96" customHeight="1">
      <c r="B23" s="43"/>
      <c r="I23" s="143"/>
      <c r="L23" s="43"/>
    </row>
    <row r="24" s="1" customFormat="1" ht="12" customHeight="1">
      <c r="B24" s="43"/>
      <c r="D24" s="141" t="s">
        <v>34</v>
      </c>
      <c r="I24" s="145" t="s">
        <v>27</v>
      </c>
      <c r="J24" s="17" t="str">
        <f>IF('Rekapitulace stavby'!AN16="","",'Rekapitulace stavby'!AN16)</f>
        <v/>
      </c>
      <c r="L24" s="43"/>
    </row>
    <row r="25" s="1" customFormat="1" ht="18" customHeight="1">
      <c r="B25" s="43"/>
      <c r="E25" s="17" t="str">
        <f>IF('Rekapitulace stavby'!E17="","",'Rekapitulace stavby'!E17)</f>
        <v xml:space="preserve"> </v>
      </c>
      <c r="I25" s="145" t="s">
        <v>30</v>
      </c>
      <c r="J25" s="17" t="str">
        <f>IF('Rekapitulace stavby'!AN17="","",'Rekapitulace stavby'!AN17)</f>
        <v/>
      </c>
      <c r="L25" s="43"/>
    </row>
    <row r="26" s="1" customFormat="1" ht="6.96" customHeight="1">
      <c r="B26" s="43"/>
      <c r="I26" s="143"/>
      <c r="L26" s="43"/>
    </row>
    <row r="27" s="1" customFormat="1" ht="12" customHeight="1">
      <c r="B27" s="43"/>
      <c r="D27" s="141" t="s">
        <v>37</v>
      </c>
      <c r="I27" s="145" t="s">
        <v>27</v>
      </c>
      <c r="J27" s="17" t="s">
        <v>21</v>
      </c>
      <c r="L27" s="43"/>
    </row>
    <row r="28" s="1" customFormat="1" ht="18" customHeight="1">
      <c r="B28" s="43"/>
      <c r="E28" s="17" t="s">
        <v>38</v>
      </c>
      <c r="I28" s="145" t="s">
        <v>30</v>
      </c>
      <c r="J28" s="17" t="s">
        <v>21</v>
      </c>
      <c r="L28" s="43"/>
    </row>
    <row r="29" s="1" customFormat="1" ht="6.96" customHeight="1">
      <c r="B29" s="43"/>
      <c r="I29" s="143"/>
      <c r="L29" s="43"/>
    </row>
    <row r="30" s="1" customFormat="1" ht="12" customHeight="1">
      <c r="B30" s="43"/>
      <c r="D30" s="141" t="s">
        <v>39</v>
      </c>
      <c r="I30" s="143"/>
      <c r="L30" s="43"/>
    </row>
    <row r="31" s="7" customFormat="1" ht="45" customHeight="1">
      <c r="B31" s="147"/>
      <c r="E31" s="148" t="s">
        <v>40</v>
      </c>
      <c r="F31" s="148"/>
      <c r="G31" s="148"/>
      <c r="H31" s="148"/>
      <c r="I31" s="149"/>
      <c r="L31" s="147"/>
    </row>
    <row r="32" s="1" customFormat="1" ht="6.96" customHeight="1">
      <c r="B32" s="43"/>
      <c r="I32" s="143"/>
      <c r="L32" s="43"/>
    </row>
    <row r="33" s="1" customFormat="1" ht="6.96" customHeight="1">
      <c r="B33" s="43"/>
      <c r="D33" s="71"/>
      <c r="E33" s="71"/>
      <c r="F33" s="71"/>
      <c r="G33" s="71"/>
      <c r="H33" s="71"/>
      <c r="I33" s="150"/>
      <c r="J33" s="71"/>
      <c r="K33" s="71"/>
      <c r="L33" s="43"/>
    </row>
    <row r="34" s="1" customFormat="1" ht="25.44" customHeight="1">
      <c r="B34" s="43"/>
      <c r="D34" s="151" t="s">
        <v>41</v>
      </c>
      <c r="I34" s="143"/>
      <c r="J34" s="152">
        <f>ROUND(J92, 2)</f>
        <v>0</v>
      </c>
      <c r="L34" s="43"/>
    </row>
    <row r="35" s="1" customFormat="1" ht="6.96" customHeight="1">
      <c r="B35" s="43"/>
      <c r="D35" s="71"/>
      <c r="E35" s="71"/>
      <c r="F35" s="71"/>
      <c r="G35" s="71"/>
      <c r="H35" s="71"/>
      <c r="I35" s="150"/>
      <c r="J35" s="71"/>
      <c r="K35" s="71"/>
      <c r="L35" s="43"/>
    </row>
    <row r="36" s="1" customFormat="1" ht="14.4" customHeight="1">
      <c r="B36" s="43"/>
      <c r="F36" s="153" t="s">
        <v>43</v>
      </c>
      <c r="I36" s="154" t="s">
        <v>42</v>
      </c>
      <c r="J36" s="153" t="s">
        <v>44</v>
      </c>
      <c r="L36" s="43"/>
    </row>
    <row r="37" hidden="1" s="1" customFormat="1" ht="14.4" customHeight="1">
      <c r="B37" s="43"/>
      <c r="D37" s="141" t="s">
        <v>45</v>
      </c>
      <c r="E37" s="141" t="s">
        <v>46</v>
      </c>
      <c r="F37" s="155">
        <f>ROUND((SUM(BE92:BE95)),  2)</f>
        <v>0</v>
      </c>
      <c r="I37" s="156">
        <v>0.20999999999999999</v>
      </c>
      <c r="J37" s="155">
        <f>ROUND(((SUM(BE92:BE95))*I37),  2)</f>
        <v>0</v>
      </c>
      <c r="L37" s="43"/>
    </row>
    <row r="38" hidden="1" s="1" customFormat="1" ht="14.4" customHeight="1">
      <c r="B38" s="43"/>
      <c r="E38" s="141" t="s">
        <v>47</v>
      </c>
      <c r="F38" s="155">
        <f>ROUND((SUM(BF92:BF95)),  2)</f>
        <v>0</v>
      </c>
      <c r="I38" s="156">
        <v>0.14999999999999999</v>
      </c>
      <c r="J38" s="155">
        <f>ROUND(((SUM(BF92:BF95))*I38),  2)</f>
        <v>0</v>
      </c>
      <c r="L38" s="43"/>
    </row>
    <row r="39" s="1" customFormat="1" ht="14.4" customHeight="1">
      <c r="B39" s="43"/>
      <c r="D39" s="141" t="s">
        <v>45</v>
      </c>
      <c r="E39" s="141" t="s">
        <v>48</v>
      </c>
      <c r="F39" s="155">
        <f>ROUND((SUM(BG92:BG95)),  2)</f>
        <v>0</v>
      </c>
      <c r="I39" s="156">
        <v>0.20999999999999999</v>
      </c>
      <c r="J39" s="155">
        <f>0</f>
        <v>0</v>
      </c>
      <c r="L39" s="43"/>
    </row>
    <row r="40" s="1" customFormat="1" ht="14.4" customHeight="1">
      <c r="B40" s="43"/>
      <c r="E40" s="141" t="s">
        <v>49</v>
      </c>
      <c r="F40" s="155">
        <f>ROUND((SUM(BH92:BH95)),  2)</f>
        <v>0</v>
      </c>
      <c r="I40" s="156">
        <v>0.14999999999999999</v>
      </c>
      <c r="J40" s="155">
        <f>0</f>
        <v>0</v>
      </c>
      <c r="L40" s="43"/>
    </row>
    <row r="41" hidden="1" s="1" customFormat="1" ht="14.4" customHeight="1">
      <c r="B41" s="43"/>
      <c r="E41" s="141" t="s">
        <v>50</v>
      </c>
      <c r="F41" s="155">
        <f>ROUND((SUM(BI92:BI95)),  2)</f>
        <v>0</v>
      </c>
      <c r="I41" s="156">
        <v>0</v>
      </c>
      <c r="J41" s="155">
        <f>0</f>
        <v>0</v>
      </c>
      <c r="L41" s="43"/>
    </row>
    <row r="42" s="1" customFormat="1" ht="6.96" customHeight="1">
      <c r="B42" s="43"/>
      <c r="I42" s="143"/>
      <c r="L42" s="43"/>
    </row>
    <row r="43" s="1" customFormat="1" ht="25.44" customHeight="1">
      <c r="B43" s="43"/>
      <c r="C43" s="157"/>
      <c r="D43" s="158" t="s">
        <v>51</v>
      </c>
      <c r="E43" s="159"/>
      <c r="F43" s="159"/>
      <c r="G43" s="160" t="s">
        <v>52</v>
      </c>
      <c r="H43" s="161" t="s">
        <v>53</v>
      </c>
      <c r="I43" s="162"/>
      <c r="J43" s="163">
        <f>SUM(J34:J41)</f>
        <v>0</v>
      </c>
      <c r="K43" s="164"/>
      <c r="L43" s="43"/>
    </row>
    <row r="44" s="1" customFormat="1" ht="14.4" customHeight="1">
      <c r="B44" s="165"/>
      <c r="C44" s="166"/>
      <c r="D44" s="166"/>
      <c r="E44" s="166"/>
      <c r="F44" s="166"/>
      <c r="G44" s="166"/>
      <c r="H44" s="166"/>
      <c r="I44" s="167"/>
      <c r="J44" s="166"/>
      <c r="K44" s="166"/>
      <c r="L44" s="43"/>
    </row>
    <row r="48" s="1" customFormat="1" ht="6.96" customHeight="1">
      <c r="B48" s="168"/>
      <c r="C48" s="169"/>
      <c r="D48" s="169"/>
      <c r="E48" s="169"/>
      <c r="F48" s="169"/>
      <c r="G48" s="169"/>
      <c r="H48" s="169"/>
      <c r="I48" s="170"/>
      <c r="J48" s="169"/>
      <c r="K48" s="169"/>
      <c r="L48" s="43"/>
    </row>
    <row r="49" s="1" customFormat="1" ht="24.96" customHeight="1">
      <c r="B49" s="38"/>
      <c r="C49" s="23" t="s">
        <v>189</v>
      </c>
      <c r="D49" s="39"/>
      <c r="E49" s="39"/>
      <c r="F49" s="39"/>
      <c r="G49" s="39"/>
      <c r="H49" s="39"/>
      <c r="I49" s="143"/>
      <c r="J49" s="39"/>
      <c r="K49" s="39"/>
      <c r="L49" s="43"/>
    </row>
    <row r="50" s="1" customFormat="1" ht="6.96" customHeight="1">
      <c r="B50" s="38"/>
      <c r="C50" s="39"/>
      <c r="D50" s="39"/>
      <c r="E50" s="39"/>
      <c r="F50" s="39"/>
      <c r="G50" s="39"/>
      <c r="H50" s="39"/>
      <c r="I50" s="143"/>
      <c r="J50" s="39"/>
      <c r="K50" s="39"/>
      <c r="L50" s="43"/>
    </row>
    <row r="51" s="1" customFormat="1" ht="12" customHeight="1">
      <c r="B51" s="38"/>
      <c r="C51" s="32" t="s">
        <v>16</v>
      </c>
      <c r="D51" s="39"/>
      <c r="E51" s="39"/>
      <c r="F51" s="39"/>
      <c r="G51" s="39"/>
      <c r="H51" s="39"/>
      <c r="I51" s="143"/>
      <c r="J51" s="39"/>
      <c r="K51" s="39"/>
      <c r="L51" s="43"/>
    </row>
    <row r="52" s="1" customFormat="1" ht="16.5" customHeight="1">
      <c r="B52" s="38"/>
      <c r="C52" s="39"/>
      <c r="D52" s="39"/>
      <c r="E52" s="171" t="str">
        <f>E7</f>
        <v>Oprava přejezdů v obvodu ST Ústí n.L.</v>
      </c>
      <c r="F52" s="32"/>
      <c r="G52" s="32"/>
      <c r="H52" s="32"/>
      <c r="I52" s="143"/>
      <c r="J52" s="39"/>
      <c r="K52" s="39"/>
      <c r="L52" s="43"/>
    </row>
    <row r="53" ht="12" customHeight="1">
      <c r="B53" s="21"/>
      <c r="C53" s="32" t="s">
        <v>183</v>
      </c>
      <c r="D53" s="22"/>
      <c r="E53" s="22"/>
      <c r="F53" s="22"/>
      <c r="G53" s="22"/>
      <c r="H53" s="22"/>
      <c r="I53" s="136"/>
      <c r="J53" s="22"/>
      <c r="K53" s="22"/>
      <c r="L53" s="20"/>
    </row>
    <row r="54" ht="16.5" customHeight="1">
      <c r="B54" s="21"/>
      <c r="C54" s="22"/>
      <c r="D54" s="22"/>
      <c r="E54" s="171" t="s">
        <v>1016</v>
      </c>
      <c r="F54" s="22"/>
      <c r="G54" s="22"/>
      <c r="H54" s="22"/>
      <c r="I54" s="136"/>
      <c r="J54" s="22"/>
      <c r="K54" s="22"/>
      <c r="L54" s="20"/>
    </row>
    <row r="55" ht="12" customHeight="1">
      <c r="B55" s="21"/>
      <c r="C55" s="32" t="s">
        <v>185</v>
      </c>
      <c r="D55" s="22"/>
      <c r="E55" s="22"/>
      <c r="F55" s="22"/>
      <c r="G55" s="22"/>
      <c r="H55" s="22"/>
      <c r="I55" s="136"/>
      <c r="J55" s="22"/>
      <c r="K55" s="22"/>
      <c r="L55" s="20"/>
    </row>
    <row r="56" s="1" customFormat="1" ht="16.5" customHeight="1">
      <c r="B56" s="38"/>
      <c r="C56" s="39"/>
      <c r="D56" s="39"/>
      <c r="E56" s="32" t="s">
        <v>715</v>
      </c>
      <c r="F56" s="39"/>
      <c r="G56" s="39"/>
      <c r="H56" s="39"/>
      <c r="I56" s="143"/>
      <c r="J56" s="39"/>
      <c r="K56" s="39"/>
      <c r="L56" s="43"/>
    </row>
    <row r="57" s="1" customFormat="1" ht="12" customHeight="1">
      <c r="B57" s="38"/>
      <c r="C57" s="32" t="s">
        <v>187</v>
      </c>
      <c r="D57" s="39"/>
      <c r="E57" s="39"/>
      <c r="F57" s="39"/>
      <c r="G57" s="39"/>
      <c r="H57" s="39"/>
      <c r="I57" s="143"/>
      <c r="J57" s="39"/>
      <c r="K57" s="39"/>
      <c r="L57" s="43"/>
    </row>
    <row r="58" s="1" customFormat="1" ht="16.5" customHeight="1">
      <c r="B58" s="38"/>
      <c r="C58" s="39"/>
      <c r="D58" s="39"/>
      <c r="E58" s="64" t="str">
        <f>E13</f>
        <v>TK - P3468</v>
      </c>
      <c r="F58" s="39"/>
      <c r="G58" s="39"/>
      <c r="H58" s="39"/>
      <c r="I58" s="143"/>
      <c r="J58" s="39"/>
      <c r="K58" s="39"/>
      <c r="L58" s="43"/>
    </row>
    <row r="59" s="1" customFormat="1" ht="6.96" customHeight="1">
      <c r="B59" s="38"/>
      <c r="C59" s="39"/>
      <c r="D59" s="39"/>
      <c r="E59" s="39"/>
      <c r="F59" s="39"/>
      <c r="G59" s="39"/>
      <c r="H59" s="39"/>
      <c r="I59" s="143"/>
      <c r="J59" s="39"/>
      <c r="K59" s="39"/>
      <c r="L59" s="43"/>
    </row>
    <row r="60" s="1" customFormat="1" ht="12" customHeight="1">
      <c r="B60" s="38"/>
      <c r="C60" s="32" t="s">
        <v>22</v>
      </c>
      <c r="D60" s="39"/>
      <c r="E60" s="39"/>
      <c r="F60" s="27" t="str">
        <f>F16</f>
        <v>obvod ST Ústí n.L.</v>
      </c>
      <c r="G60" s="39"/>
      <c r="H60" s="39"/>
      <c r="I60" s="145" t="s">
        <v>24</v>
      </c>
      <c r="J60" s="67" t="str">
        <f>IF(J16="","",J16)</f>
        <v>2. 11. 2018</v>
      </c>
      <c r="K60" s="39"/>
      <c r="L60" s="43"/>
    </row>
    <row r="61" s="1" customFormat="1" ht="6.96" customHeight="1">
      <c r="B61" s="38"/>
      <c r="C61" s="39"/>
      <c r="D61" s="39"/>
      <c r="E61" s="39"/>
      <c r="F61" s="39"/>
      <c r="G61" s="39"/>
      <c r="H61" s="39"/>
      <c r="I61" s="143"/>
      <c r="J61" s="39"/>
      <c r="K61" s="39"/>
      <c r="L61" s="43"/>
    </row>
    <row r="62" s="1" customFormat="1" ht="13.65" customHeight="1">
      <c r="B62" s="38"/>
      <c r="C62" s="32" t="s">
        <v>26</v>
      </c>
      <c r="D62" s="39"/>
      <c r="E62" s="39"/>
      <c r="F62" s="27" t="str">
        <f>E19</f>
        <v>SŽDC s.o., OŘ Ústí n.L., ST Ústí n.L.</v>
      </c>
      <c r="G62" s="39"/>
      <c r="H62" s="39"/>
      <c r="I62" s="145" t="s">
        <v>34</v>
      </c>
      <c r="J62" s="36" t="str">
        <f>E25</f>
        <v xml:space="preserve"> </v>
      </c>
      <c r="K62" s="39"/>
      <c r="L62" s="43"/>
    </row>
    <row r="63" s="1" customFormat="1" ht="24.9" customHeight="1">
      <c r="B63" s="38"/>
      <c r="C63" s="32" t="s">
        <v>32</v>
      </c>
      <c r="D63" s="39"/>
      <c r="E63" s="39"/>
      <c r="F63" s="27" t="str">
        <f>IF(E22="","",E22)</f>
        <v>Vyplň údaj</v>
      </c>
      <c r="G63" s="39"/>
      <c r="H63" s="39"/>
      <c r="I63" s="145" t="s">
        <v>37</v>
      </c>
      <c r="J63" s="36" t="str">
        <f>E28</f>
        <v>Jakub Lukášek, DiS; Jan Seemann, DiS</v>
      </c>
      <c r="K63" s="39"/>
      <c r="L63" s="43"/>
    </row>
    <row r="64" s="1" customFormat="1" ht="10.32" customHeight="1">
      <c r="B64" s="38"/>
      <c r="C64" s="39"/>
      <c r="D64" s="39"/>
      <c r="E64" s="39"/>
      <c r="F64" s="39"/>
      <c r="G64" s="39"/>
      <c r="H64" s="39"/>
      <c r="I64" s="143"/>
      <c r="J64" s="39"/>
      <c r="K64" s="39"/>
      <c r="L64" s="43"/>
    </row>
    <row r="65" s="1" customFormat="1" ht="29.28" customHeight="1">
      <c r="B65" s="38"/>
      <c r="C65" s="172" t="s">
        <v>190</v>
      </c>
      <c r="D65" s="173"/>
      <c r="E65" s="173"/>
      <c r="F65" s="173"/>
      <c r="G65" s="173"/>
      <c r="H65" s="173"/>
      <c r="I65" s="174"/>
      <c r="J65" s="175" t="s">
        <v>191</v>
      </c>
      <c r="K65" s="173"/>
      <c r="L65" s="43"/>
    </row>
    <row r="66" s="1" customFormat="1" ht="10.32" customHeight="1">
      <c r="B66" s="38"/>
      <c r="C66" s="39"/>
      <c r="D66" s="39"/>
      <c r="E66" s="39"/>
      <c r="F66" s="39"/>
      <c r="G66" s="39"/>
      <c r="H66" s="39"/>
      <c r="I66" s="143"/>
      <c r="J66" s="39"/>
      <c r="K66" s="39"/>
      <c r="L66" s="43"/>
    </row>
    <row r="67" s="1" customFormat="1" ht="22.8" customHeight="1">
      <c r="B67" s="38"/>
      <c r="C67" s="176" t="s">
        <v>73</v>
      </c>
      <c r="D67" s="39"/>
      <c r="E67" s="39"/>
      <c r="F67" s="39"/>
      <c r="G67" s="39"/>
      <c r="H67" s="39"/>
      <c r="I67" s="143"/>
      <c r="J67" s="97">
        <f>J92</f>
        <v>0</v>
      </c>
      <c r="K67" s="39"/>
      <c r="L67" s="43"/>
      <c r="AU67" s="17" t="s">
        <v>192</v>
      </c>
    </row>
    <row r="68" s="8" customFormat="1" ht="24.96" customHeight="1">
      <c r="B68" s="177"/>
      <c r="C68" s="178"/>
      <c r="D68" s="179" t="s">
        <v>196</v>
      </c>
      <c r="E68" s="180"/>
      <c r="F68" s="180"/>
      <c r="G68" s="180"/>
      <c r="H68" s="180"/>
      <c r="I68" s="181"/>
      <c r="J68" s="182">
        <f>J93</f>
        <v>0</v>
      </c>
      <c r="K68" s="178"/>
      <c r="L68" s="183"/>
    </row>
    <row r="69" s="1" customFormat="1" ht="21.84" customHeight="1">
      <c r="B69" s="38"/>
      <c r="C69" s="39"/>
      <c r="D69" s="39"/>
      <c r="E69" s="39"/>
      <c r="F69" s="39"/>
      <c r="G69" s="39"/>
      <c r="H69" s="39"/>
      <c r="I69" s="143"/>
      <c r="J69" s="39"/>
      <c r="K69" s="39"/>
      <c r="L69" s="43"/>
    </row>
    <row r="70" s="1" customFormat="1" ht="6.96" customHeight="1">
      <c r="B70" s="57"/>
      <c r="C70" s="58"/>
      <c r="D70" s="58"/>
      <c r="E70" s="58"/>
      <c r="F70" s="58"/>
      <c r="G70" s="58"/>
      <c r="H70" s="58"/>
      <c r="I70" s="167"/>
      <c r="J70" s="58"/>
      <c r="K70" s="58"/>
      <c r="L70" s="43"/>
    </row>
    <row r="74" s="1" customFormat="1" ht="6.96" customHeight="1">
      <c r="B74" s="59"/>
      <c r="C74" s="60"/>
      <c r="D74" s="60"/>
      <c r="E74" s="60"/>
      <c r="F74" s="60"/>
      <c r="G74" s="60"/>
      <c r="H74" s="60"/>
      <c r="I74" s="170"/>
      <c r="J74" s="60"/>
      <c r="K74" s="60"/>
      <c r="L74" s="43"/>
    </row>
    <row r="75" s="1" customFormat="1" ht="24.96" customHeight="1">
      <c r="B75" s="38"/>
      <c r="C75" s="23" t="s">
        <v>197</v>
      </c>
      <c r="D75" s="39"/>
      <c r="E75" s="39"/>
      <c r="F75" s="39"/>
      <c r="G75" s="39"/>
      <c r="H75" s="39"/>
      <c r="I75" s="143"/>
      <c r="J75" s="39"/>
      <c r="K75" s="39"/>
      <c r="L75" s="43"/>
    </row>
    <row r="76" s="1" customFormat="1" ht="6.96" customHeight="1">
      <c r="B76" s="38"/>
      <c r="C76" s="39"/>
      <c r="D76" s="39"/>
      <c r="E76" s="39"/>
      <c r="F76" s="39"/>
      <c r="G76" s="39"/>
      <c r="H76" s="39"/>
      <c r="I76" s="143"/>
      <c r="J76" s="39"/>
      <c r="K76" s="39"/>
      <c r="L76" s="43"/>
    </row>
    <row r="77" s="1" customFormat="1" ht="12" customHeight="1">
      <c r="B77" s="38"/>
      <c r="C77" s="32" t="s">
        <v>16</v>
      </c>
      <c r="D77" s="39"/>
      <c r="E77" s="39"/>
      <c r="F77" s="39"/>
      <c r="G77" s="39"/>
      <c r="H77" s="39"/>
      <c r="I77" s="143"/>
      <c r="J77" s="39"/>
      <c r="K77" s="39"/>
      <c r="L77" s="43"/>
    </row>
    <row r="78" s="1" customFormat="1" ht="16.5" customHeight="1">
      <c r="B78" s="38"/>
      <c r="C78" s="39"/>
      <c r="D78" s="39"/>
      <c r="E78" s="171" t="str">
        <f>E7</f>
        <v>Oprava přejezdů v obvodu ST Ústí n.L.</v>
      </c>
      <c r="F78" s="32"/>
      <c r="G78" s="32"/>
      <c r="H78" s="32"/>
      <c r="I78" s="143"/>
      <c r="J78" s="39"/>
      <c r="K78" s="39"/>
      <c r="L78" s="43"/>
    </row>
    <row r="79" ht="12" customHeight="1">
      <c r="B79" s="21"/>
      <c r="C79" s="32" t="s">
        <v>183</v>
      </c>
      <c r="D79" s="22"/>
      <c r="E79" s="22"/>
      <c r="F79" s="22"/>
      <c r="G79" s="22"/>
      <c r="H79" s="22"/>
      <c r="I79" s="136"/>
      <c r="J79" s="22"/>
      <c r="K79" s="22"/>
      <c r="L79" s="20"/>
    </row>
    <row r="80" ht="16.5" customHeight="1">
      <c r="B80" s="21"/>
      <c r="C80" s="22"/>
      <c r="D80" s="22"/>
      <c r="E80" s="171" t="s">
        <v>1016</v>
      </c>
      <c r="F80" s="22"/>
      <c r="G80" s="22"/>
      <c r="H80" s="22"/>
      <c r="I80" s="136"/>
      <c r="J80" s="22"/>
      <c r="K80" s="22"/>
      <c r="L80" s="20"/>
    </row>
    <row r="81" ht="12" customHeight="1">
      <c r="B81" s="21"/>
      <c r="C81" s="32" t="s">
        <v>185</v>
      </c>
      <c r="D81" s="22"/>
      <c r="E81" s="22"/>
      <c r="F81" s="22"/>
      <c r="G81" s="22"/>
      <c r="H81" s="22"/>
      <c r="I81" s="136"/>
      <c r="J81" s="22"/>
      <c r="K81" s="22"/>
      <c r="L81" s="20"/>
    </row>
    <row r="82" s="1" customFormat="1" ht="16.5" customHeight="1">
      <c r="B82" s="38"/>
      <c r="C82" s="39"/>
      <c r="D82" s="39"/>
      <c r="E82" s="32" t="s">
        <v>715</v>
      </c>
      <c r="F82" s="39"/>
      <c r="G82" s="39"/>
      <c r="H82" s="39"/>
      <c r="I82" s="143"/>
      <c r="J82" s="39"/>
      <c r="K82" s="39"/>
      <c r="L82" s="43"/>
    </row>
    <row r="83" s="1" customFormat="1" ht="12" customHeight="1">
      <c r="B83" s="38"/>
      <c r="C83" s="32" t="s">
        <v>187</v>
      </c>
      <c r="D83" s="39"/>
      <c r="E83" s="39"/>
      <c r="F83" s="39"/>
      <c r="G83" s="39"/>
      <c r="H83" s="39"/>
      <c r="I83" s="143"/>
      <c r="J83" s="39"/>
      <c r="K83" s="39"/>
      <c r="L83" s="43"/>
    </row>
    <row r="84" s="1" customFormat="1" ht="16.5" customHeight="1">
      <c r="B84" s="38"/>
      <c r="C84" s="39"/>
      <c r="D84" s="39"/>
      <c r="E84" s="64" t="str">
        <f>E13</f>
        <v>TK - P3468</v>
      </c>
      <c r="F84" s="39"/>
      <c r="G84" s="39"/>
      <c r="H84" s="39"/>
      <c r="I84" s="143"/>
      <c r="J84" s="39"/>
      <c r="K84" s="39"/>
      <c r="L84" s="43"/>
    </row>
    <row r="85" s="1" customFormat="1" ht="6.96" customHeight="1">
      <c r="B85" s="38"/>
      <c r="C85" s="39"/>
      <c r="D85" s="39"/>
      <c r="E85" s="39"/>
      <c r="F85" s="39"/>
      <c r="G85" s="39"/>
      <c r="H85" s="39"/>
      <c r="I85" s="143"/>
      <c r="J85" s="39"/>
      <c r="K85" s="39"/>
      <c r="L85" s="43"/>
    </row>
    <row r="86" s="1" customFormat="1" ht="12" customHeight="1">
      <c r="B86" s="38"/>
      <c r="C86" s="32" t="s">
        <v>22</v>
      </c>
      <c r="D86" s="39"/>
      <c r="E86" s="39"/>
      <c r="F86" s="27" t="str">
        <f>F16</f>
        <v>obvod ST Ústí n.L.</v>
      </c>
      <c r="G86" s="39"/>
      <c r="H86" s="39"/>
      <c r="I86" s="145" t="s">
        <v>24</v>
      </c>
      <c r="J86" s="67" t="str">
        <f>IF(J16="","",J16)</f>
        <v>2. 11. 2018</v>
      </c>
      <c r="K86" s="39"/>
      <c r="L86" s="43"/>
    </row>
    <row r="87" s="1" customFormat="1" ht="6.96" customHeight="1">
      <c r="B87" s="38"/>
      <c r="C87" s="39"/>
      <c r="D87" s="39"/>
      <c r="E87" s="39"/>
      <c r="F87" s="39"/>
      <c r="G87" s="39"/>
      <c r="H87" s="39"/>
      <c r="I87" s="143"/>
      <c r="J87" s="39"/>
      <c r="K87" s="39"/>
      <c r="L87" s="43"/>
    </row>
    <row r="88" s="1" customFormat="1" ht="13.65" customHeight="1">
      <c r="B88" s="38"/>
      <c r="C88" s="32" t="s">
        <v>26</v>
      </c>
      <c r="D88" s="39"/>
      <c r="E88" s="39"/>
      <c r="F88" s="27" t="str">
        <f>E19</f>
        <v>SŽDC s.o., OŘ Ústí n.L., ST Ústí n.L.</v>
      </c>
      <c r="G88" s="39"/>
      <c r="H88" s="39"/>
      <c r="I88" s="145" t="s">
        <v>34</v>
      </c>
      <c r="J88" s="36" t="str">
        <f>E25</f>
        <v xml:space="preserve"> </v>
      </c>
      <c r="K88" s="39"/>
      <c r="L88" s="43"/>
    </row>
    <row r="89" s="1" customFormat="1" ht="24.9" customHeight="1">
      <c r="B89" s="38"/>
      <c r="C89" s="32" t="s">
        <v>32</v>
      </c>
      <c r="D89" s="39"/>
      <c r="E89" s="39"/>
      <c r="F89" s="27" t="str">
        <f>IF(E22="","",E22)</f>
        <v>Vyplň údaj</v>
      </c>
      <c r="G89" s="39"/>
      <c r="H89" s="39"/>
      <c r="I89" s="145" t="s">
        <v>37</v>
      </c>
      <c r="J89" s="36" t="str">
        <f>E28</f>
        <v>Jakub Lukášek, DiS; Jan Seemann, DiS</v>
      </c>
      <c r="K89" s="39"/>
      <c r="L89" s="43"/>
    </row>
    <row r="90" s="1" customFormat="1" ht="10.32" customHeight="1">
      <c r="B90" s="38"/>
      <c r="C90" s="39"/>
      <c r="D90" s="39"/>
      <c r="E90" s="39"/>
      <c r="F90" s="39"/>
      <c r="G90" s="39"/>
      <c r="H90" s="39"/>
      <c r="I90" s="143"/>
      <c r="J90" s="39"/>
      <c r="K90" s="39"/>
      <c r="L90" s="43"/>
    </row>
    <row r="91" s="10" customFormat="1" ht="29.28" customHeight="1">
      <c r="B91" s="190"/>
      <c r="C91" s="191" t="s">
        <v>198</v>
      </c>
      <c r="D91" s="192" t="s">
        <v>60</v>
      </c>
      <c r="E91" s="192" t="s">
        <v>56</v>
      </c>
      <c r="F91" s="192" t="s">
        <v>57</v>
      </c>
      <c r="G91" s="192" t="s">
        <v>199</v>
      </c>
      <c r="H91" s="192" t="s">
        <v>200</v>
      </c>
      <c r="I91" s="193" t="s">
        <v>201</v>
      </c>
      <c r="J91" s="192" t="s">
        <v>191</v>
      </c>
      <c r="K91" s="194" t="s">
        <v>202</v>
      </c>
      <c r="L91" s="195"/>
      <c r="M91" s="87" t="s">
        <v>21</v>
      </c>
      <c r="N91" s="88" t="s">
        <v>45</v>
      </c>
      <c r="O91" s="88" t="s">
        <v>203</v>
      </c>
      <c r="P91" s="88" t="s">
        <v>204</v>
      </c>
      <c r="Q91" s="88" t="s">
        <v>205</v>
      </c>
      <c r="R91" s="88" t="s">
        <v>206</v>
      </c>
      <c r="S91" s="88" t="s">
        <v>207</v>
      </c>
      <c r="T91" s="89" t="s">
        <v>208</v>
      </c>
    </row>
    <row r="92" s="1" customFormat="1" ht="22.8" customHeight="1">
      <c r="B92" s="38"/>
      <c r="C92" s="94" t="s">
        <v>209</v>
      </c>
      <c r="D92" s="39"/>
      <c r="E92" s="39"/>
      <c r="F92" s="39"/>
      <c r="G92" s="39"/>
      <c r="H92" s="39"/>
      <c r="I92" s="143"/>
      <c r="J92" s="196">
        <f>BK92</f>
        <v>0</v>
      </c>
      <c r="K92" s="39"/>
      <c r="L92" s="43"/>
      <c r="M92" s="90"/>
      <c r="N92" s="91"/>
      <c r="O92" s="91"/>
      <c r="P92" s="197">
        <f>P93</f>
        <v>0</v>
      </c>
      <c r="Q92" s="91"/>
      <c r="R92" s="197">
        <f>R93</f>
        <v>0</v>
      </c>
      <c r="S92" s="91"/>
      <c r="T92" s="198">
        <f>T93</f>
        <v>0</v>
      </c>
      <c r="AT92" s="17" t="s">
        <v>74</v>
      </c>
      <c r="AU92" s="17" t="s">
        <v>192</v>
      </c>
      <c r="BK92" s="199">
        <f>BK93</f>
        <v>0</v>
      </c>
    </row>
    <row r="93" s="11" customFormat="1" ht="25.92" customHeight="1">
      <c r="B93" s="200"/>
      <c r="C93" s="201"/>
      <c r="D93" s="202" t="s">
        <v>74</v>
      </c>
      <c r="E93" s="203" t="s">
        <v>98</v>
      </c>
      <c r="F93" s="203" t="s">
        <v>466</v>
      </c>
      <c r="G93" s="201"/>
      <c r="H93" s="201"/>
      <c r="I93" s="204"/>
      <c r="J93" s="205">
        <f>BK93</f>
        <v>0</v>
      </c>
      <c r="K93" s="201"/>
      <c r="L93" s="206"/>
      <c r="M93" s="207"/>
      <c r="N93" s="208"/>
      <c r="O93" s="208"/>
      <c r="P93" s="209">
        <f>SUM(P94:P95)</f>
        <v>0</v>
      </c>
      <c r="Q93" s="208"/>
      <c r="R93" s="209">
        <f>SUM(R94:R95)</f>
        <v>0</v>
      </c>
      <c r="S93" s="208"/>
      <c r="T93" s="210">
        <f>SUM(T94:T95)</f>
        <v>0</v>
      </c>
      <c r="AR93" s="211" t="s">
        <v>213</v>
      </c>
      <c r="AT93" s="212" t="s">
        <v>74</v>
      </c>
      <c r="AU93" s="212" t="s">
        <v>75</v>
      </c>
      <c r="AY93" s="211" t="s">
        <v>212</v>
      </c>
      <c r="BK93" s="213">
        <f>SUM(BK94:BK95)</f>
        <v>0</v>
      </c>
    </row>
    <row r="94" s="1" customFormat="1" ht="22.5" customHeight="1">
      <c r="B94" s="38"/>
      <c r="C94" s="216" t="s">
        <v>82</v>
      </c>
      <c r="D94" s="216" t="s">
        <v>215</v>
      </c>
      <c r="E94" s="217" t="s">
        <v>737</v>
      </c>
      <c r="F94" s="218" t="s">
        <v>738</v>
      </c>
      <c r="G94" s="219" t="s">
        <v>350</v>
      </c>
      <c r="H94" s="220">
        <v>1</v>
      </c>
      <c r="I94" s="221"/>
      <c r="J94" s="222">
        <f>ROUND(I94*H94,2)</f>
        <v>0</v>
      </c>
      <c r="K94" s="218" t="s">
        <v>219</v>
      </c>
      <c r="L94" s="43"/>
      <c r="M94" s="223" t="s">
        <v>21</v>
      </c>
      <c r="N94" s="224" t="s">
        <v>48</v>
      </c>
      <c r="O94" s="79"/>
      <c r="P94" s="225">
        <f>O94*H94</f>
        <v>0</v>
      </c>
      <c r="Q94" s="225">
        <v>0</v>
      </c>
      <c r="R94" s="225">
        <f>Q94*H94</f>
        <v>0</v>
      </c>
      <c r="S94" s="225">
        <v>0</v>
      </c>
      <c r="T94" s="226">
        <f>S94*H94</f>
        <v>0</v>
      </c>
      <c r="AR94" s="17" t="s">
        <v>220</v>
      </c>
      <c r="AT94" s="17" t="s">
        <v>215</v>
      </c>
      <c r="AU94" s="17" t="s">
        <v>82</v>
      </c>
      <c r="AY94" s="17" t="s">
        <v>212</v>
      </c>
      <c r="BE94" s="227">
        <f>IF(N94="základní",J94,0)</f>
        <v>0</v>
      </c>
      <c r="BF94" s="227">
        <f>IF(N94="snížená",J94,0)</f>
        <v>0</v>
      </c>
      <c r="BG94" s="227">
        <f>IF(N94="zákl. přenesená",J94,0)</f>
        <v>0</v>
      </c>
      <c r="BH94" s="227">
        <f>IF(N94="sníž. přenesená",J94,0)</f>
        <v>0</v>
      </c>
      <c r="BI94" s="227">
        <f>IF(N94="nulová",J94,0)</f>
        <v>0</v>
      </c>
      <c r="BJ94" s="17" t="s">
        <v>220</v>
      </c>
      <c r="BK94" s="227">
        <f>ROUND(I94*H94,2)</f>
        <v>0</v>
      </c>
      <c r="BL94" s="17" t="s">
        <v>220</v>
      </c>
      <c r="BM94" s="17" t="s">
        <v>1035</v>
      </c>
    </row>
    <row r="95" s="1" customFormat="1" ht="22.5" customHeight="1">
      <c r="B95" s="38"/>
      <c r="C95" s="216" t="s">
        <v>84</v>
      </c>
      <c r="D95" s="216" t="s">
        <v>215</v>
      </c>
      <c r="E95" s="217" t="s">
        <v>743</v>
      </c>
      <c r="F95" s="218" t="s">
        <v>744</v>
      </c>
      <c r="G95" s="219" t="s">
        <v>350</v>
      </c>
      <c r="H95" s="220">
        <v>1</v>
      </c>
      <c r="I95" s="221"/>
      <c r="J95" s="222">
        <f>ROUND(I95*H95,2)</f>
        <v>0</v>
      </c>
      <c r="K95" s="218" t="s">
        <v>219</v>
      </c>
      <c r="L95" s="43"/>
      <c r="M95" s="284" t="s">
        <v>21</v>
      </c>
      <c r="N95" s="285" t="s">
        <v>48</v>
      </c>
      <c r="O95" s="281"/>
      <c r="P95" s="286">
        <f>O95*H95</f>
        <v>0</v>
      </c>
      <c r="Q95" s="286">
        <v>0</v>
      </c>
      <c r="R95" s="286">
        <f>Q95*H95</f>
        <v>0</v>
      </c>
      <c r="S95" s="286">
        <v>0</v>
      </c>
      <c r="T95" s="287">
        <f>S95*H95</f>
        <v>0</v>
      </c>
      <c r="AR95" s="17" t="s">
        <v>220</v>
      </c>
      <c r="AT95" s="17" t="s">
        <v>215</v>
      </c>
      <c r="AU95" s="17" t="s">
        <v>82</v>
      </c>
      <c r="AY95" s="17" t="s">
        <v>212</v>
      </c>
      <c r="BE95" s="227">
        <f>IF(N95="základní",J95,0)</f>
        <v>0</v>
      </c>
      <c r="BF95" s="227">
        <f>IF(N95="snížená",J95,0)</f>
        <v>0</v>
      </c>
      <c r="BG95" s="227">
        <f>IF(N95="zákl. přenesená",J95,0)</f>
        <v>0</v>
      </c>
      <c r="BH95" s="227">
        <f>IF(N95="sníž. přenesená",J95,0)</f>
        <v>0</v>
      </c>
      <c r="BI95" s="227">
        <f>IF(N95="nulová",J95,0)</f>
        <v>0</v>
      </c>
      <c r="BJ95" s="17" t="s">
        <v>220</v>
      </c>
      <c r="BK95" s="227">
        <f>ROUND(I95*H95,2)</f>
        <v>0</v>
      </c>
      <c r="BL95" s="17" t="s">
        <v>220</v>
      </c>
      <c r="BM95" s="17" t="s">
        <v>1036</v>
      </c>
    </row>
    <row r="96" s="1" customFormat="1" ht="6.96" customHeight="1">
      <c r="B96" s="57"/>
      <c r="C96" s="58"/>
      <c r="D96" s="58"/>
      <c r="E96" s="58"/>
      <c r="F96" s="58"/>
      <c r="G96" s="58"/>
      <c r="H96" s="58"/>
      <c r="I96" s="167"/>
      <c r="J96" s="58"/>
      <c r="K96" s="58"/>
      <c r="L96" s="43"/>
    </row>
  </sheetData>
  <sheetProtection sheet="1" autoFilter="0" formatColumns="0" formatRows="0" objects="1" scenarios="1" spinCount="100000" saltValue="kXB0+YXX4+s9e2ieCYtAiResUsD2UraFWjd0dLz/8Lr0vAzhtH/kmrBWQmlZU5klQGZpVEKZ+BZSYbEUTwjFsg==" hashValue="79H+BdmOBgYu4pps3nvW06IztYEaMozrPfs88c9QKGAhBjuItPp0BrPF8tqdmVWpOy0LYw93NVOzre4F2uhNWg==" algorithmName="SHA-512" password="CC35"/>
  <autoFilter ref="C91:K95"/>
  <mergeCells count="15">
    <mergeCell ref="E7:H7"/>
    <mergeCell ref="E11:H11"/>
    <mergeCell ref="E9:H9"/>
    <mergeCell ref="E13:H13"/>
    <mergeCell ref="E22:H22"/>
    <mergeCell ref="E31:H31"/>
    <mergeCell ref="E52:H52"/>
    <mergeCell ref="E56:H56"/>
    <mergeCell ref="E54:H54"/>
    <mergeCell ref="E58:H58"/>
    <mergeCell ref="E78:H78"/>
    <mergeCell ref="E82:H82"/>
    <mergeCell ref="E80:H80"/>
    <mergeCell ref="E84:H8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144</v>
      </c>
    </row>
    <row r="3" ht="6.96" customHeight="1">
      <c r="B3" s="137"/>
      <c r="C3" s="138"/>
      <c r="D3" s="138"/>
      <c r="E3" s="138"/>
      <c r="F3" s="138"/>
      <c r="G3" s="138"/>
      <c r="H3" s="138"/>
      <c r="I3" s="139"/>
      <c r="J3" s="138"/>
      <c r="K3" s="138"/>
      <c r="L3" s="20"/>
      <c r="AT3" s="17" t="s">
        <v>84</v>
      </c>
    </row>
    <row r="4" ht="24.96" customHeight="1">
      <c r="B4" s="20"/>
      <c r="D4" s="140" t="s">
        <v>182</v>
      </c>
      <c r="L4" s="20"/>
      <c r="M4" s="24" t="s">
        <v>10</v>
      </c>
      <c r="AT4" s="17" t="s">
        <v>36</v>
      </c>
    </row>
    <row r="5" ht="6.96" customHeight="1">
      <c r="B5" s="20"/>
      <c r="L5" s="20"/>
    </row>
    <row r="6" ht="12" customHeight="1">
      <c r="B6" s="20"/>
      <c r="D6" s="141" t="s">
        <v>16</v>
      </c>
      <c r="L6" s="20"/>
    </row>
    <row r="7" ht="16.5" customHeight="1">
      <c r="B7" s="20"/>
      <c r="E7" s="142" t="str">
        <f>'Rekapitulace stavby'!K6</f>
        <v>Oprava přejezdů v obvodu ST Ústí n.L.</v>
      </c>
      <c r="F7" s="141"/>
      <c r="G7" s="141"/>
      <c r="H7" s="141"/>
      <c r="L7" s="20"/>
    </row>
    <row r="8">
      <c r="B8" s="20"/>
      <c r="D8" s="141" t="s">
        <v>183</v>
      </c>
      <c r="L8" s="20"/>
    </row>
    <row r="9" ht="16.5" customHeight="1">
      <c r="B9" s="20"/>
      <c r="E9" s="142" t="s">
        <v>1037</v>
      </c>
      <c r="L9" s="20"/>
    </row>
    <row r="10" ht="12" customHeight="1">
      <c r="B10" s="20"/>
      <c r="D10" s="141" t="s">
        <v>185</v>
      </c>
      <c r="L10" s="20"/>
    </row>
    <row r="11" s="1" customFormat="1" ht="16.5" customHeight="1">
      <c r="B11" s="43"/>
      <c r="E11" s="141" t="s">
        <v>1038</v>
      </c>
      <c r="F11" s="1"/>
      <c r="G11" s="1"/>
      <c r="H11" s="1"/>
      <c r="I11" s="143"/>
      <c r="L11" s="43"/>
    </row>
    <row r="12" s="1" customFormat="1" ht="12" customHeight="1">
      <c r="B12" s="43"/>
      <c r="D12" s="141" t="s">
        <v>187</v>
      </c>
      <c r="I12" s="143"/>
      <c r="L12" s="43"/>
    </row>
    <row r="13" s="1" customFormat="1" ht="36.96" customHeight="1">
      <c r="B13" s="43"/>
      <c r="E13" s="144" t="s">
        <v>1039</v>
      </c>
      <c r="F13" s="1"/>
      <c r="G13" s="1"/>
      <c r="H13" s="1"/>
      <c r="I13" s="143"/>
      <c r="L13" s="43"/>
    </row>
    <row r="14" s="1" customFormat="1">
      <c r="B14" s="43"/>
      <c r="I14" s="143"/>
      <c r="L14" s="43"/>
    </row>
    <row r="15" s="1" customFormat="1" ht="12" customHeight="1">
      <c r="B15" s="43"/>
      <c r="D15" s="141" t="s">
        <v>18</v>
      </c>
      <c r="F15" s="17" t="s">
        <v>19</v>
      </c>
      <c r="I15" s="145" t="s">
        <v>20</v>
      </c>
      <c r="J15" s="17" t="s">
        <v>21</v>
      </c>
      <c r="L15" s="43"/>
    </row>
    <row r="16" s="1" customFormat="1" ht="12" customHeight="1">
      <c r="B16" s="43"/>
      <c r="D16" s="141" t="s">
        <v>22</v>
      </c>
      <c r="F16" s="17" t="s">
        <v>23</v>
      </c>
      <c r="I16" s="145" t="s">
        <v>24</v>
      </c>
      <c r="J16" s="146" t="str">
        <f>'Rekapitulace stavby'!AN8</f>
        <v>2. 11. 2018</v>
      </c>
      <c r="L16" s="43"/>
    </row>
    <row r="17" s="1" customFormat="1" ht="10.8" customHeight="1">
      <c r="B17" s="43"/>
      <c r="I17" s="143"/>
      <c r="L17" s="43"/>
    </row>
    <row r="18" s="1" customFormat="1" ht="12" customHeight="1">
      <c r="B18" s="43"/>
      <c r="D18" s="141" t="s">
        <v>26</v>
      </c>
      <c r="I18" s="145" t="s">
        <v>27</v>
      </c>
      <c r="J18" s="17" t="s">
        <v>28</v>
      </c>
      <c r="L18" s="43"/>
    </row>
    <row r="19" s="1" customFormat="1" ht="18" customHeight="1">
      <c r="B19" s="43"/>
      <c r="E19" s="17" t="s">
        <v>29</v>
      </c>
      <c r="I19" s="145" t="s">
        <v>30</v>
      </c>
      <c r="J19" s="17" t="s">
        <v>31</v>
      </c>
      <c r="L19" s="43"/>
    </row>
    <row r="20" s="1" customFormat="1" ht="6.96" customHeight="1">
      <c r="B20" s="43"/>
      <c r="I20" s="143"/>
      <c r="L20" s="43"/>
    </row>
    <row r="21" s="1" customFormat="1" ht="12" customHeight="1">
      <c r="B21" s="43"/>
      <c r="D21" s="141" t="s">
        <v>32</v>
      </c>
      <c r="I21" s="145" t="s">
        <v>27</v>
      </c>
      <c r="J21" s="33" t="str">
        <f>'Rekapitulace stavby'!AN13</f>
        <v>Vyplň údaj</v>
      </c>
      <c r="L21" s="43"/>
    </row>
    <row r="22" s="1" customFormat="1" ht="18" customHeight="1">
      <c r="B22" s="43"/>
      <c r="E22" s="33" t="str">
        <f>'Rekapitulace stavby'!E14</f>
        <v>Vyplň údaj</v>
      </c>
      <c r="F22" s="17"/>
      <c r="G22" s="17"/>
      <c r="H22" s="17"/>
      <c r="I22" s="145" t="s">
        <v>30</v>
      </c>
      <c r="J22" s="33" t="str">
        <f>'Rekapitulace stavby'!AN14</f>
        <v>Vyplň údaj</v>
      </c>
      <c r="L22" s="43"/>
    </row>
    <row r="23" s="1" customFormat="1" ht="6.96" customHeight="1">
      <c r="B23" s="43"/>
      <c r="I23" s="143"/>
      <c r="L23" s="43"/>
    </row>
    <row r="24" s="1" customFormat="1" ht="12" customHeight="1">
      <c r="B24" s="43"/>
      <c r="D24" s="141" t="s">
        <v>34</v>
      </c>
      <c r="I24" s="145" t="s">
        <v>27</v>
      </c>
      <c r="J24" s="17" t="str">
        <f>IF('Rekapitulace stavby'!AN16="","",'Rekapitulace stavby'!AN16)</f>
        <v/>
      </c>
      <c r="L24" s="43"/>
    </row>
    <row r="25" s="1" customFormat="1" ht="18" customHeight="1">
      <c r="B25" s="43"/>
      <c r="E25" s="17" t="str">
        <f>IF('Rekapitulace stavby'!E17="","",'Rekapitulace stavby'!E17)</f>
        <v xml:space="preserve"> </v>
      </c>
      <c r="I25" s="145" t="s">
        <v>30</v>
      </c>
      <c r="J25" s="17" t="str">
        <f>IF('Rekapitulace stavby'!AN17="","",'Rekapitulace stavby'!AN17)</f>
        <v/>
      </c>
      <c r="L25" s="43"/>
    </row>
    <row r="26" s="1" customFormat="1" ht="6.96" customHeight="1">
      <c r="B26" s="43"/>
      <c r="I26" s="143"/>
      <c r="L26" s="43"/>
    </row>
    <row r="27" s="1" customFormat="1" ht="12" customHeight="1">
      <c r="B27" s="43"/>
      <c r="D27" s="141" t="s">
        <v>37</v>
      </c>
      <c r="I27" s="145" t="s">
        <v>27</v>
      </c>
      <c r="J27" s="17" t="s">
        <v>21</v>
      </c>
      <c r="L27" s="43"/>
    </row>
    <row r="28" s="1" customFormat="1" ht="18" customHeight="1">
      <c r="B28" s="43"/>
      <c r="E28" s="17" t="s">
        <v>38</v>
      </c>
      <c r="I28" s="145" t="s">
        <v>30</v>
      </c>
      <c r="J28" s="17" t="s">
        <v>21</v>
      </c>
      <c r="L28" s="43"/>
    </row>
    <row r="29" s="1" customFormat="1" ht="6.96" customHeight="1">
      <c r="B29" s="43"/>
      <c r="I29" s="143"/>
      <c r="L29" s="43"/>
    </row>
    <row r="30" s="1" customFormat="1" ht="12" customHeight="1">
      <c r="B30" s="43"/>
      <c r="D30" s="141" t="s">
        <v>39</v>
      </c>
      <c r="I30" s="143"/>
      <c r="L30" s="43"/>
    </row>
    <row r="31" s="7" customFormat="1" ht="45" customHeight="1">
      <c r="B31" s="147"/>
      <c r="E31" s="148" t="s">
        <v>40</v>
      </c>
      <c r="F31" s="148"/>
      <c r="G31" s="148"/>
      <c r="H31" s="148"/>
      <c r="I31" s="149"/>
      <c r="L31" s="147"/>
    </row>
    <row r="32" s="1" customFormat="1" ht="6.96" customHeight="1">
      <c r="B32" s="43"/>
      <c r="I32" s="143"/>
      <c r="L32" s="43"/>
    </row>
    <row r="33" s="1" customFormat="1" ht="6.96" customHeight="1">
      <c r="B33" s="43"/>
      <c r="D33" s="71"/>
      <c r="E33" s="71"/>
      <c r="F33" s="71"/>
      <c r="G33" s="71"/>
      <c r="H33" s="71"/>
      <c r="I33" s="150"/>
      <c r="J33" s="71"/>
      <c r="K33" s="71"/>
      <c r="L33" s="43"/>
    </row>
    <row r="34" s="1" customFormat="1" ht="25.44" customHeight="1">
      <c r="B34" s="43"/>
      <c r="D34" s="151" t="s">
        <v>41</v>
      </c>
      <c r="I34" s="143"/>
      <c r="J34" s="152">
        <f>ROUND(J94, 2)</f>
        <v>0</v>
      </c>
      <c r="L34" s="43"/>
    </row>
    <row r="35" s="1" customFormat="1" ht="6.96" customHeight="1">
      <c r="B35" s="43"/>
      <c r="D35" s="71"/>
      <c r="E35" s="71"/>
      <c r="F35" s="71"/>
      <c r="G35" s="71"/>
      <c r="H35" s="71"/>
      <c r="I35" s="150"/>
      <c r="J35" s="71"/>
      <c r="K35" s="71"/>
      <c r="L35" s="43"/>
    </row>
    <row r="36" s="1" customFormat="1" ht="14.4" customHeight="1">
      <c r="B36" s="43"/>
      <c r="F36" s="153" t="s">
        <v>43</v>
      </c>
      <c r="I36" s="154" t="s">
        <v>42</v>
      </c>
      <c r="J36" s="153" t="s">
        <v>44</v>
      </c>
      <c r="L36" s="43"/>
    </row>
    <row r="37" hidden="1" s="1" customFormat="1" ht="14.4" customHeight="1">
      <c r="B37" s="43"/>
      <c r="D37" s="141" t="s">
        <v>45</v>
      </c>
      <c r="E37" s="141" t="s">
        <v>46</v>
      </c>
      <c r="F37" s="155">
        <f>ROUND((SUM(BE94:BE224)),  2)</f>
        <v>0</v>
      </c>
      <c r="I37" s="156">
        <v>0.20999999999999999</v>
      </c>
      <c r="J37" s="155">
        <f>ROUND(((SUM(BE94:BE224))*I37),  2)</f>
        <v>0</v>
      </c>
      <c r="L37" s="43"/>
    </row>
    <row r="38" hidden="1" s="1" customFormat="1" ht="14.4" customHeight="1">
      <c r="B38" s="43"/>
      <c r="E38" s="141" t="s">
        <v>47</v>
      </c>
      <c r="F38" s="155">
        <f>ROUND((SUM(BF94:BF224)),  2)</f>
        <v>0</v>
      </c>
      <c r="I38" s="156">
        <v>0.14999999999999999</v>
      </c>
      <c r="J38" s="155">
        <f>ROUND(((SUM(BF94:BF224))*I38),  2)</f>
        <v>0</v>
      </c>
      <c r="L38" s="43"/>
    </row>
    <row r="39" s="1" customFormat="1" ht="14.4" customHeight="1">
      <c r="B39" s="43"/>
      <c r="D39" s="141" t="s">
        <v>45</v>
      </c>
      <c r="E39" s="141" t="s">
        <v>48</v>
      </c>
      <c r="F39" s="155">
        <f>ROUND((SUM(BG94:BG224)),  2)</f>
        <v>0</v>
      </c>
      <c r="I39" s="156">
        <v>0.20999999999999999</v>
      </c>
      <c r="J39" s="155">
        <f>0</f>
        <v>0</v>
      </c>
      <c r="L39" s="43"/>
    </row>
    <row r="40" s="1" customFormat="1" ht="14.4" customHeight="1">
      <c r="B40" s="43"/>
      <c r="E40" s="141" t="s">
        <v>49</v>
      </c>
      <c r="F40" s="155">
        <f>ROUND((SUM(BH94:BH224)),  2)</f>
        <v>0</v>
      </c>
      <c r="I40" s="156">
        <v>0.14999999999999999</v>
      </c>
      <c r="J40" s="155">
        <f>0</f>
        <v>0</v>
      </c>
      <c r="L40" s="43"/>
    </row>
    <row r="41" hidden="1" s="1" customFormat="1" ht="14.4" customHeight="1">
      <c r="B41" s="43"/>
      <c r="E41" s="141" t="s">
        <v>50</v>
      </c>
      <c r="F41" s="155">
        <f>ROUND((SUM(BI94:BI224)),  2)</f>
        <v>0</v>
      </c>
      <c r="I41" s="156">
        <v>0</v>
      </c>
      <c r="J41" s="155">
        <f>0</f>
        <v>0</v>
      </c>
      <c r="L41" s="43"/>
    </row>
    <row r="42" s="1" customFormat="1" ht="6.96" customHeight="1">
      <c r="B42" s="43"/>
      <c r="I42" s="143"/>
      <c r="L42" s="43"/>
    </row>
    <row r="43" s="1" customFormat="1" ht="25.44" customHeight="1">
      <c r="B43" s="43"/>
      <c r="C43" s="157"/>
      <c r="D43" s="158" t="s">
        <v>51</v>
      </c>
      <c r="E43" s="159"/>
      <c r="F43" s="159"/>
      <c r="G43" s="160" t="s">
        <v>52</v>
      </c>
      <c r="H43" s="161" t="s">
        <v>53</v>
      </c>
      <c r="I43" s="162"/>
      <c r="J43" s="163">
        <f>SUM(J34:J41)</f>
        <v>0</v>
      </c>
      <c r="K43" s="164"/>
      <c r="L43" s="43"/>
    </row>
    <row r="44" s="1" customFormat="1" ht="14.4" customHeight="1">
      <c r="B44" s="165"/>
      <c r="C44" s="166"/>
      <c r="D44" s="166"/>
      <c r="E44" s="166"/>
      <c r="F44" s="166"/>
      <c r="G44" s="166"/>
      <c r="H44" s="166"/>
      <c r="I44" s="167"/>
      <c r="J44" s="166"/>
      <c r="K44" s="166"/>
      <c r="L44" s="43"/>
    </row>
    <row r="48" s="1" customFormat="1" ht="6.96" customHeight="1">
      <c r="B48" s="168"/>
      <c r="C48" s="169"/>
      <c r="D48" s="169"/>
      <c r="E48" s="169"/>
      <c r="F48" s="169"/>
      <c r="G48" s="169"/>
      <c r="H48" s="169"/>
      <c r="I48" s="170"/>
      <c r="J48" s="169"/>
      <c r="K48" s="169"/>
      <c r="L48" s="43"/>
    </row>
    <row r="49" s="1" customFormat="1" ht="24.96" customHeight="1">
      <c r="B49" s="38"/>
      <c r="C49" s="23" t="s">
        <v>189</v>
      </c>
      <c r="D49" s="39"/>
      <c r="E49" s="39"/>
      <c r="F49" s="39"/>
      <c r="G49" s="39"/>
      <c r="H49" s="39"/>
      <c r="I49" s="143"/>
      <c r="J49" s="39"/>
      <c r="K49" s="39"/>
      <c r="L49" s="43"/>
    </row>
    <row r="50" s="1" customFormat="1" ht="6.96" customHeight="1">
      <c r="B50" s="38"/>
      <c r="C50" s="39"/>
      <c r="D50" s="39"/>
      <c r="E50" s="39"/>
      <c r="F50" s="39"/>
      <c r="G50" s="39"/>
      <c r="H50" s="39"/>
      <c r="I50" s="143"/>
      <c r="J50" s="39"/>
      <c r="K50" s="39"/>
      <c r="L50" s="43"/>
    </row>
    <row r="51" s="1" customFormat="1" ht="12" customHeight="1">
      <c r="B51" s="38"/>
      <c r="C51" s="32" t="s">
        <v>16</v>
      </c>
      <c r="D51" s="39"/>
      <c r="E51" s="39"/>
      <c r="F51" s="39"/>
      <c r="G51" s="39"/>
      <c r="H51" s="39"/>
      <c r="I51" s="143"/>
      <c r="J51" s="39"/>
      <c r="K51" s="39"/>
      <c r="L51" s="43"/>
    </row>
    <row r="52" s="1" customFormat="1" ht="16.5" customHeight="1">
      <c r="B52" s="38"/>
      <c r="C52" s="39"/>
      <c r="D52" s="39"/>
      <c r="E52" s="171" t="str">
        <f>E7</f>
        <v>Oprava přejezdů v obvodu ST Ústí n.L.</v>
      </c>
      <c r="F52" s="32"/>
      <c r="G52" s="32"/>
      <c r="H52" s="32"/>
      <c r="I52" s="143"/>
      <c r="J52" s="39"/>
      <c r="K52" s="39"/>
      <c r="L52" s="43"/>
    </row>
    <row r="53" ht="12" customHeight="1">
      <c r="B53" s="21"/>
      <c r="C53" s="32" t="s">
        <v>183</v>
      </c>
      <c r="D53" s="22"/>
      <c r="E53" s="22"/>
      <c r="F53" s="22"/>
      <c r="G53" s="22"/>
      <c r="H53" s="22"/>
      <c r="I53" s="136"/>
      <c r="J53" s="22"/>
      <c r="K53" s="22"/>
      <c r="L53" s="20"/>
    </row>
    <row r="54" ht="16.5" customHeight="1">
      <c r="B54" s="21"/>
      <c r="C54" s="22"/>
      <c r="D54" s="22"/>
      <c r="E54" s="171" t="s">
        <v>1037</v>
      </c>
      <c r="F54" s="22"/>
      <c r="G54" s="22"/>
      <c r="H54" s="22"/>
      <c r="I54" s="136"/>
      <c r="J54" s="22"/>
      <c r="K54" s="22"/>
      <c r="L54" s="20"/>
    </row>
    <row r="55" ht="12" customHeight="1">
      <c r="B55" s="21"/>
      <c r="C55" s="32" t="s">
        <v>185</v>
      </c>
      <c r="D55" s="22"/>
      <c r="E55" s="22"/>
      <c r="F55" s="22"/>
      <c r="G55" s="22"/>
      <c r="H55" s="22"/>
      <c r="I55" s="136"/>
      <c r="J55" s="22"/>
      <c r="K55" s="22"/>
      <c r="L55" s="20"/>
    </row>
    <row r="56" s="1" customFormat="1" ht="16.5" customHeight="1">
      <c r="B56" s="38"/>
      <c r="C56" s="39"/>
      <c r="D56" s="39"/>
      <c r="E56" s="32" t="s">
        <v>1038</v>
      </c>
      <c r="F56" s="39"/>
      <c r="G56" s="39"/>
      <c r="H56" s="39"/>
      <c r="I56" s="143"/>
      <c r="J56" s="39"/>
      <c r="K56" s="39"/>
      <c r="L56" s="43"/>
    </row>
    <row r="57" s="1" customFormat="1" ht="12" customHeight="1">
      <c r="B57" s="38"/>
      <c r="C57" s="32" t="s">
        <v>187</v>
      </c>
      <c r="D57" s="39"/>
      <c r="E57" s="39"/>
      <c r="F57" s="39"/>
      <c r="G57" s="39"/>
      <c r="H57" s="39"/>
      <c r="I57" s="143"/>
      <c r="J57" s="39"/>
      <c r="K57" s="39"/>
      <c r="L57" s="43"/>
    </row>
    <row r="58" s="1" customFormat="1" ht="16.5" customHeight="1">
      <c r="B58" s="38"/>
      <c r="C58" s="39"/>
      <c r="D58" s="39"/>
      <c r="E58" s="64" t="str">
        <f>E13</f>
        <v>TK - P3494</v>
      </c>
      <c r="F58" s="39"/>
      <c r="G58" s="39"/>
      <c r="H58" s="39"/>
      <c r="I58" s="143"/>
      <c r="J58" s="39"/>
      <c r="K58" s="39"/>
      <c r="L58" s="43"/>
    </row>
    <row r="59" s="1" customFormat="1" ht="6.96" customHeight="1">
      <c r="B59" s="38"/>
      <c r="C59" s="39"/>
      <c r="D59" s="39"/>
      <c r="E59" s="39"/>
      <c r="F59" s="39"/>
      <c r="G59" s="39"/>
      <c r="H59" s="39"/>
      <c r="I59" s="143"/>
      <c r="J59" s="39"/>
      <c r="K59" s="39"/>
      <c r="L59" s="43"/>
    </row>
    <row r="60" s="1" customFormat="1" ht="12" customHeight="1">
      <c r="B60" s="38"/>
      <c r="C60" s="32" t="s">
        <v>22</v>
      </c>
      <c r="D60" s="39"/>
      <c r="E60" s="39"/>
      <c r="F60" s="27" t="str">
        <f>F16</f>
        <v>obvod ST Ústí n.L.</v>
      </c>
      <c r="G60" s="39"/>
      <c r="H60" s="39"/>
      <c r="I60" s="145" t="s">
        <v>24</v>
      </c>
      <c r="J60" s="67" t="str">
        <f>IF(J16="","",J16)</f>
        <v>2. 11. 2018</v>
      </c>
      <c r="K60" s="39"/>
      <c r="L60" s="43"/>
    </row>
    <row r="61" s="1" customFormat="1" ht="6.96" customHeight="1">
      <c r="B61" s="38"/>
      <c r="C61" s="39"/>
      <c r="D61" s="39"/>
      <c r="E61" s="39"/>
      <c r="F61" s="39"/>
      <c r="G61" s="39"/>
      <c r="H61" s="39"/>
      <c r="I61" s="143"/>
      <c r="J61" s="39"/>
      <c r="K61" s="39"/>
      <c r="L61" s="43"/>
    </row>
    <row r="62" s="1" customFormat="1" ht="13.65" customHeight="1">
      <c r="B62" s="38"/>
      <c r="C62" s="32" t="s">
        <v>26</v>
      </c>
      <c r="D62" s="39"/>
      <c r="E62" s="39"/>
      <c r="F62" s="27" t="str">
        <f>E19</f>
        <v>SŽDC s.o., OŘ Ústí n.L., ST Ústí n.L.</v>
      </c>
      <c r="G62" s="39"/>
      <c r="H62" s="39"/>
      <c r="I62" s="145" t="s">
        <v>34</v>
      </c>
      <c r="J62" s="36" t="str">
        <f>E25</f>
        <v xml:space="preserve"> </v>
      </c>
      <c r="K62" s="39"/>
      <c r="L62" s="43"/>
    </row>
    <row r="63" s="1" customFormat="1" ht="24.9" customHeight="1">
      <c r="B63" s="38"/>
      <c r="C63" s="32" t="s">
        <v>32</v>
      </c>
      <c r="D63" s="39"/>
      <c r="E63" s="39"/>
      <c r="F63" s="27" t="str">
        <f>IF(E22="","",E22)</f>
        <v>Vyplň údaj</v>
      </c>
      <c r="G63" s="39"/>
      <c r="H63" s="39"/>
      <c r="I63" s="145" t="s">
        <v>37</v>
      </c>
      <c r="J63" s="36" t="str">
        <f>E28</f>
        <v>Jakub Lukášek, DiS; Jan Seemann, DiS</v>
      </c>
      <c r="K63" s="39"/>
      <c r="L63" s="43"/>
    </row>
    <row r="64" s="1" customFormat="1" ht="10.32" customHeight="1">
      <c r="B64" s="38"/>
      <c r="C64" s="39"/>
      <c r="D64" s="39"/>
      <c r="E64" s="39"/>
      <c r="F64" s="39"/>
      <c r="G64" s="39"/>
      <c r="H64" s="39"/>
      <c r="I64" s="143"/>
      <c r="J64" s="39"/>
      <c r="K64" s="39"/>
      <c r="L64" s="43"/>
    </row>
    <row r="65" s="1" customFormat="1" ht="29.28" customHeight="1">
      <c r="B65" s="38"/>
      <c r="C65" s="172" t="s">
        <v>190</v>
      </c>
      <c r="D65" s="173"/>
      <c r="E65" s="173"/>
      <c r="F65" s="173"/>
      <c r="G65" s="173"/>
      <c r="H65" s="173"/>
      <c r="I65" s="174"/>
      <c r="J65" s="175" t="s">
        <v>191</v>
      </c>
      <c r="K65" s="173"/>
      <c r="L65" s="43"/>
    </row>
    <row r="66" s="1" customFormat="1" ht="10.32" customHeight="1">
      <c r="B66" s="38"/>
      <c r="C66" s="39"/>
      <c r="D66" s="39"/>
      <c r="E66" s="39"/>
      <c r="F66" s="39"/>
      <c r="G66" s="39"/>
      <c r="H66" s="39"/>
      <c r="I66" s="143"/>
      <c r="J66" s="39"/>
      <c r="K66" s="39"/>
      <c r="L66" s="43"/>
    </row>
    <row r="67" s="1" customFormat="1" ht="22.8" customHeight="1">
      <c r="B67" s="38"/>
      <c r="C67" s="176" t="s">
        <v>73</v>
      </c>
      <c r="D67" s="39"/>
      <c r="E67" s="39"/>
      <c r="F67" s="39"/>
      <c r="G67" s="39"/>
      <c r="H67" s="39"/>
      <c r="I67" s="143"/>
      <c r="J67" s="97">
        <f>J94</f>
        <v>0</v>
      </c>
      <c r="K67" s="39"/>
      <c r="L67" s="43"/>
      <c r="AU67" s="17" t="s">
        <v>192</v>
      </c>
    </row>
    <row r="68" s="8" customFormat="1" ht="24.96" customHeight="1">
      <c r="B68" s="177"/>
      <c r="C68" s="178"/>
      <c r="D68" s="179" t="s">
        <v>193</v>
      </c>
      <c r="E68" s="180"/>
      <c r="F68" s="180"/>
      <c r="G68" s="180"/>
      <c r="H68" s="180"/>
      <c r="I68" s="181"/>
      <c r="J68" s="182">
        <f>J95</f>
        <v>0</v>
      </c>
      <c r="K68" s="178"/>
      <c r="L68" s="183"/>
    </row>
    <row r="69" s="9" customFormat="1" ht="19.92" customHeight="1">
      <c r="B69" s="184"/>
      <c r="C69" s="120"/>
      <c r="D69" s="185" t="s">
        <v>194</v>
      </c>
      <c r="E69" s="186"/>
      <c r="F69" s="186"/>
      <c r="G69" s="186"/>
      <c r="H69" s="186"/>
      <c r="I69" s="187"/>
      <c r="J69" s="188">
        <f>J96</f>
        <v>0</v>
      </c>
      <c r="K69" s="120"/>
      <c r="L69" s="189"/>
    </row>
    <row r="70" s="8" customFormat="1" ht="24.96" customHeight="1">
      <c r="B70" s="177"/>
      <c r="C70" s="178"/>
      <c r="D70" s="179" t="s">
        <v>196</v>
      </c>
      <c r="E70" s="180"/>
      <c r="F70" s="180"/>
      <c r="G70" s="180"/>
      <c r="H70" s="180"/>
      <c r="I70" s="181"/>
      <c r="J70" s="182">
        <f>J188</f>
        <v>0</v>
      </c>
      <c r="K70" s="178"/>
      <c r="L70" s="183"/>
    </row>
    <row r="71" s="1" customFormat="1" ht="21.84" customHeight="1">
      <c r="B71" s="38"/>
      <c r="C71" s="39"/>
      <c r="D71" s="39"/>
      <c r="E71" s="39"/>
      <c r="F71" s="39"/>
      <c r="G71" s="39"/>
      <c r="H71" s="39"/>
      <c r="I71" s="143"/>
      <c r="J71" s="39"/>
      <c r="K71" s="39"/>
      <c r="L71" s="43"/>
    </row>
    <row r="72" s="1" customFormat="1" ht="6.96" customHeight="1">
      <c r="B72" s="57"/>
      <c r="C72" s="58"/>
      <c r="D72" s="58"/>
      <c r="E72" s="58"/>
      <c r="F72" s="58"/>
      <c r="G72" s="58"/>
      <c r="H72" s="58"/>
      <c r="I72" s="167"/>
      <c r="J72" s="58"/>
      <c r="K72" s="58"/>
      <c r="L72" s="43"/>
    </row>
    <row r="76" s="1" customFormat="1" ht="6.96" customHeight="1">
      <c r="B76" s="59"/>
      <c r="C76" s="60"/>
      <c r="D76" s="60"/>
      <c r="E76" s="60"/>
      <c r="F76" s="60"/>
      <c r="G76" s="60"/>
      <c r="H76" s="60"/>
      <c r="I76" s="170"/>
      <c r="J76" s="60"/>
      <c r="K76" s="60"/>
      <c r="L76" s="43"/>
    </row>
    <row r="77" s="1" customFormat="1" ht="24.96" customHeight="1">
      <c r="B77" s="38"/>
      <c r="C77" s="23" t="s">
        <v>197</v>
      </c>
      <c r="D77" s="39"/>
      <c r="E77" s="39"/>
      <c r="F77" s="39"/>
      <c r="G77" s="39"/>
      <c r="H77" s="39"/>
      <c r="I77" s="143"/>
      <c r="J77" s="39"/>
      <c r="K77" s="39"/>
      <c r="L77" s="43"/>
    </row>
    <row r="78" s="1" customFormat="1" ht="6.96" customHeight="1">
      <c r="B78" s="38"/>
      <c r="C78" s="39"/>
      <c r="D78" s="39"/>
      <c r="E78" s="39"/>
      <c r="F78" s="39"/>
      <c r="G78" s="39"/>
      <c r="H78" s="39"/>
      <c r="I78" s="143"/>
      <c r="J78" s="39"/>
      <c r="K78" s="39"/>
      <c r="L78" s="43"/>
    </row>
    <row r="79" s="1" customFormat="1" ht="12" customHeight="1">
      <c r="B79" s="38"/>
      <c r="C79" s="32" t="s">
        <v>16</v>
      </c>
      <c r="D79" s="39"/>
      <c r="E79" s="39"/>
      <c r="F79" s="39"/>
      <c r="G79" s="39"/>
      <c r="H79" s="39"/>
      <c r="I79" s="143"/>
      <c r="J79" s="39"/>
      <c r="K79" s="39"/>
      <c r="L79" s="43"/>
    </row>
    <row r="80" s="1" customFormat="1" ht="16.5" customHeight="1">
      <c r="B80" s="38"/>
      <c r="C80" s="39"/>
      <c r="D80" s="39"/>
      <c r="E80" s="171" t="str">
        <f>E7</f>
        <v>Oprava přejezdů v obvodu ST Ústí n.L.</v>
      </c>
      <c r="F80" s="32"/>
      <c r="G80" s="32"/>
      <c r="H80" s="32"/>
      <c r="I80" s="143"/>
      <c r="J80" s="39"/>
      <c r="K80" s="39"/>
      <c r="L80" s="43"/>
    </row>
    <row r="81" ht="12" customHeight="1">
      <c r="B81" s="21"/>
      <c r="C81" s="32" t="s">
        <v>183</v>
      </c>
      <c r="D81" s="22"/>
      <c r="E81" s="22"/>
      <c r="F81" s="22"/>
      <c r="G81" s="22"/>
      <c r="H81" s="22"/>
      <c r="I81" s="136"/>
      <c r="J81" s="22"/>
      <c r="K81" s="22"/>
      <c r="L81" s="20"/>
    </row>
    <row r="82" ht="16.5" customHeight="1">
      <c r="B82" s="21"/>
      <c r="C82" s="22"/>
      <c r="D82" s="22"/>
      <c r="E82" s="171" t="s">
        <v>1037</v>
      </c>
      <c r="F82" s="22"/>
      <c r="G82" s="22"/>
      <c r="H82" s="22"/>
      <c r="I82" s="136"/>
      <c r="J82" s="22"/>
      <c r="K82" s="22"/>
      <c r="L82" s="20"/>
    </row>
    <row r="83" ht="12" customHeight="1">
      <c r="B83" s="21"/>
      <c r="C83" s="32" t="s">
        <v>185</v>
      </c>
      <c r="D83" s="22"/>
      <c r="E83" s="22"/>
      <c r="F83" s="22"/>
      <c r="G83" s="22"/>
      <c r="H83" s="22"/>
      <c r="I83" s="136"/>
      <c r="J83" s="22"/>
      <c r="K83" s="22"/>
      <c r="L83" s="20"/>
    </row>
    <row r="84" s="1" customFormat="1" ht="16.5" customHeight="1">
      <c r="B84" s="38"/>
      <c r="C84" s="39"/>
      <c r="D84" s="39"/>
      <c r="E84" s="32" t="s">
        <v>1038</v>
      </c>
      <c r="F84" s="39"/>
      <c r="G84" s="39"/>
      <c r="H84" s="39"/>
      <c r="I84" s="143"/>
      <c r="J84" s="39"/>
      <c r="K84" s="39"/>
      <c r="L84" s="43"/>
    </row>
    <row r="85" s="1" customFormat="1" ht="12" customHeight="1">
      <c r="B85" s="38"/>
      <c r="C85" s="32" t="s">
        <v>187</v>
      </c>
      <c r="D85" s="39"/>
      <c r="E85" s="39"/>
      <c r="F85" s="39"/>
      <c r="G85" s="39"/>
      <c r="H85" s="39"/>
      <c r="I85" s="143"/>
      <c r="J85" s="39"/>
      <c r="K85" s="39"/>
      <c r="L85" s="43"/>
    </row>
    <row r="86" s="1" customFormat="1" ht="16.5" customHeight="1">
      <c r="B86" s="38"/>
      <c r="C86" s="39"/>
      <c r="D86" s="39"/>
      <c r="E86" s="64" t="str">
        <f>E13</f>
        <v>TK - P3494</v>
      </c>
      <c r="F86" s="39"/>
      <c r="G86" s="39"/>
      <c r="H86" s="39"/>
      <c r="I86" s="143"/>
      <c r="J86" s="39"/>
      <c r="K86" s="39"/>
      <c r="L86" s="43"/>
    </row>
    <row r="87" s="1" customFormat="1" ht="6.96" customHeight="1">
      <c r="B87" s="38"/>
      <c r="C87" s="39"/>
      <c r="D87" s="39"/>
      <c r="E87" s="39"/>
      <c r="F87" s="39"/>
      <c r="G87" s="39"/>
      <c r="H87" s="39"/>
      <c r="I87" s="143"/>
      <c r="J87" s="39"/>
      <c r="K87" s="39"/>
      <c r="L87" s="43"/>
    </row>
    <row r="88" s="1" customFormat="1" ht="12" customHeight="1">
      <c r="B88" s="38"/>
      <c r="C88" s="32" t="s">
        <v>22</v>
      </c>
      <c r="D88" s="39"/>
      <c r="E88" s="39"/>
      <c r="F88" s="27" t="str">
        <f>F16</f>
        <v>obvod ST Ústí n.L.</v>
      </c>
      <c r="G88" s="39"/>
      <c r="H88" s="39"/>
      <c r="I88" s="145" t="s">
        <v>24</v>
      </c>
      <c r="J88" s="67" t="str">
        <f>IF(J16="","",J16)</f>
        <v>2. 11. 2018</v>
      </c>
      <c r="K88" s="39"/>
      <c r="L88" s="43"/>
    </row>
    <row r="89" s="1" customFormat="1" ht="6.96" customHeight="1">
      <c r="B89" s="38"/>
      <c r="C89" s="39"/>
      <c r="D89" s="39"/>
      <c r="E89" s="39"/>
      <c r="F89" s="39"/>
      <c r="G89" s="39"/>
      <c r="H89" s="39"/>
      <c r="I89" s="143"/>
      <c r="J89" s="39"/>
      <c r="K89" s="39"/>
      <c r="L89" s="43"/>
    </row>
    <row r="90" s="1" customFormat="1" ht="13.65" customHeight="1">
      <c r="B90" s="38"/>
      <c r="C90" s="32" t="s">
        <v>26</v>
      </c>
      <c r="D90" s="39"/>
      <c r="E90" s="39"/>
      <c r="F90" s="27" t="str">
        <f>E19</f>
        <v>SŽDC s.o., OŘ Ústí n.L., ST Ústí n.L.</v>
      </c>
      <c r="G90" s="39"/>
      <c r="H90" s="39"/>
      <c r="I90" s="145" t="s">
        <v>34</v>
      </c>
      <c r="J90" s="36" t="str">
        <f>E25</f>
        <v xml:space="preserve"> </v>
      </c>
      <c r="K90" s="39"/>
      <c r="L90" s="43"/>
    </row>
    <row r="91" s="1" customFormat="1" ht="24.9" customHeight="1">
      <c r="B91" s="38"/>
      <c r="C91" s="32" t="s">
        <v>32</v>
      </c>
      <c r="D91" s="39"/>
      <c r="E91" s="39"/>
      <c r="F91" s="27" t="str">
        <f>IF(E22="","",E22)</f>
        <v>Vyplň údaj</v>
      </c>
      <c r="G91" s="39"/>
      <c r="H91" s="39"/>
      <c r="I91" s="145" t="s">
        <v>37</v>
      </c>
      <c r="J91" s="36" t="str">
        <f>E28</f>
        <v>Jakub Lukášek, DiS; Jan Seemann, DiS</v>
      </c>
      <c r="K91" s="39"/>
      <c r="L91" s="43"/>
    </row>
    <row r="92" s="1" customFormat="1" ht="10.32" customHeight="1">
      <c r="B92" s="38"/>
      <c r="C92" s="39"/>
      <c r="D92" s="39"/>
      <c r="E92" s="39"/>
      <c r="F92" s="39"/>
      <c r="G92" s="39"/>
      <c r="H92" s="39"/>
      <c r="I92" s="143"/>
      <c r="J92" s="39"/>
      <c r="K92" s="39"/>
      <c r="L92" s="43"/>
    </row>
    <row r="93" s="10" customFormat="1" ht="29.28" customHeight="1">
      <c r="B93" s="190"/>
      <c r="C93" s="191" t="s">
        <v>198</v>
      </c>
      <c r="D93" s="192" t="s">
        <v>60</v>
      </c>
      <c r="E93" s="192" t="s">
        <v>56</v>
      </c>
      <c r="F93" s="192" t="s">
        <v>57</v>
      </c>
      <c r="G93" s="192" t="s">
        <v>199</v>
      </c>
      <c r="H93" s="192" t="s">
        <v>200</v>
      </c>
      <c r="I93" s="193" t="s">
        <v>201</v>
      </c>
      <c r="J93" s="192" t="s">
        <v>191</v>
      </c>
      <c r="K93" s="194" t="s">
        <v>202</v>
      </c>
      <c r="L93" s="195"/>
      <c r="M93" s="87" t="s">
        <v>21</v>
      </c>
      <c r="N93" s="88" t="s">
        <v>45</v>
      </c>
      <c r="O93" s="88" t="s">
        <v>203</v>
      </c>
      <c r="P93" s="88" t="s">
        <v>204</v>
      </c>
      <c r="Q93" s="88" t="s">
        <v>205</v>
      </c>
      <c r="R93" s="88" t="s">
        <v>206</v>
      </c>
      <c r="S93" s="88" t="s">
        <v>207</v>
      </c>
      <c r="T93" s="89" t="s">
        <v>208</v>
      </c>
    </row>
    <row r="94" s="1" customFormat="1" ht="22.8" customHeight="1">
      <c r="B94" s="38"/>
      <c r="C94" s="94" t="s">
        <v>209</v>
      </c>
      <c r="D94" s="39"/>
      <c r="E94" s="39"/>
      <c r="F94" s="39"/>
      <c r="G94" s="39"/>
      <c r="H94" s="39"/>
      <c r="I94" s="143"/>
      <c r="J94" s="196">
        <f>BK94</f>
        <v>0</v>
      </c>
      <c r="K94" s="39"/>
      <c r="L94" s="43"/>
      <c r="M94" s="90"/>
      <c r="N94" s="91"/>
      <c r="O94" s="91"/>
      <c r="P94" s="197">
        <f>P95+P188</f>
        <v>0</v>
      </c>
      <c r="Q94" s="91"/>
      <c r="R94" s="197">
        <f>R95+R188</f>
        <v>58.152528000000004</v>
      </c>
      <c r="S94" s="91"/>
      <c r="T94" s="198">
        <f>T95+T188</f>
        <v>0</v>
      </c>
      <c r="AT94" s="17" t="s">
        <v>74</v>
      </c>
      <c r="AU94" s="17" t="s">
        <v>192</v>
      </c>
      <c r="BK94" s="199">
        <f>BK95+BK188</f>
        <v>0</v>
      </c>
    </row>
    <row r="95" s="11" customFormat="1" ht="25.92" customHeight="1">
      <c r="B95" s="200"/>
      <c r="C95" s="201"/>
      <c r="D95" s="202" t="s">
        <v>74</v>
      </c>
      <c r="E95" s="203" t="s">
        <v>210</v>
      </c>
      <c r="F95" s="203" t="s">
        <v>211</v>
      </c>
      <c r="G95" s="201"/>
      <c r="H95" s="201"/>
      <c r="I95" s="204"/>
      <c r="J95" s="205">
        <f>BK95</f>
        <v>0</v>
      </c>
      <c r="K95" s="201"/>
      <c r="L95" s="206"/>
      <c r="M95" s="207"/>
      <c r="N95" s="208"/>
      <c r="O95" s="208"/>
      <c r="P95" s="209">
        <f>P96</f>
        <v>0</v>
      </c>
      <c r="Q95" s="208"/>
      <c r="R95" s="209">
        <f>R96</f>
        <v>58.152528000000004</v>
      </c>
      <c r="S95" s="208"/>
      <c r="T95" s="210">
        <f>T96</f>
        <v>0</v>
      </c>
      <c r="AR95" s="211" t="s">
        <v>82</v>
      </c>
      <c r="AT95" s="212" t="s">
        <v>74</v>
      </c>
      <c r="AU95" s="212" t="s">
        <v>75</v>
      </c>
      <c r="AY95" s="211" t="s">
        <v>212</v>
      </c>
      <c r="BK95" s="213">
        <f>BK96</f>
        <v>0</v>
      </c>
    </row>
    <row r="96" s="11" customFormat="1" ht="22.8" customHeight="1">
      <c r="B96" s="200"/>
      <c r="C96" s="201"/>
      <c r="D96" s="202" t="s">
        <v>74</v>
      </c>
      <c r="E96" s="214" t="s">
        <v>213</v>
      </c>
      <c r="F96" s="214" t="s">
        <v>214</v>
      </c>
      <c r="G96" s="201"/>
      <c r="H96" s="201"/>
      <c r="I96" s="204"/>
      <c r="J96" s="215">
        <f>BK96</f>
        <v>0</v>
      </c>
      <c r="K96" s="201"/>
      <c r="L96" s="206"/>
      <c r="M96" s="207"/>
      <c r="N96" s="208"/>
      <c r="O96" s="208"/>
      <c r="P96" s="209">
        <f>SUM(P97:P187)</f>
        <v>0</v>
      </c>
      <c r="Q96" s="208"/>
      <c r="R96" s="209">
        <f>SUM(R97:R187)</f>
        <v>58.152528000000004</v>
      </c>
      <c r="S96" s="208"/>
      <c r="T96" s="210">
        <f>SUM(T97:T187)</f>
        <v>0</v>
      </c>
      <c r="AR96" s="211" t="s">
        <v>82</v>
      </c>
      <c r="AT96" s="212" t="s">
        <v>74</v>
      </c>
      <c r="AU96" s="212" t="s">
        <v>82</v>
      </c>
      <c r="AY96" s="211" t="s">
        <v>212</v>
      </c>
      <c r="BK96" s="213">
        <f>SUM(BK97:BK187)</f>
        <v>0</v>
      </c>
    </row>
    <row r="97" s="1" customFormat="1" ht="22.5" customHeight="1">
      <c r="B97" s="38"/>
      <c r="C97" s="216" t="s">
        <v>82</v>
      </c>
      <c r="D97" s="216" t="s">
        <v>215</v>
      </c>
      <c r="E97" s="217" t="s">
        <v>224</v>
      </c>
      <c r="F97" s="218" t="s">
        <v>225</v>
      </c>
      <c r="G97" s="219" t="s">
        <v>226</v>
      </c>
      <c r="H97" s="220">
        <v>15.699999999999999</v>
      </c>
      <c r="I97" s="221"/>
      <c r="J97" s="222">
        <f>ROUND(I97*H97,2)</f>
        <v>0</v>
      </c>
      <c r="K97" s="218" t="s">
        <v>219</v>
      </c>
      <c r="L97" s="43"/>
      <c r="M97" s="223" t="s">
        <v>21</v>
      </c>
      <c r="N97" s="224" t="s">
        <v>48</v>
      </c>
      <c r="O97" s="79"/>
      <c r="P97" s="225">
        <f>O97*H97</f>
        <v>0</v>
      </c>
      <c r="Q97" s="225">
        <v>0</v>
      </c>
      <c r="R97" s="225">
        <f>Q97*H97</f>
        <v>0</v>
      </c>
      <c r="S97" s="225">
        <v>0</v>
      </c>
      <c r="T97" s="226">
        <f>S97*H97</f>
        <v>0</v>
      </c>
      <c r="AR97" s="17" t="s">
        <v>220</v>
      </c>
      <c r="AT97" s="17" t="s">
        <v>215</v>
      </c>
      <c r="AU97" s="17" t="s">
        <v>84</v>
      </c>
      <c r="AY97" s="17" t="s">
        <v>212</v>
      </c>
      <c r="BE97" s="227">
        <f>IF(N97="základní",J97,0)</f>
        <v>0</v>
      </c>
      <c r="BF97" s="227">
        <f>IF(N97="snížená",J97,0)</f>
        <v>0</v>
      </c>
      <c r="BG97" s="227">
        <f>IF(N97="zákl. přenesená",J97,0)</f>
        <v>0</v>
      </c>
      <c r="BH97" s="227">
        <f>IF(N97="sníž. přenesená",J97,0)</f>
        <v>0</v>
      </c>
      <c r="BI97" s="227">
        <f>IF(N97="nulová",J97,0)</f>
        <v>0</v>
      </c>
      <c r="BJ97" s="17" t="s">
        <v>220</v>
      </c>
      <c r="BK97" s="227">
        <f>ROUND(I97*H97,2)</f>
        <v>0</v>
      </c>
      <c r="BL97" s="17" t="s">
        <v>220</v>
      </c>
      <c r="BM97" s="17" t="s">
        <v>1040</v>
      </c>
    </row>
    <row r="98" s="1" customFormat="1">
      <c r="B98" s="38"/>
      <c r="C98" s="39"/>
      <c r="D98" s="228" t="s">
        <v>222</v>
      </c>
      <c r="E98" s="39"/>
      <c r="F98" s="229" t="s">
        <v>228</v>
      </c>
      <c r="G98" s="39"/>
      <c r="H98" s="39"/>
      <c r="I98" s="143"/>
      <c r="J98" s="39"/>
      <c r="K98" s="39"/>
      <c r="L98" s="43"/>
      <c r="M98" s="230"/>
      <c r="N98" s="79"/>
      <c r="O98" s="79"/>
      <c r="P98" s="79"/>
      <c r="Q98" s="79"/>
      <c r="R98" s="79"/>
      <c r="S98" s="79"/>
      <c r="T98" s="80"/>
      <c r="AT98" s="17" t="s">
        <v>222</v>
      </c>
      <c r="AU98" s="17" t="s">
        <v>84</v>
      </c>
    </row>
    <row r="99" s="12" customFormat="1">
      <c r="B99" s="231"/>
      <c r="C99" s="232"/>
      <c r="D99" s="228" t="s">
        <v>229</v>
      </c>
      <c r="E99" s="233" t="s">
        <v>21</v>
      </c>
      <c r="F99" s="234" t="s">
        <v>1041</v>
      </c>
      <c r="G99" s="232"/>
      <c r="H99" s="235">
        <v>15.699999999999999</v>
      </c>
      <c r="I99" s="236"/>
      <c r="J99" s="232"/>
      <c r="K99" s="232"/>
      <c r="L99" s="237"/>
      <c r="M99" s="238"/>
      <c r="N99" s="239"/>
      <c r="O99" s="239"/>
      <c r="P99" s="239"/>
      <c r="Q99" s="239"/>
      <c r="R99" s="239"/>
      <c r="S99" s="239"/>
      <c r="T99" s="240"/>
      <c r="AT99" s="241" t="s">
        <v>229</v>
      </c>
      <c r="AU99" s="241" t="s">
        <v>84</v>
      </c>
      <c r="AV99" s="12" t="s">
        <v>84</v>
      </c>
      <c r="AW99" s="12" t="s">
        <v>36</v>
      </c>
      <c r="AX99" s="12" t="s">
        <v>82</v>
      </c>
      <c r="AY99" s="241" t="s">
        <v>212</v>
      </c>
    </row>
    <row r="100" s="1" customFormat="1" ht="22.5" customHeight="1">
      <c r="B100" s="38"/>
      <c r="C100" s="216" t="s">
        <v>84</v>
      </c>
      <c r="D100" s="216" t="s">
        <v>215</v>
      </c>
      <c r="E100" s="217" t="s">
        <v>233</v>
      </c>
      <c r="F100" s="218" t="s">
        <v>234</v>
      </c>
      <c r="G100" s="219" t="s">
        <v>235</v>
      </c>
      <c r="H100" s="220">
        <v>14.130000000000001</v>
      </c>
      <c r="I100" s="221"/>
      <c r="J100" s="222">
        <f>ROUND(I100*H100,2)</f>
        <v>0</v>
      </c>
      <c r="K100" s="218" t="s">
        <v>219</v>
      </c>
      <c r="L100" s="43"/>
      <c r="M100" s="223" t="s">
        <v>21</v>
      </c>
      <c r="N100" s="224" t="s">
        <v>48</v>
      </c>
      <c r="O100" s="79"/>
      <c r="P100" s="225">
        <f>O100*H100</f>
        <v>0</v>
      </c>
      <c r="Q100" s="225">
        <v>0</v>
      </c>
      <c r="R100" s="225">
        <f>Q100*H100</f>
        <v>0</v>
      </c>
      <c r="S100" s="225">
        <v>0</v>
      </c>
      <c r="T100" s="226">
        <f>S100*H100</f>
        <v>0</v>
      </c>
      <c r="AR100" s="17" t="s">
        <v>220</v>
      </c>
      <c r="AT100" s="17" t="s">
        <v>215</v>
      </c>
      <c r="AU100" s="17" t="s">
        <v>84</v>
      </c>
      <c r="AY100" s="17" t="s">
        <v>212</v>
      </c>
      <c r="BE100" s="227">
        <f>IF(N100="základní",J100,0)</f>
        <v>0</v>
      </c>
      <c r="BF100" s="227">
        <f>IF(N100="snížená",J100,0)</f>
        <v>0</v>
      </c>
      <c r="BG100" s="227">
        <f>IF(N100="zákl. přenesená",J100,0)</f>
        <v>0</v>
      </c>
      <c r="BH100" s="227">
        <f>IF(N100="sníž. přenesená",J100,0)</f>
        <v>0</v>
      </c>
      <c r="BI100" s="227">
        <f>IF(N100="nulová",J100,0)</f>
        <v>0</v>
      </c>
      <c r="BJ100" s="17" t="s">
        <v>220</v>
      </c>
      <c r="BK100" s="227">
        <f>ROUND(I100*H100,2)</f>
        <v>0</v>
      </c>
      <c r="BL100" s="17" t="s">
        <v>220</v>
      </c>
      <c r="BM100" s="17" t="s">
        <v>1042</v>
      </c>
    </row>
    <row r="101" s="1" customFormat="1">
      <c r="B101" s="38"/>
      <c r="C101" s="39"/>
      <c r="D101" s="228" t="s">
        <v>222</v>
      </c>
      <c r="E101" s="39"/>
      <c r="F101" s="229" t="s">
        <v>237</v>
      </c>
      <c r="G101" s="39"/>
      <c r="H101" s="39"/>
      <c r="I101" s="143"/>
      <c r="J101" s="39"/>
      <c r="K101" s="39"/>
      <c r="L101" s="43"/>
      <c r="M101" s="230"/>
      <c r="N101" s="79"/>
      <c r="O101" s="79"/>
      <c r="P101" s="79"/>
      <c r="Q101" s="79"/>
      <c r="R101" s="79"/>
      <c r="S101" s="79"/>
      <c r="T101" s="80"/>
      <c r="AT101" s="17" t="s">
        <v>222</v>
      </c>
      <c r="AU101" s="17" t="s">
        <v>84</v>
      </c>
    </row>
    <row r="102" s="12" customFormat="1">
      <c r="B102" s="231"/>
      <c r="C102" s="232"/>
      <c r="D102" s="228" t="s">
        <v>229</v>
      </c>
      <c r="E102" s="233" t="s">
        <v>21</v>
      </c>
      <c r="F102" s="234" t="s">
        <v>1043</v>
      </c>
      <c r="G102" s="232"/>
      <c r="H102" s="235">
        <v>5.8499999999999996</v>
      </c>
      <c r="I102" s="236"/>
      <c r="J102" s="232"/>
      <c r="K102" s="232"/>
      <c r="L102" s="237"/>
      <c r="M102" s="238"/>
      <c r="N102" s="239"/>
      <c r="O102" s="239"/>
      <c r="P102" s="239"/>
      <c r="Q102" s="239"/>
      <c r="R102" s="239"/>
      <c r="S102" s="239"/>
      <c r="T102" s="240"/>
      <c r="AT102" s="241" t="s">
        <v>229</v>
      </c>
      <c r="AU102" s="241" t="s">
        <v>84</v>
      </c>
      <c r="AV102" s="12" t="s">
        <v>84</v>
      </c>
      <c r="AW102" s="12" t="s">
        <v>36</v>
      </c>
      <c r="AX102" s="12" t="s">
        <v>75</v>
      </c>
      <c r="AY102" s="241" t="s">
        <v>212</v>
      </c>
    </row>
    <row r="103" s="12" customFormat="1">
      <c r="B103" s="231"/>
      <c r="C103" s="232"/>
      <c r="D103" s="228" t="s">
        <v>229</v>
      </c>
      <c r="E103" s="233" t="s">
        <v>21</v>
      </c>
      <c r="F103" s="234" t="s">
        <v>1044</v>
      </c>
      <c r="G103" s="232"/>
      <c r="H103" s="235">
        <v>8.2799999999999994</v>
      </c>
      <c r="I103" s="236"/>
      <c r="J103" s="232"/>
      <c r="K103" s="232"/>
      <c r="L103" s="237"/>
      <c r="M103" s="238"/>
      <c r="N103" s="239"/>
      <c r="O103" s="239"/>
      <c r="P103" s="239"/>
      <c r="Q103" s="239"/>
      <c r="R103" s="239"/>
      <c r="S103" s="239"/>
      <c r="T103" s="240"/>
      <c r="AT103" s="241" t="s">
        <v>229</v>
      </c>
      <c r="AU103" s="241" t="s">
        <v>84</v>
      </c>
      <c r="AV103" s="12" t="s">
        <v>84</v>
      </c>
      <c r="AW103" s="12" t="s">
        <v>36</v>
      </c>
      <c r="AX103" s="12" t="s">
        <v>75</v>
      </c>
      <c r="AY103" s="241" t="s">
        <v>212</v>
      </c>
    </row>
    <row r="104" s="13" customFormat="1">
      <c r="B104" s="242"/>
      <c r="C104" s="243"/>
      <c r="D104" s="228" t="s">
        <v>229</v>
      </c>
      <c r="E104" s="244" t="s">
        <v>21</v>
      </c>
      <c r="F104" s="245" t="s">
        <v>232</v>
      </c>
      <c r="G104" s="243"/>
      <c r="H104" s="246">
        <v>14.130000000000001</v>
      </c>
      <c r="I104" s="247"/>
      <c r="J104" s="243"/>
      <c r="K104" s="243"/>
      <c r="L104" s="248"/>
      <c r="M104" s="249"/>
      <c r="N104" s="250"/>
      <c r="O104" s="250"/>
      <c r="P104" s="250"/>
      <c r="Q104" s="250"/>
      <c r="R104" s="250"/>
      <c r="S104" s="250"/>
      <c r="T104" s="251"/>
      <c r="AT104" s="252" t="s">
        <v>229</v>
      </c>
      <c r="AU104" s="252" t="s">
        <v>84</v>
      </c>
      <c r="AV104" s="13" t="s">
        <v>220</v>
      </c>
      <c r="AW104" s="13" t="s">
        <v>36</v>
      </c>
      <c r="AX104" s="13" t="s">
        <v>82</v>
      </c>
      <c r="AY104" s="252" t="s">
        <v>212</v>
      </c>
    </row>
    <row r="105" s="1" customFormat="1" ht="22.5" customHeight="1">
      <c r="B105" s="38"/>
      <c r="C105" s="216" t="s">
        <v>91</v>
      </c>
      <c r="D105" s="216" t="s">
        <v>215</v>
      </c>
      <c r="E105" s="217" t="s">
        <v>748</v>
      </c>
      <c r="F105" s="218" t="s">
        <v>749</v>
      </c>
      <c r="G105" s="219" t="s">
        <v>235</v>
      </c>
      <c r="H105" s="220">
        <v>21</v>
      </c>
      <c r="I105" s="221"/>
      <c r="J105" s="222">
        <f>ROUND(I105*H105,2)</f>
        <v>0</v>
      </c>
      <c r="K105" s="218" t="s">
        <v>219</v>
      </c>
      <c r="L105" s="43"/>
      <c r="M105" s="223" t="s">
        <v>21</v>
      </c>
      <c r="N105" s="224" t="s">
        <v>48</v>
      </c>
      <c r="O105" s="79"/>
      <c r="P105" s="225">
        <f>O105*H105</f>
        <v>0</v>
      </c>
      <c r="Q105" s="225">
        <v>0</v>
      </c>
      <c r="R105" s="225">
        <f>Q105*H105</f>
        <v>0</v>
      </c>
      <c r="S105" s="225">
        <v>0</v>
      </c>
      <c r="T105" s="226">
        <f>S105*H105</f>
        <v>0</v>
      </c>
      <c r="AR105" s="17" t="s">
        <v>220</v>
      </c>
      <c r="AT105" s="17" t="s">
        <v>215</v>
      </c>
      <c r="AU105" s="17" t="s">
        <v>84</v>
      </c>
      <c r="AY105" s="17" t="s">
        <v>212</v>
      </c>
      <c r="BE105" s="227">
        <f>IF(N105="základní",J105,0)</f>
        <v>0</v>
      </c>
      <c r="BF105" s="227">
        <f>IF(N105="snížená",J105,0)</f>
        <v>0</v>
      </c>
      <c r="BG105" s="227">
        <f>IF(N105="zákl. přenesená",J105,0)</f>
        <v>0</v>
      </c>
      <c r="BH105" s="227">
        <f>IF(N105="sníž. přenesená",J105,0)</f>
        <v>0</v>
      </c>
      <c r="BI105" s="227">
        <f>IF(N105="nulová",J105,0)</f>
        <v>0</v>
      </c>
      <c r="BJ105" s="17" t="s">
        <v>220</v>
      </c>
      <c r="BK105" s="227">
        <f>ROUND(I105*H105,2)</f>
        <v>0</v>
      </c>
      <c r="BL105" s="17" t="s">
        <v>220</v>
      </c>
      <c r="BM105" s="17" t="s">
        <v>1045</v>
      </c>
    </row>
    <row r="106" s="1" customFormat="1">
      <c r="B106" s="38"/>
      <c r="C106" s="39"/>
      <c r="D106" s="228" t="s">
        <v>222</v>
      </c>
      <c r="E106" s="39"/>
      <c r="F106" s="229" t="s">
        <v>243</v>
      </c>
      <c r="G106" s="39"/>
      <c r="H106" s="39"/>
      <c r="I106" s="143"/>
      <c r="J106" s="39"/>
      <c r="K106" s="39"/>
      <c r="L106" s="43"/>
      <c r="M106" s="230"/>
      <c r="N106" s="79"/>
      <c r="O106" s="79"/>
      <c r="P106" s="79"/>
      <c r="Q106" s="79"/>
      <c r="R106" s="79"/>
      <c r="S106" s="79"/>
      <c r="T106" s="80"/>
      <c r="AT106" s="17" t="s">
        <v>222</v>
      </c>
      <c r="AU106" s="17" t="s">
        <v>84</v>
      </c>
    </row>
    <row r="107" s="12" customFormat="1">
      <c r="B107" s="231"/>
      <c r="C107" s="232"/>
      <c r="D107" s="228" t="s">
        <v>229</v>
      </c>
      <c r="E107" s="233" t="s">
        <v>21</v>
      </c>
      <c r="F107" s="234" t="s">
        <v>1046</v>
      </c>
      <c r="G107" s="232"/>
      <c r="H107" s="235">
        <v>21</v>
      </c>
      <c r="I107" s="236"/>
      <c r="J107" s="232"/>
      <c r="K107" s="232"/>
      <c r="L107" s="237"/>
      <c r="M107" s="238"/>
      <c r="N107" s="239"/>
      <c r="O107" s="239"/>
      <c r="P107" s="239"/>
      <c r="Q107" s="239"/>
      <c r="R107" s="239"/>
      <c r="S107" s="239"/>
      <c r="T107" s="240"/>
      <c r="AT107" s="241" t="s">
        <v>229</v>
      </c>
      <c r="AU107" s="241" t="s">
        <v>84</v>
      </c>
      <c r="AV107" s="12" t="s">
        <v>84</v>
      </c>
      <c r="AW107" s="12" t="s">
        <v>36</v>
      </c>
      <c r="AX107" s="12" t="s">
        <v>82</v>
      </c>
      <c r="AY107" s="241" t="s">
        <v>212</v>
      </c>
    </row>
    <row r="108" s="1" customFormat="1" ht="45" customHeight="1">
      <c r="B108" s="38"/>
      <c r="C108" s="216" t="s">
        <v>220</v>
      </c>
      <c r="D108" s="216" t="s">
        <v>215</v>
      </c>
      <c r="E108" s="217" t="s">
        <v>1047</v>
      </c>
      <c r="F108" s="218" t="s">
        <v>1048</v>
      </c>
      <c r="G108" s="219" t="s">
        <v>226</v>
      </c>
      <c r="H108" s="220">
        <v>50</v>
      </c>
      <c r="I108" s="221"/>
      <c r="J108" s="222">
        <f>ROUND(I108*H108,2)</f>
        <v>0</v>
      </c>
      <c r="K108" s="218" t="s">
        <v>219</v>
      </c>
      <c r="L108" s="43"/>
      <c r="M108" s="223" t="s">
        <v>21</v>
      </c>
      <c r="N108" s="224" t="s">
        <v>48</v>
      </c>
      <c r="O108" s="79"/>
      <c r="P108" s="225">
        <f>O108*H108</f>
        <v>0</v>
      </c>
      <c r="Q108" s="225">
        <v>0</v>
      </c>
      <c r="R108" s="225">
        <f>Q108*H108</f>
        <v>0</v>
      </c>
      <c r="S108" s="225">
        <v>0</v>
      </c>
      <c r="T108" s="226">
        <f>S108*H108</f>
        <v>0</v>
      </c>
      <c r="AR108" s="17" t="s">
        <v>220</v>
      </c>
      <c r="AT108" s="17" t="s">
        <v>215</v>
      </c>
      <c r="AU108" s="17" t="s">
        <v>84</v>
      </c>
      <c r="AY108" s="17" t="s">
        <v>212</v>
      </c>
      <c r="BE108" s="227">
        <f>IF(N108="základní",J108,0)</f>
        <v>0</v>
      </c>
      <c r="BF108" s="227">
        <f>IF(N108="snížená",J108,0)</f>
        <v>0</v>
      </c>
      <c r="BG108" s="227">
        <f>IF(N108="zákl. přenesená",J108,0)</f>
        <v>0</v>
      </c>
      <c r="BH108" s="227">
        <f>IF(N108="sníž. přenesená",J108,0)</f>
        <v>0</v>
      </c>
      <c r="BI108" s="227">
        <f>IF(N108="nulová",J108,0)</f>
        <v>0</v>
      </c>
      <c r="BJ108" s="17" t="s">
        <v>220</v>
      </c>
      <c r="BK108" s="227">
        <f>ROUND(I108*H108,2)</f>
        <v>0</v>
      </c>
      <c r="BL108" s="17" t="s">
        <v>220</v>
      </c>
      <c r="BM108" s="17" t="s">
        <v>1049</v>
      </c>
    </row>
    <row r="109" s="1" customFormat="1">
      <c r="B109" s="38"/>
      <c r="C109" s="39"/>
      <c r="D109" s="228" t="s">
        <v>222</v>
      </c>
      <c r="E109" s="39"/>
      <c r="F109" s="229" t="s">
        <v>783</v>
      </c>
      <c r="G109" s="39"/>
      <c r="H109" s="39"/>
      <c r="I109" s="143"/>
      <c r="J109" s="39"/>
      <c r="K109" s="39"/>
      <c r="L109" s="43"/>
      <c r="M109" s="230"/>
      <c r="N109" s="79"/>
      <c r="O109" s="79"/>
      <c r="P109" s="79"/>
      <c r="Q109" s="79"/>
      <c r="R109" s="79"/>
      <c r="S109" s="79"/>
      <c r="T109" s="80"/>
      <c r="AT109" s="17" t="s">
        <v>222</v>
      </c>
      <c r="AU109" s="17" t="s">
        <v>84</v>
      </c>
    </row>
    <row r="110" s="12" customFormat="1">
      <c r="B110" s="231"/>
      <c r="C110" s="232"/>
      <c r="D110" s="228" t="s">
        <v>229</v>
      </c>
      <c r="E110" s="233" t="s">
        <v>21</v>
      </c>
      <c r="F110" s="234" t="s">
        <v>784</v>
      </c>
      <c r="G110" s="232"/>
      <c r="H110" s="235">
        <v>50</v>
      </c>
      <c r="I110" s="236"/>
      <c r="J110" s="232"/>
      <c r="K110" s="232"/>
      <c r="L110" s="237"/>
      <c r="M110" s="238"/>
      <c r="N110" s="239"/>
      <c r="O110" s="239"/>
      <c r="P110" s="239"/>
      <c r="Q110" s="239"/>
      <c r="R110" s="239"/>
      <c r="S110" s="239"/>
      <c r="T110" s="240"/>
      <c r="AT110" s="241" t="s">
        <v>229</v>
      </c>
      <c r="AU110" s="241" t="s">
        <v>84</v>
      </c>
      <c r="AV110" s="12" t="s">
        <v>84</v>
      </c>
      <c r="AW110" s="12" t="s">
        <v>36</v>
      </c>
      <c r="AX110" s="12" t="s">
        <v>82</v>
      </c>
      <c r="AY110" s="241" t="s">
        <v>212</v>
      </c>
    </row>
    <row r="111" s="1" customFormat="1" ht="22.5" customHeight="1">
      <c r="B111" s="38"/>
      <c r="C111" s="253" t="s">
        <v>213</v>
      </c>
      <c r="D111" s="253" t="s">
        <v>258</v>
      </c>
      <c r="E111" s="254" t="s">
        <v>309</v>
      </c>
      <c r="F111" s="255" t="s">
        <v>310</v>
      </c>
      <c r="G111" s="256" t="s">
        <v>226</v>
      </c>
      <c r="H111" s="257">
        <v>50</v>
      </c>
      <c r="I111" s="258"/>
      <c r="J111" s="259">
        <f>ROUND(I111*H111,2)</f>
        <v>0</v>
      </c>
      <c r="K111" s="255" t="s">
        <v>219</v>
      </c>
      <c r="L111" s="260"/>
      <c r="M111" s="261" t="s">
        <v>21</v>
      </c>
      <c r="N111" s="262" t="s">
        <v>48</v>
      </c>
      <c r="O111" s="79"/>
      <c r="P111" s="225">
        <f>O111*H111</f>
        <v>0</v>
      </c>
      <c r="Q111" s="225">
        <v>0</v>
      </c>
      <c r="R111" s="225">
        <f>Q111*H111</f>
        <v>0</v>
      </c>
      <c r="S111" s="225">
        <v>0</v>
      </c>
      <c r="T111" s="226">
        <f>S111*H111</f>
        <v>0</v>
      </c>
      <c r="AR111" s="17" t="s">
        <v>262</v>
      </c>
      <c r="AT111" s="17" t="s">
        <v>258</v>
      </c>
      <c r="AU111" s="17" t="s">
        <v>84</v>
      </c>
      <c r="AY111" s="17" t="s">
        <v>212</v>
      </c>
      <c r="BE111" s="227">
        <f>IF(N111="základní",J111,0)</f>
        <v>0</v>
      </c>
      <c r="BF111" s="227">
        <f>IF(N111="snížená",J111,0)</f>
        <v>0</v>
      </c>
      <c r="BG111" s="227">
        <f>IF(N111="zákl. přenesená",J111,0)</f>
        <v>0</v>
      </c>
      <c r="BH111" s="227">
        <f>IF(N111="sníž. přenesená",J111,0)</f>
        <v>0</v>
      </c>
      <c r="BI111" s="227">
        <f>IF(N111="nulová",J111,0)</f>
        <v>0</v>
      </c>
      <c r="BJ111" s="17" t="s">
        <v>220</v>
      </c>
      <c r="BK111" s="227">
        <f>ROUND(I111*H111,2)</f>
        <v>0</v>
      </c>
      <c r="BL111" s="17" t="s">
        <v>220</v>
      </c>
      <c r="BM111" s="17" t="s">
        <v>1050</v>
      </c>
    </row>
    <row r="112" s="12" customFormat="1">
      <c r="B112" s="231"/>
      <c r="C112" s="232"/>
      <c r="D112" s="228" t="s">
        <v>229</v>
      </c>
      <c r="E112" s="233" t="s">
        <v>21</v>
      </c>
      <c r="F112" s="234" t="s">
        <v>1051</v>
      </c>
      <c r="G112" s="232"/>
      <c r="H112" s="235">
        <v>50</v>
      </c>
      <c r="I112" s="236"/>
      <c r="J112" s="232"/>
      <c r="K112" s="232"/>
      <c r="L112" s="237"/>
      <c r="M112" s="238"/>
      <c r="N112" s="239"/>
      <c r="O112" s="239"/>
      <c r="P112" s="239"/>
      <c r="Q112" s="239"/>
      <c r="R112" s="239"/>
      <c r="S112" s="239"/>
      <c r="T112" s="240"/>
      <c r="AT112" s="241" t="s">
        <v>229</v>
      </c>
      <c r="AU112" s="241" t="s">
        <v>84</v>
      </c>
      <c r="AV112" s="12" t="s">
        <v>84</v>
      </c>
      <c r="AW112" s="12" t="s">
        <v>36</v>
      </c>
      <c r="AX112" s="12" t="s">
        <v>82</v>
      </c>
      <c r="AY112" s="241" t="s">
        <v>212</v>
      </c>
    </row>
    <row r="113" s="1" customFormat="1" ht="33.75" customHeight="1">
      <c r="B113" s="38"/>
      <c r="C113" s="216" t="s">
        <v>251</v>
      </c>
      <c r="D113" s="216" t="s">
        <v>215</v>
      </c>
      <c r="E113" s="217" t="s">
        <v>1052</v>
      </c>
      <c r="F113" s="218" t="s">
        <v>1053</v>
      </c>
      <c r="G113" s="219" t="s">
        <v>248</v>
      </c>
      <c r="H113" s="220">
        <v>0.012999999999999999</v>
      </c>
      <c r="I113" s="221"/>
      <c r="J113" s="222">
        <f>ROUND(I113*H113,2)</f>
        <v>0</v>
      </c>
      <c r="K113" s="218" t="s">
        <v>219</v>
      </c>
      <c r="L113" s="43"/>
      <c r="M113" s="223" t="s">
        <v>21</v>
      </c>
      <c r="N113" s="224" t="s">
        <v>48</v>
      </c>
      <c r="O113" s="79"/>
      <c r="P113" s="225">
        <f>O113*H113</f>
        <v>0</v>
      </c>
      <c r="Q113" s="225">
        <v>0</v>
      </c>
      <c r="R113" s="225">
        <f>Q113*H113</f>
        <v>0</v>
      </c>
      <c r="S113" s="225">
        <v>0</v>
      </c>
      <c r="T113" s="226">
        <f>S113*H113</f>
        <v>0</v>
      </c>
      <c r="AR113" s="17" t="s">
        <v>220</v>
      </c>
      <c r="AT113" s="17" t="s">
        <v>215</v>
      </c>
      <c r="AU113" s="17" t="s">
        <v>84</v>
      </c>
      <c r="AY113" s="17" t="s">
        <v>212</v>
      </c>
      <c r="BE113" s="227">
        <f>IF(N113="základní",J113,0)</f>
        <v>0</v>
      </c>
      <c r="BF113" s="227">
        <f>IF(N113="snížená",J113,0)</f>
        <v>0</v>
      </c>
      <c r="BG113" s="227">
        <f>IF(N113="zákl. přenesená",J113,0)</f>
        <v>0</v>
      </c>
      <c r="BH113" s="227">
        <f>IF(N113="sníž. přenesená",J113,0)</f>
        <v>0</v>
      </c>
      <c r="BI113" s="227">
        <f>IF(N113="nulová",J113,0)</f>
        <v>0</v>
      </c>
      <c r="BJ113" s="17" t="s">
        <v>220</v>
      </c>
      <c r="BK113" s="227">
        <f>ROUND(I113*H113,2)</f>
        <v>0</v>
      </c>
      <c r="BL113" s="17" t="s">
        <v>220</v>
      </c>
      <c r="BM113" s="17" t="s">
        <v>1054</v>
      </c>
    </row>
    <row r="114" s="1" customFormat="1">
      <c r="B114" s="38"/>
      <c r="C114" s="39"/>
      <c r="D114" s="228" t="s">
        <v>222</v>
      </c>
      <c r="E114" s="39"/>
      <c r="F114" s="229" t="s">
        <v>250</v>
      </c>
      <c r="G114" s="39"/>
      <c r="H114" s="39"/>
      <c r="I114" s="143"/>
      <c r="J114" s="39"/>
      <c r="K114" s="39"/>
      <c r="L114" s="43"/>
      <c r="M114" s="230"/>
      <c r="N114" s="79"/>
      <c r="O114" s="79"/>
      <c r="P114" s="79"/>
      <c r="Q114" s="79"/>
      <c r="R114" s="79"/>
      <c r="S114" s="79"/>
      <c r="T114" s="80"/>
      <c r="AT114" s="17" t="s">
        <v>222</v>
      </c>
      <c r="AU114" s="17" t="s">
        <v>84</v>
      </c>
    </row>
    <row r="115" s="12" customFormat="1">
      <c r="B115" s="231"/>
      <c r="C115" s="232"/>
      <c r="D115" s="228" t="s">
        <v>229</v>
      </c>
      <c r="E115" s="233" t="s">
        <v>21</v>
      </c>
      <c r="F115" s="234" t="s">
        <v>1055</v>
      </c>
      <c r="G115" s="232"/>
      <c r="H115" s="235">
        <v>0.012999999999999999</v>
      </c>
      <c r="I115" s="236"/>
      <c r="J115" s="232"/>
      <c r="K115" s="232"/>
      <c r="L115" s="237"/>
      <c r="M115" s="238"/>
      <c r="N115" s="239"/>
      <c r="O115" s="239"/>
      <c r="P115" s="239"/>
      <c r="Q115" s="239"/>
      <c r="R115" s="239"/>
      <c r="S115" s="239"/>
      <c r="T115" s="240"/>
      <c r="AT115" s="241" t="s">
        <v>229</v>
      </c>
      <c r="AU115" s="241" t="s">
        <v>84</v>
      </c>
      <c r="AV115" s="12" t="s">
        <v>84</v>
      </c>
      <c r="AW115" s="12" t="s">
        <v>36</v>
      </c>
      <c r="AX115" s="12" t="s">
        <v>82</v>
      </c>
      <c r="AY115" s="241" t="s">
        <v>212</v>
      </c>
    </row>
    <row r="116" s="1" customFormat="1" ht="22.5" customHeight="1">
      <c r="B116" s="38"/>
      <c r="C116" s="216" t="s">
        <v>257</v>
      </c>
      <c r="D116" s="216" t="s">
        <v>215</v>
      </c>
      <c r="E116" s="217" t="s">
        <v>1056</v>
      </c>
      <c r="F116" s="218" t="s">
        <v>1057</v>
      </c>
      <c r="G116" s="219" t="s">
        <v>261</v>
      </c>
      <c r="H116" s="220">
        <v>0.021999999999999999</v>
      </c>
      <c r="I116" s="221"/>
      <c r="J116" s="222">
        <f>ROUND(I116*H116,2)</f>
        <v>0</v>
      </c>
      <c r="K116" s="218" t="s">
        <v>219</v>
      </c>
      <c r="L116" s="43"/>
      <c r="M116" s="223" t="s">
        <v>21</v>
      </c>
      <c r="N116" s="224" t="s">
        <v>48</v>
      </c>
      <c r="O116" s="79"/>
      <c r="P116" s="225">
        <f>O116*H116</f>
        <v>0</v>
      </c>
      <c r="Q116" s="225">
        <v>0</v>
      </c>
      <c r="R116" s="225">
        <f>Q116*H116</f>
        <v>0</v>
      </c>
      <c r="S116" s="225">
        <v>0</v>
      </c>
      <c r="T116" s="226">
        <f>S116*H116</f>
        <v>0</v>
      </c>
      <c r="AR116" s="17" t="s">
        <v>220</v>
      </c>
      <c r="AT116" s="17" t="s">
        <v>215</v>
      </c>
      <c r="AU116" s="17" t="s">
        <v>84</v>
      </c>
      <c r="AY116" s="17" t="s">
        <v>212</v>
      </c>
      <c r="BE116" s="227">
        <f>IF(N116="základní",J116,0)</f>
        <v>0</v>
      </c>
      <c r="BF116" s="227">
        <f>IF(N116="snížená",J116,0)</f>
        <v>0</v>
      </c>
      <c r="BG116" s="227">
        <f>IF(N116="zákl. přenesená",J116,0)</f>
        <v>0</v>
      </c>
      <c r="BH116" s="227">
        <f>IF(N116="sníž. přenesená",J116,0)</f>
        <v>0</v>
      </c>
      <c r="BI116" s="227">
        <f>IF(N116="nulová",J116,0)</f>
        <v>0</v>
      </c>
      <c r="BJ116" s="17" t="s">
        <v>220</v>
      </c>
      <c r="BK116" s="227">
        <f>ROUND(I116*H116,2)</f>
        <v>0</v>
      </c>
      <c r="BL116" s="17" t="s">
        <v>220</v>
      </c>
      <c r="BM116" s="17" t="s">
        <v>1058</v>
      </c>
    </row>
    <row r="117" s="1" customFormat="1">
      <c r="B117" s="38"/>
      <c r="C117" s="39"/>
      <c r="D117" s="228" t="s">
        <v>222</v>
      </c>
      <c r="E117" s="39"/>
      <c r="F117" s="229" t="s">
        <v>1059</v>
      </c>
      <c r="G117" s="39"/>
      <c r="H117" s="39"/>
      <c r="I117" s="143"/>
      <c r="J117" s="39"/>
      <c r="K117" s="39"/>
      <c r="L117" s="43"/>
      <c r="M117" s="230"/>
      <c r="N117" s="79"/>
      <c r="O117" s="79"/>
      <c r="P117" s="79"/>
      <c r="Q117" s="79"/>
      <c r="R117" s="79"/>
      <c r="S117" s="79"/>
      <c r="T117" s="80"/>
      <c r="AT117" s="17" t="s">
        <v>222</v>
      </c>
      <c r="AU117" s="17" t="s">
        <v>84</v>
      </c>
    </row>
    <row r="118" s="12" customFormat="1">
      <c r="B118" s="231"/>
      <c r="C118" s="232"/>
      <c r="D118" s="228" t="s">
        <v>229</v>
      </c>
      <c r="E118" s="233" t="s">
        <v>21</v>
      </c>
      <c r="F118" s="234" t="s">
        <v>1060</v>
      </c>
      <c r="G118" s="232"/>
      <c r="H118" s="235">
        <v>0.021999999999999999</v>
      </c>
      <c r="I118" s="236"/>
      <c r="J118" s="232"/>
      <c r="K118" s="232"/>
      <c r="L118" s="237"/>
      <c r="M118" s="238"/>
      <c r="N118" s="239"/>
      <c r="O118" s="239"/>
      <c r="P118" s="239"/>
      <c r="Q118" s="239"/>
      <c r="R118" s="239"/>
      <c r="S118" s="239"/>
      <c r="T118" s="240"/>
      <c r="AT118" s="241" t="s">
        <v>229</v>
      </c>
      <c r="AU118" s="241" t="s">
        <v>84</v>
      </c>
      <c r="AV118" s="12" t="s">
        <v>84</v>
      </c>
      <c r="AW118" s="12" t="s">
        <v>36</v>
      </c>
      <c r="AX118" s="12" t="s">
        <v>82</v>
      </c>
      <c r="AY118" s="241" t="s">
        <v>212</v>
      </c>
    </row>
    <row r="119" s="1" customFormat="1" ht="56.25" customHeight="1">
      <c r="B119" s="38"/>
      <c r="C119" s="216" t="s">
        <v>262</v>
      </c>
      <c r="D119" s="216" t="s">
        <v>215</v>
      </c>
      <c r="E119" s="217" t="s">
        <v>1061</v>
      </c>
      <c r="F119" s="218" t="s">
        <v>1062</v>
      </c>
      <c r="G119" s="219" t="s">
        <v>254</v>
      </c>
      <c r="H119" s="220">
        <v>28.785</v>
      </c>
      <c r="I119" s="221"/>
      <c r="J119" s="222">
        <f>ROUND(I119*H119,2)</f>
        <v>0</v>
      </c>
      <c r="K119" s="218" t="s">
        <v>219</v>
      </c>
      <c r="L119" s="43"/>
      <c r="M119" s="223" t="s">
        <v>21</v>
      </c>
      <c r="N119" s="224" t="s">
        <v>48</v>
      </c>
      <c r="O119" s="79"/>
      <c r="P119" s="225">
        <f>O119*H119</f>
        <v>0</v>
      </c>
      <c r="Q119" s="225">
        <v>0</v>
      </c>
      <c r="R119" s="225">
        <f>Q119*H119</f>
        <v>0</v>
      </c>
      <c r="S119" s="225">
        <v>0</v>
      </c>
      <c r="T119" s="226">
        <f>S119*H119</f>
        <v>0</v>
      </c>
      <c r="AR119" s="17" t="s">
        <v>220</v>
      </c>
      <c r="AT119" s="17" t="s">
        <v>215</v>
      </c>
      <c r="AU119" s="17" t="s">
        <v>84</v>
      </c>
      <c r="AY119" s="17" t="s">
        <v>212</v>
      </c>
      <c r="BE119" s="227">
        <f>IF(N119="základní",J119,0)</f>
        <v>0</v>
      </c>
      <c r="BF119" s="227">
        <f>IF(N119="snížená",J119,0)</f>
        <v>0</v>
      </c>
      <c r="BG119" s="227">
        <f>IF(N119="zákl. přenesená",J119,0)</f>
        <v>0</v>
      </c>
      <c r="BH119" s="227">
        <f>IF(N119="sníž. přenesená",J119,0)</f>
        <v>0</v>
      </c>
      <c r="BI119" s="227">
        <f>IF(N119="nulová",J119,0)</f>
        <v>0</v>
      </c>
      <c r="BJ119" s="17" t="s">
        <v>220</v>
      </c>
      <c r="BK119" s="227">
        <f>ROUND(I119*H119,2)</f>
        <v>0</v>
      </c>
      <c r="BL119" s="17" t="s">
        <v>220</v>
      </c>
      <c r="BM119" s="17" t="s">
        <v>1063</v>
      </c>
    </row>
    <row r="120" s="1" customFormat="1">
      <c r="B120" s="38"/>
      <c r="C120" s="39"/>
      <c r="D120" s="228" t="s">
        <v>222</v>
      </c>
      <c r="E120" s="39"/>
      <c r="F120" s="229" t="s">
        <v>256</v>
      </c>
      <c r="G120" s="39"/>
      <c r="H120" s="39"/>
      <c r="I120" s="143"/>
      <c r="J120" s="39"/>
      <c r="K120" s="39"/>
      <c r="L120" s="43"/>
      <c r="M120" s="230"/>
      <c r="N120" s="79"/>
      <c r="O120" s="79"/>
      <c r="P120" s="79"/>
      <c r="Q120" s="79"/>
      <c r="R120" s="79"/>
      <c r="S120" s="79"/>
      <c r="T120" s="80"/>
      <c r="AT120" s="17" t="s">
        <v>222</v>
      </c>
      <c r="AU120" s="17" t="s">
        <v>84</v>
      </c>
    </row>
    <row r="121" s="12" customFormat="1">
      <c r="B121" s="231"/>
      <c r="C121" s="232"/>
      <c r="D121" s="228" t="s">
        <v>229</v>
      </c>
      <c r="E121" s="233" t="s">
        <v>21</v>
      </c>
      <c r="F121" s="234" t="s">
        <v>1064</v>
      </c>
      <c r="G121" s="232"/>
      <c r="H121" s="235">
        <v>8.3849999999999998</v>
      </c>
      <c r="I121" s="236"/>
      <c r="J121" s="232"/>
      <c r="K121" s="232"/>
      <c r="L121" s="237"/>
      <c r="M121" s="238"/>
      <c r="N121" s="239"/>
      <c r="O121" s="239"/>
      <c r="P121" s="239"/>
      <c r="Q121" s="239"/>
      <c r="R121" s="239"/>
      <c r="S121" s="239"/>
      <c r="T121" s="240"/>
      <c r="AT121" s="241" t="s">
        <v>229</v>
      </c>
      <c r="AU121" s="241" t="s">
        <v>84</v>
      </c>
      <c r="AV121" s="12" t="s">
        <v>84</v>
      </c>
      <c r="AW121" s="12" t="s">
        <v>36</v>
      </c>
      <c r="AX121" s="12" t="s">
        <v>75</v>
      </c>
      <c r="AY121" s="241" t="s">
        <v>212</v>
      </c>
    </row>
    <row r="122" s="12" customFormat="1">
      <c r="B122" s="231"/>
      <c r="C122" s="232"/>
      <c r="D122" s="228" t="s">
        <v>229</v>
      </c>
      <c r="E122" s="233" t="s">
        <v>21</v>
      </c>
      <c r="F122" s="234" t="s">
        <v>1065</v>
      </c>
      <c r="G122" s="232"/>
      <c r="H122" s="235">
        <v>20.399999999999999</v>
      </c>
      <c r="I122" s="236"/>
      <c r="J122" s="232"/>
      <c r="K122" s="232"/>
      <c r="L122" s="237"/>
      <c r="M122" s="238"/>
      <c r="N122" s="239"/>
      <c r="O122" s="239"/>
      <c r="P122" s="239"/>
      <c r="Q122" s="239"/>
      <c r="R122" s="239"/>
      <c r="S122" s="239"/>
      <c r="T122" s="240"/>
      <c r="AT122" s="241" t="s">
        <v>229</v>
      </c>
      <c r="AU122" s="241" t="s">
        <v>84</v>
      </c>
      <c r="AV122" s="12" t="s">
        <v>84</v>
      </c>
      <c r="AW122" s="12" t="s">
        <v>36</v>
      </c>
      <c r="AX122" s="12" t="s">
        <v>75</v>
      </c>
      <c r="AY122" s="241" t="s">
        <v>212</v>
      </c>
    </row>
    <row r="123" s="13" customFormat="1">
      <c r="B123" s="242"/>
      <c r="C123" s="243"/>
      <c r="D123" s="228" t="s">
        <v>229</v>
      </c>
      <c r="E123" s="244" t="s">
        <v>21</v>
      </c>
      <c r="F123" s="245" t="s">
        <v>232</v>
      </c>
      <c r="G123" s="243"/>
      <c r="H123" s="246">
        <v>28.785</v>
      </c>
      <c r="I123" s="247"/>
      <c r="J123" s="243"/>
      <c r="K123" s="243"/>
      <c r="L123" s="248"/>
      <c r="M123" s="249"/>
      <c r="N123" s="250"/>
      <c r="O123" s="250"/>
      <c r="P123" s="250"/>
      <c r="Q123" s="250"/>
      <c r="R123" s="250"/>
      <c r="S123" s="250"/>
      <c r="T123" s="251"/>
      <c r="AT123" s="252" t="s">
        <v>229</v>
      </c>
      <c r="AU123" s="252" t="s">
        <v>84</v>
      </c>
      <c r="AV123" s="13" t="s">
        <v>220</v>
      </c>
      <c r="AW123" s="13" t="s">
        <v>36</v>
      </c>
      <c r="AX123" s="13" t="s">
        <v>82</v>
      </c>
      <c r="AY123" s="252" t="s">
        <v>212</v>
      </c>
    </row>
    <row r="124" s="1" customFormat="1" ht="22.5" customHeight="1">
      <c r="B124" s="38"/>
      <c r="C124" s="216" t="s">
        <v>270</v>
      </c>
      <c r="D124" s="216" t="s">
        <v>215</v>
      </c>
      <c r="E124" s="217" t="s">
        <v>266</v>
      </c>
      <c r="F124" s="218" t="s">
        <v>267</v>
      </c>
      <c r="G124" s="219" t="s">
        <v>248</v>
      </c>
      <c r="H124" s="220">
        <v>0.017999999999999999</v>
      </c>
      <c r="I124" s="221"/>
      <c r="J124" s="222">
        <f>ROUND(I124*H124,2)</f>
        <v>0</v>
      </c>
      <c r="K124" s="218" t="s">
        <v>219</v>
      </c>
      <c r="L124" s="43"/>
      <c r="M124" s="223" t="s">
        <v>21</v>
      </c>
      <c r="N124" s="224" t="s">
        <v>48</v>
      </c>
      <c r="O124" s="79"/>
      <c r="P124" s="225">
        <f>O124*H124</f>
        <v>0</v>
      </c>
      <c r="Q124" s="225">
        <v>0</v>
      </c>
      <c r="R124" s="225">
        <f>Q124*H124</f>
        <v>0</v>
      </c>
      <c r="S124" s="225">
        <v>0</v>
      </c>
      <c r="T124" s="226">
        <f>S124*H124</f>
        <v>0</v>
      </c>
      <c r="AR124" s="17" t="s">
        <v>220</v>
      </c>
      <c r="AT124" s="17" t="s">
        <v>215</v>
      </c>
      <c r="AU124" s="17" t="s">
        <v>84</v>
      </c>
      <c r="AY124" s="17" t="s">
        <v>212</v>
      </c>
      <c r="BE124" s="227">
        <f>IF(N124="základní",J124,0)</f>
        <v>0</v>
      </c>
      <c r="BF124" s="227">
        <f>IF(N124="snížená",J124,0)</f>
        <v>0</v>
      </c>
      <c r="BG124" s="227">
        <f>IF(N124="zákl. přenesená",J124,0)</f>
        <v>0</v>
      </c>
      <c r="BH124" s="227">
        <f>IF(N124="sníž. přenesená",J124,0)</f>
        <v>0</v>
      </c>
      <c r="BI124" s="227">
        <f>IF(N124="nulová",J124,0)</f>
        <v>0</v>
      </c>
      <c r="BJ124" s="17" t="s">
        <v>220</v>
      </c>
      <c r="BK124" s="227">
        <f>ROUND(I124*H124,2)</f>
        <v>0</v>
      </c>
      <c r="BL124" s="17" t="s">
        <v>220</v>
      </c>
      <c r="BM124" s="17" t="s">
        <v>1066</v>
      </c>
    </row>
    <row r="125" s="1" customFormat="1">
      <c r="B125" s="38"/>
      <c r="C125" s="39"/>
      <c r="D125" s="228" t="s">
        <v>222</v>
      </c>
      <c r="E125" s="39"/>
      <c r="F125" s="229" t="s">
        <v>269</v>
      </c>
      <c r="G125" s="39"/>
      <c r="H125" s="39"/>
      <c r="I125" s="143"/>
      <c r="J125" s="39"/>
      <c r="K125" s="39"/>
      <c r="L125" s="43"/>
      <c r="M125" s="230"/>
      <c r="N125" s="79"/>
      <c r="O125" s="79"/>
      <c r="P125" s="79"/>
      <c r="Q125" s="79"/>
      <c r="R125" s="79"/>
      <c r="S125" s="79"/>
      <c r="T125" s="80"/>
      <c r="AT125" s="17" t="s">
        <v>222</v>
      </c>
      <c r="AU125" s="17" t="s">
        <v>84</v>
      </c>
    </row>
    <row r="126" s="12" customFormat="1">
      <c r="B126" s="231"/>
      <c r="C126" s="232"/>
      <c r="D126" s="228" t="s">
        <v>229</v>
      </c>
      <c r="E126" s="233" t="s">
        <v>21</v>
      </c>
      <c r="F126" s="234" t="s">
        <v>1067</v>
      </c>
      <c r="G126" s="232"/>
      <c r="H126" s="235">
        <v>0.017999999999999999</v>
      </c>
      <c r="I126" s="236"/>
      <c r="J126" s="232"/>
      <c r="K126" s="232"/>
      <c r="L126" s="237"/>
      <c r="M126" s="238"/>
      <c r="N126" s="239"/>
      <c r="O126" s="239"/>
      <c r="P126" s="239"/>
      <c r="Q126" s="239"/>
      <c r="R126" s="239"/>
      <c r="S126" s="239"/>
      <c r="T126" s="240"/>
      <c r="AT126" s="241" t="s">
        <v>229</v>
      </c>
      <c r="AU126" s="241" t="s">
        <v>84</v>
      </c>
      <c r="AV126" s="12" t="s">
        <v>84</v>
      </c>
      <c r="AW126" s="12" t="s">
        <v>36</v>
      </c>
      <c r="AX126" s="12" t="s">
        <v>82</v>
      </c>
      <c r="AY126" s="241" t="s">
        <v>212</v>
      </c>
    </row>
    <row r="127" s="1" customFormat="1" ht="22.5" customHeight="1">
      <c r="B127" s="38"/>
      <c r="C127" s="253" t="s">
        <v>174</v>
      </c>
      <c r="D127" s="253" t="s">
        <v>258</v>
      </c>
      <c r="E127" s="254" t="s">
        <v>762</v>
      </c>
      <c r="F127" s="255" t="s">
        <v>763</v>
      </c>
      <c r="G127" s="256" t="s">
        <v>261</v>
      </c>
      <c r="H127" s="257">
        <v>41.850000000000001</v>
      </c>
      <c r="I127" s="258"/>
      <c r="J127" s="259">
        <f>ROUND(I127*H127,2)</f>
        <v>0</v>
      </c>
      <c r="K127" s="255" t="s">
        <v>219</v>
      </c>
      <c r="L127" s="260"/>
      <c r="M127" s="261" t="s">
        <v>21</v>
      </c>
      <c r="N127" s="262" t="s">
        <v>48</v>
      </c>
      <c r="O127" s="79"/>
      <c r="P127" s="225">
        <f>O127*H127</f>
        <v>0</v>
      </c>
      <c r="Q127" s="225">
        <v>1</v>
      </c>
      <c r="R127" s="225">
        <f>Q127*H127</f>
        <v>41.850000000000001</v>
      </c>
      <c r="S127" s="225">
        <v>0</v>
      </c>
      <c r="T127" s="226">
        <f>S127*H127</f>
        <v>0</v>
      </c>
      <c r="AR127" s="17" t="s">
        <v>262</v>
      </c>
      <c r="AT127" s="17" t="s">
        <v>258</v>
      </c>
      <c r="AU127" s="17" t="s">
        <v>84</v>
      </c>
      <c r="AY127" s="17" t="s">
        <v>212</v>
      </c>
      <c r="BE127" s="227">
        <f>IF(N127="základní",J127,0)</f>
        <v>0</v>
      </c>
      <c r="BF127" s="227">
        <f>IF(N127="snížená",J127,0)</f>
        <v>0</v>
      </c>
      <c r="BG127" s="227">
        <f>IF(N127="zákl. přenesená",J127,0)</f>
        <v>0</v>
      </c>
      <c r="BH127" s="227">
        <f>IF(N127="sníž. přenesená",J127,0)</f>
        <v>0</v>
      </c>
      <c r="BI127" s="227">
        <f>IF(N127="nulová",J127,0)</f>
        <v>0</v>
      </c>
      <c r="BJ127" s="17" t="s">
        <v>220</v>
      </c>
      <c r="BK127" s="227">
        <f>ROUND(I127*H127,2)</f>
        <v>0</v>
      </c>
      <c r="BL127" s="17" t="s">
        <v>220</v>
      </c>
      <c r="BM127" s="17" t="s">
        <v>1068</v>
      </c>
    </row>
    <row r="128" s="1" customFormat="1" ht="33.75" customHeight="1">
      <c r="B128" s="38"/>
      <c r="C128" s="216" t="s">
        <v>279</v>
      </c>
      <c r="D128" s="216" t="s">
        <v>215</v>
      </c>
      <c r="E128" s="217" t="s">
        <v>1069</v>
      </c>
      <c r="F128" s="218" t="s">
        <v>1070</v>
      </c>
      <c r="G128" s="219" t="s">
        <v>248</v>
      </c>
      <c r="H128" s="220">
        <v>0.012999999999999999</v>
      </c>
      <c r="I128" s="221"/>
      <c r="J128" s="222">
        <f>ROUND(I128*H128,2)</f>
        <v>0</v>
      </c>
      <c r="K128" s="218" t="s">
        <v>219</v>
      </c>
      <c r="L128" s="43"/>
      <c r="M128" s="223" t="s">
        <v>21</v>
      </c>
      <c r="N128" s="224" t="s">
        <v>48</v>
      </c>
      <c r="O128" s="79"/>
      <c r="P128" s="225">
        <f>O128*H128</f>
        <v>0</v>
      </c>
      <c r="Q128" s="225">
        <v>0</v>
      </c>
      <c r="R128" s="225">
        <f>Q128*H128</f>
        <v>0</v>
      </c>
      <c r="S128" s="225">
        <v>0</v>
      </c>
      <c r="T128" s="226">
        <f>S128*H128</f>
        <v>0</v>
      </c>
      <c r="AR128" s="17" t="s">
        <v>220</v>
      </c>
      <c r="AT128" s="17" t="s">
        <v>215</v>
      </c>
      <c r="AU128" s="17" t="s">
        <v>84</v>
      </c>
      <c r="AY128" s="17" t="s">
        <v>212</v>
      </c>
      <c r="BE128" s="227">
        <f>IF(N128="základní",J128,0)</f>
        <v>0</v>
      </c>
      <c r="BF128" s="227">
        <f>IF(N128="snížená",J128,0)</f>
        <v>0</v>
      </c>
      <c r="BG128" s="227">
        <f>IF(N128="zákl. přenesená",J128,0)</f>
        <v>0</v>
      </c>
      <c r="BH128" s="227">
        <f>IF(N128="sníž. přenesená",J128,0)</f>
        <v>0</v>
      </c>
      <c r="BI128" s="227">
        <f>IF(N128="nulová",J128,0)</f>
        <v>0</v>
      </c>
      <c r="BJ128" s="17" t="s">
        <v>220</v>
      </c>
      <c r="BK128" s="227">
        <f>ROUND(I128*H128,2)</f>
        <v>0</v>
      </c>
      <c r="BL128" s="17" t="s">
        <v>220</v>
      </c>
      <c r="BM128" s="17" t="s">
        <v>1071</v>
      </c>
    </row>
    <row r="129" s="1" customFormat="1">
      <c r="B129" s="38"/>
      <c r="C129" s="39"/>
      <c r="D129" s="228" t="s">
        <v>222</v>
      </c>
      <c r="E129" s="39"/>
      <c r="F129" s="229" t="s">
        <v>274</v>
      </c>
      <c r="G129" s="39"/>
      <c r="H129" s="39"/>
      <c r="I129" s="143"/>
      <c r="J129" s="39"/>
      <c r="K129" s="39"/>
      <c r="L129" s="43"/>
      <c r="M129" s="230"/>
      <c r="N129" s="79"/>
      <c r="O129" s="79"/>
      <c r="P129" s="79"/>
      <c r="Q129" s="79"/>
      <c r="R129" s="79"/>
      <c r="S129" s="79"/>
      <c r="T129" s="80"/>
      <c r="AT129" s="17" t="s">
        <v>222</v>
      </c>
      <c r="AU129" s="17" t="s">
        <v>84</v>
      </c>
    </row>
    <row r="130" s="12" customFormat="1">
      <c r="B130" s="231"/>
      <c r="C130" s="232"/>
      <c r="D130" s="228" t="s">
        <v>229</v>
      </c>
      <c r="E130" s="233" t="s">
        <v>21</v>
      </c>
      <c r="F130" s="234" t="s">
        <v>1055</v>
      </c>
      <c r="G130" s="232"/>
      <c r="H130" s="235">
        <v>0.012999999999999999</v>
      </c>
      <c r="I130" s="236"/>
      <c r="J130" s="232"/>
      <c r="K130" s="232"/>
      <c r="L130" s="237"/>
      <c r="M130" s="238"/>
      <c r="N130" s="239"/>
      <c r="O130" s="239"/>
      <c r="P130" s="239"/>
      <c r="Q130" s="239"/>
      <c r="R130" s="239"/>
      <c r="S130" s="239"/>
      <c r="T130" s="240"/>
      <c r="AT130" s="241" t="s">
        <v>229</v>
      </c>
      <c r="AU130" s="241" t="s">
        <v>84</v>
      </c>
      <c r="AV130" s="12" t="s">
        <v>84</v>
      </c>
      <c r="AW130" s="12" t="s">
        <v>36</v>
      </c>
      <c r="AX130" s="12" t="s">
        <v>82</v>
      </c>
      <c r="AY130" s="241" t="s">
        <v>212</v>
      </c>
    </row>
    <row r="131" s="1" customFormat="1" ht="22.5" customHeight="1">
      <c r="B131" s="38"/>
      <c r="C131" s="253" t="s">
        <v>284</v>
      </c>
      <c r="D131" s="253" t="s">
        <v>258</v>
      </c>
      <c r="E131" s="254" t="s">
        <v>1072</v>
      </c>
      <c r="F131" s="255" t="s">
        <v>1073</v>
      </c>
      <c r="G131" s="256" t="s">
        <v>218</v>
      </c>
      <c r="H131" s="257">
        <v>19</v>
      </c>
      <c r="I131" s="258"/>
      <c r="J131" s="259">
        <f>ROUND(I131*H131,2)</f>
        <v>0</v>
      </c>
      <c r="K131" s="255" t="s">
        <v>219</v>
      </c>
      <c r="L131" s="260"/>
      <c r="M131" s="261" t="s">
        <v>21</v>
      </c>
      <c r="N131" s="262" t="s">
        <v>48</v>
      </c>
      <c r="O131" s="79"/>
      <c r="P131" s="225">
        <f>O131*H131</f>
        <v>0</v>
      </c>
      <c r="Q131" s="225">
        <v>0.10299999999999999</v>
      </c>
      <c r="R131" s="225">
        <f>Q131*H131</f>
        <v>1.9569999999999999</v>
      </c>
      <c r="S131" s="225">
        <v>0</v>
      </c>
      <c r="T131" s="226">
        <f>S131*H131</f>
        <v>0</v>
      </c>
      <c r="AR131" s="17" t="s">
        <v>262</v>
      </c>
      <c r="AT131" s="17" t="s">
        <v>258</v>
      </c>
      <c r="AU131" s="17" t="s">
        <v>84</v>
      </c>
      <c r="AY131" s="17" t="s">
        <v>212</v>
      </c>
      <c r="BE131" s="227">
        <f>IF(N131="základní",J131,0)</f>
        <v>0</v>
      </c>
      <c r="BF131" s="227">
        <f>IF(N131="snížená",J131,0)</f>
        <v>0</v>
      </c>
      <c r="BG131" s="227">
        <f>IF(N131="zákl. přenesená",J131,0)</f>
        <v>0</v>
      </c>
      <c r="BH131" s="227">
        <f>IF(N131="sníž. přenesená",J131,0)</f>
        <v>0</v>
      </c>
      <c r="BI131" s="227">
        <f>IF(N131="nulová",J131,0)</f>
        <v>0</v>
      </c>
      <c r="BJ131" s="17" t="s">
        <v>220</v>
      </c>
      <c r="BK131" s="227">
        <f>ROUND(I131*H131,2)</f>
        <v>0</v>
      </c>
      <c r="BL131" s="17" t="s">
        <v>220</v>
      </c>
      <c r="BM131" s="17" t="s">
        <v>1074</v>
      </c>
    </row>
    <row r="132" s="12" customFormat="1">
      <c r="B132" s="231"/>
      <c r="C132" s="232"/>
      <c r="D132" s="228" t="s">
        <v>229</v>
      </c>
      <c r="E132" s="233" t="s">
        <v>21</v>
      </c>
      <c r="F132" s="234" t="s">
        <v>313</v>
      </c>
      <c r="G132" s="232"/>
      <c r="H132" s="235">
        <v>19</v>
      </c>
      <c r="I132" s="236"/>
      <c r="J132" s="232"/>
      <c r="K132" s="232"/>
      <c r="L132" s="237"/>
      <c r="M132" s="238"/>
      <c r="N132" s="239"/>
      <c r="O132" s="239"/>
      <c r="P132" s="239"/>
      <c r="Q132" s="239"/>
      <c r="R132" s="239"/>
      <c r="S132" s="239"/>
      <c r="T132" s="240"/>
      <c r="AT132" s="241" t="s">
        <v>229</v>
      </c>
      <c r="AU132" s="241" t="s">
        <v>84</v>
      </c>
      <c r="AV132" s="12" t="s">
        <v>84</v>
      </c>
      <c r="AW132" s="12" t="s">
        <v>36</v>
      </c>
      <c r="AX132" s="12" t="s">
        <v>82</v>
      </c>
      <c r="AY132" s="241" t="s">
        <v>212</v>
      </c>
    </row>
    <row r="133" s="1" customFormat="1" ht="22.5" customHeight="1">
      <c r="B133" s="38"/>
      <c r="C133" s="253" t="s">
        <v>288</v>
      </c>
      <c r="D133" s="253" t="s">
        <v>258</v>
      </c>
      <c r="E133" s="254" t="s">
        <v>1075</v>
      </c>
      <c r="F133" s="255" t="s">
        <v>1076</v>
      </c>
      <c r="G133" s="256" t="s">
        <v>218</v>
      </c>
      <c r="H133" s="257">
        <v>20</v>
      </c>
      <c r="I133" s="258"/>
      <c r="J133" s="259">
        <f>ROUND(I133*H133,2)</f>
        <v>0</v>
      </c>
      <c r="K133" s="255" t="s">
        <v>219</v>
      </c>
      <c r="L133" s="260"/>
      <c r="M133" s="261" t="s">
        <v>21</v>
      </c>
      <c r="N133" s="262" t="s">
        <v>48</v>
      </c>
      <c r="O133" s="79"/>
      <c r="P133" s="225">
        <f>O133*H133</f>
        <v>0</v>
      </c>
      <c r="Q133" s="225">
        <v>0.00123</v>
      </c>
      <c r="R133" s="225">
        <f>Q133*H133</f>
        <v>0.0246</v>
      </c>
      <c r="S133" s="225">
        <v>0</v>
      </c>
      <c r="T133" s="226">
        <f>S133*H133</f>
        <v>0</v>
      </c>
      <c r="AR133" s="17" t="s">
        <v>262</v>
      </c>
      <c r="AT133" s="17" t="s">
        <v>258</v>
      </c>
      <c r="AU133" s="17" t="s">
        <v>84</v>
      </c>
      <c r="AY133" s="17" t="s">
        <v>212</v>
      </c>
      <c r="BE133" s="227">
        <f>IF(N133="základní",J133,0)</f>
        <v>0</v>
      </c>
      <c r="BF133" s="227">
        <f>IF(N133="snížená",J133,0)</f>
        <v>0</v>
      </c>
      <c r="BG133" s="227">
        <f>IF(N133="zákl. přenesená",J133,0)</f>
        <v>0</v>
      </c>
      <c r="BH133" s="227">
        <f>IF(N133="sníž. přenesená",J133,0)</f>
        <v>0</v>
      </c>
      <c r="BI133" s="227">
        <f>IF(N133="nulová",J133,0)</f>
        <v>0</v>
      </c>
      <c r="BJ133" s="17" t="s">
        <v>220</v>
      </c>
      <c r="BK133" s="227">
        <f>ROUND(I133*H133,2)</f>
        <v>0</v>
      </c>
      <c r="BL133" s="17" t="s">
        <v>220</v>
      </c>
      <c r="BM133" s="17" t="s">
        <v>1077</v>
      </c>
    </row>
    <row r="134" s="12" customFormat="1">
      <c r="B134" s="231"/>
      <c r="C134" s="232"/>
      <c r="D134" s="228" t="s">
        <v>229</v>
      </c>
      <c r="E134" s="233" t="s">
        <v>21</v>
      </c>
      <c r="F134" s="234" t="s">
        <v>1078</v>
      </c>
      <c r="G134" s="232"/>
      <c r="H134" s="235">
        <v>20</v>
      </c>
      <c r="I134" s="236"/>
      <c r="J134" s="232"/>
      <c r="K134" s="232"/>
      <c r="L134" s="237"/>
      <c r="M134" s="238"/>
      <c r="N134" s="239"/>
      <c r="O134" s="239"/>
      <c r="P134" s="239"/>
      <c r="Q134" s="239"/>
      <c r="R134" s="239"/>
      <c r="S134" s="239"/>
      <c r="T134" s="240"/>
      <c r="AT134" s="241" t="s">
        <v>229</v>
      </c>
      <c r="AU134" s="241" t="s">
        <v>84</v>
      </c>
      <c r="AV134" s="12" t="s">
        <v>84</v>
      </c>
      <c r="AW134" s="12" t="s">
        <v>36</v>
      </c>
      <c r="AX134" s="12" t="s">
        <v>82</v>
      </c>
      <c r="AY134" s="241" t="s">
        <v>212</v>
      </c>
    </row>
    <row r="135" s="1" customFormat="1" ht="22.5" customHeight="1">
      <c r="B135" s="38"/>
      <c r="C135" s="253" t="s">
        <v>293</v>
      </c>
      <c r="D135" s="253" t="s">
        <v>258</v>
      </c>
      <c r="E135" s="254" t="s">
        <v>1079</v>
      </c>
      <c r="F135" s="255" t="s">
        <v>1080</v>
      </c>
      <c r="G135" s="256" t="s">
        <v>218</v>
      </c>
      <c r="H135" s="257">
        <v>56</v>
      </c>
      <c r="I135" s="258"/>
      <c r="J135" s="259">
        <f>ROUND(I135*H135,2)</f>
        <v>0</v>
      </c>
      <c r="K135" s="255" t="s">
        <v>219</v>
      </c>
      <c r="L135" s="260"/>
      <c r="M135" s="261" t="s">
        <v>21</v>
      </c>
      <c r="N135" s="262" t="s">
        <v>48</v>
      </c>
      <c r="O135" s="79"/>
      <c r="P135" s="225">
        <f>O135*H135</f>
        <v>0</v>
      </c>
      <c r="Q135" s="225">
        <v>0.00123</v>
      </c>
      <c r="R135" s="225">
        <f>Q135*H135</f>
        <v>0.068879999999999997</v>
      </c>
      <c r="S135" s="225">
        <v>0</v>
      </c>
      <c r="T135" s="226">
        <f>S135*H135</f>
        <v>0</v>
      </c>
      <c r="AR135" s="17" t="s">
        <v>262</v>
      </c>
      <c r="AT135" s="17" t="s">
        <v>258</v>
      </c>
      <c r="AU135" s="17" t="s">
        <v>84</v>
      </c>
      <c r="AY135" s="17" t="s">
        <v>212</v>
      </c>
      <c r="BE135" s="227">
        <f>IF(N135="základní",J135,0)</f>
        <v>0</v>
      </c>
      <c r="BF135" s="227">
        <f>IF(N135="snížená",J135,0)</f>
        <v>0</v>
      </c>
      <c r="BG135" s="227">
        <f>IF(N135="zákl. přenesená",J135,0)</f>
        <v>0</v>
      </c>
      <c r="BH135" s="227">
        <f>IF(N135="sníž. přenesená",J135,0)</f>
        <v>0</v>
      </c>
      <c r="BI135" s="227">
        <f>IF(N135="nulová",J135,0)</f>
        <v>0</v>
      </c>
      <c r="BJ135" s="17" t="s">
        <v>220</v>
      </c>
      <c r="BK135" s="227">
        <f>ROUND(I135*H135,2)</f>
        <v>0</v>
      </c>
      <c r="BL135" s="17" t="s">
        <v>220</v>
      </c>
      <c r="BM135" s="17" t="s">
        <v>1081</v>
      </c>
    </row>
    <row r="136" s="12" customFormat="1">
      <c r="B136" s="231"/>
      <c r="C136" s="232"/>
      <c r="D136" s="228" t="s">
        <v>229</v>
      </c>
      <c r="E136" s="233" t="s">
        <v>21</v>
      </c>
      <c r="F136" s="234" t="s">
        <v>1082</v>
      </c>
      <c r="G136" s="232"/>
      <c r="H136" s="235">
        <v>56</v>
      </c>
      <c r="I136" s="236"/>
      <c r="J136" s="232"/>
      <c r="K136" s="232"/>
      <c r="L136" s="237"/>
      <c r="M136" s="238"/>
      <c r="N136" s="239"/>
      <c r="O136" s="239"/>
      <c r="P136" s="239"/>
      <c r="Q136" s="239"/>
      <c r="R136" s="239"/>
      <c r="S136" s="239"/>
      <c r="T136" s="240"/>
      <c r="AT136" s="241" t="s">
        <v>229</v>
      </c>
      <c r="AU136" s="241" t="s">
        <v>84</v>
      </c>
      <c r="AV136" s="12" t="s">
        <v>84</v>
      </c>
      <c r="AW136" s="12" t="s">
        <v>36</v>
      </c>
      <c r="AX136" s="12" t="s">
        <v>82</v>
      </c>
      <c r="AY136" s="241" t="s">
        <v>212</v>
      </c>
    </row>
    <row r="137" s="1" customFormat="1" ht="22.5" customHeight="1">
      <c r="B137" s="38"/>
      <c r="C137" s="253" t="s">
        <v>8</v>
      </c>
      <c r="D137" s="253" t="s">
        <v>258</v>
      </c>
      <c r="E137" s="254" t="s">
        <v>1083</v>
      </c>
      <c r="F137" s="255" t="s">
        <v>1084</v>
      </c>
      <c r="G137" s="256" t="s">
        <v>218</v>
      </c>
      <c r="H137" s="257">
        <v>28</v>
      </c>
      <c r="I137" s="258"/>
      <c r="J137" s="259">
        <f>ROUND(I137*H137,2)</f>
        <v>0</v>
      </c>
      <c r="K137" s="255" t="s">
        <v>219</v>
      </c>
      <c r="L137" s="260"/>
      <c r="M137" s="261" t="s">
        <v>21</v>
      </c>
      <c r="N137" s="262" t="s">
        <v>48</v>
      </c>
      <c r="O137" s="79"/>
      <c r="P137" s="225">
        <f>O137*H137</f>
        <v>0</v>
      </c>
      <c r="Q137" s="225">
        <v>0.00063000000000000003</v>
      </c>
      <c r="R137" s="225">
        <f>Q137*H137</f>
        <v>0.017639999999999999</v>
      </c>
      <c r="S137" s="225">
        <v>0</v>
      </c>
      <c r="T137" s="226">
        <f>S137*H137</f>
        <v>0</v>
      </c>
      <c r="AR137" s="17" t="s">
        <v>262</v>
      </c>
      <c r="AT137" s="17" t="s">
        <v>258</v>
      </c>
      <c r="AU137" s="17" t="s">
        <v>84</v>
      </c>
      <c r="AY137" s="17" t="s">
        <v>212</v>
      </c>
      <c r="BE137" s="227">
        <f>IF(N137="základní",J137,0)</f>
        <v>0</v>
      </c>
      <c r="BF137" s="227">
        <f>IF(N137="snížená",J137,0)</f>
        <v>0</v>
      </c>
      <c r="BG137" s="227">
        <f>IF(N137="zákl. přenesená",J137,0)</f>
        <v>0</v>
      </c>
      <c r="BH137" s="227">
        <f>IF(N137="sníž. přenesená",J137,0)</f>
        <v>0</v>
      </c>
      <c r="BI137" s="227">
        <f>IF(N137="nulová",J137,0)</f>
        <v>0</v>
      </c>
      <c r="BJ137" s="17" t="s">
        <v>220</v>
      </c>
      <c r="BK137" s="227">
        <f>ROUND(I137*H137,2)</f>
        <v>0</v>
      </c>
      <c r="BL137" s="17" t="s">
        <v>220</v>
      </c>
      <c r="BM137" s="17" t="s">
        <v>1085</v>
      </c>
    </row>
    <row r="138" s="12" customFormat="1">
      <c r="B138" s="231"/>
      <c r="C138" s="232"/>
      <c r="D138" s="228" t="s">
        <v>229</v>
      </c>
      <c r="E138" s="233" t="s">
        <v>21</v>
      </c>
      <c r="F138" s="234" t="s">
        <v>1086</v>
      </c>
      <c r="G138" s="232"/>
      <c r="H138" s="235">
        <v>28</v>
      </c>
      <c r="I138" s="236"/>
      <c r="J138" s="232"/>
      <c r="K138" s="232"/>
      <c r="L138" s="237"/>
      <c r="M138" s="238"/>
      <c r="N138" s="239"/>
      <c r="O138" s="239"/>
      <c r="P138" s="239"/>
      <c r="Q138" s="239"/>
      <c r="R138" s="239"/>
      <c r="S138" s="239"/>
      <c r="T138" s="240"/>
      <c r="AT138" s="241" t="s">
        <v>229</v>
      </c>
      <c r="AU138" s="241" t="s">
        <v>84</v>
      </c>
      <c r="AV138" s="12" t="s">
        <v>84</v>
      </c>
      <c r="AW138" s="12" t="s">
        <v>36</v>
      </c>
      <c r="AX138" s="12" t="s">
        <v>82</v>
      </c>
      <c r="AY138" s="241" t="s">
        <v>212</v>
      </c>
    </row>
    <row r="139" s="1" customFormat="1" ht="22.5" customHeight="1">
      <c r="B139" s="38"/>
      <c r="C139" s="253" t="s">
        <v>300</v>
      </c>
      <c r="D139" s="253" t="s">
        <v>258</v>
      </c>
      <c r="E139" s="254" t="s">
        <v>1087</v>
      </c>
      <c r="F139" s="255" t="s">
        <v>1088</v>
      </c>
      <c r="G139" s="256" t="s">
        <v>218</v>
      </c>
      <c r="H139" s="257">
        <v>140</v>
      </c>
      <c r="I139" s="258"/>
      <c r="J139" s="259">
        <f>ROUND(I139*H139,2)</f>
        <v>0</v>
      </c>
      <c r="K139" s="255" t="s">
        <v>219</v>
      </c>
      <c r="L139" s="260"/>
      <c r="M139" s="261" t="s">
        <v>21</v>
      </c>
      <c r="N139" s="262" t="s">
        <v>48</v>
      </c>
      <c r="O139" s="79"/>
      <c r="P139" s="225">
        <f>O139*H139</f>
        <v>0</v>
      </c>
      <c r="Q139" s="225">
        <v>9.0000000000000006E-05</v>
      </c>
      <c r="R139" s="225">
        <f>Q139*H139</f>
        <v>0.0126</v>
      </c>
      <c r="S139" s="225">
        <v>0</v>
      </c>
      <c r="T139" s="226">
        <f>S139*H139</f>
        <v>0</v>
      </c>
      <c r="AR139" s="17" t="s">
        <v>262</v>
      </c>
      <c r="AT139" s="17" t="s">
        <v>258</v>
      </c>
      <c r="AU139" s="17" t="s">
        <v>84</v>
      </c>
      <c r="AY139" s="17" t="s">
        <v>212</v>
      </c>
      <c r="BE139" s="227">
        <f>IF(N139="základní",J139,0)</f>
        <v>0</v>
      </c>
      <c r="BF139" s="227">
        <f>IF(N139="snížená",J139,0)</f>
        <v>0</v>
      </c>
      <c r="BG139" s="227">
        <f>IF(N139="zákl. přenesená",J139,0)</f>
        <v>0</v>
      </c>
      <c r="BH139" s="227">
        <f>IF(N139="sníž. přenesená",J139,0)</f>
        <v>0</v>
      </c>
      <c r="BI139" s="227">
        <f>IF(N139="nulová",J139,0)</f>
        <v>0</v>
      </c>
      <c r="BJ139" s="17" t="s">
        <v>220</v>
      </c>
      <c r="BK139" s="227">
        <f>ROUND(I139*H139,2)</f>
        <v>0</v>
      </c>
      <c r="BL139" s="17" t="s">
        <v>220</v>
      </c>
      <c r="BM139" s="17" t="s">
        <v>1089</v>
      </c>
    </row>
    <row r="140" s="12" customFormat="1">
      <c r="B140" s="231"/>
      <c r="C140" s="232"/>
      <c r="D140" s="228" t="s">
        <v>229</v>
      </c>
      <c r="E140" s="233" t="s">
        <v>21</v>
      </c>
      <c r="F140" s="234" t="s">
        <v>1090</v>
      </c>
      <c r="G140" s="232"/>
      <c r="H140" s="235">
        <v>140</v>
      </c>
      <c r="I140" s="236"/>
      <c r="J140" s="232"/>
      <c r="K140" s="232"/>
      <c r="L140" s="237"/>
      <c r="M140" s="238"/>
      <c r="N140" s="239"/>
      <c r="O140" s="239"/>
      <c r="P140" s="239"/>
      <c r="Q140" s="239"/>
      <c r="R140" s="239"/>
      <c r="S140" s="239"/>
      <c r="T140" s="240"/>
      <c r="AT140" s="241" t="s">
        <v>229</v>
      </c>
      <c r="AU140" s="241" t="s">
        <v>84</v>
      </c>
      <c r="AV140" s="12" t="s">
        <v>84</v>
      </c>
      <c r="AW140" s="12" t="s">
        <v>36</v>
      </c>
      <c r="AX140" s="12" t="s">
        <v>82</v>
      </c>
      <c r="AY140" s="241" t="s">
        <v>212</v>
      </c>
    </row>
    <row r="141" s="1" customFormat="1" ht="22.5" customHeight="1">
      <c r="B141" s="38"/>
      <c r="C141" s="253" t="s">
        <v>304</v>
      </c>
      <c r="D141" s="253" t="s">
        <v>258</v>
      </c>
      <c r="E141" s="254" t="s">
        <v>1091</v>
      </c>
      <c r="F141" s="255" t="s">
        <v>1092</v>
      </c>
      <c r="G141" s="256" t="s">
        <v>218</v>
      </c>
      <c r="H141" s="257">
        <v>28</v>
      </c>
      <c r="I141" s="258"/>
      <c r="J141" s="259">
        <f>ROUND(I141*H141,2)</f>
        <v>0</v>
      </c>
      <c r="K141" s="255" t="s">
        <v>219</v>
      </c>
      <c r="L141" s="260"/>
      <c r="M141" s="261" t="s">
        <v>21</v>
      </c>
      <c r="N141" s="262" t="s">
        <v>48</v>
      </c>
      <c r="O141" s="79"/>
      <c r="P141" s="225">
        <f>O141*H141</f>
        <v>0</v>
      </c>
      <c r="Q141" s="225">
        <v>0.00054000000000000001</v>
      </c>
      <c r="R141" s="225">
        <f>Q141*H141</f>
        <v>0.01512</v>
      </c>
      <c r="S141" s="225">
        <v>0</v>
      </c>
      <c r="T141" s="226">
        <f>S141*H141</f>
        <v>0</v>
      </c>
      <c r="AR141" s="17" t="s">
        <v>262</v>
      </c>
      <c r="AT141" s="17" t="s">
        <v>258</v>
      </c>
      <c r="AU141" s="17" t="s">
        <v>84</v>
      </c>
      <c r="AY141" s="17" t="s">
        <v>212</v>
      </c>
      <c r="BE141" s="227">
        <f>IF(N141="základní",J141,0)</f>
        <v>0</v>
      </c>
      <c r="BF141" s="227">
        <f>IF(N141="snížená",J141,0)</f>
        <v>0</v>
      </c>
      <c r="BG141" s="227">
        <f>IF(N141="zákl. přenesená",J141,0)</f>
        <v>0</v>
      </c>
      <c r="BH141" s="227">
        <f>IF(N141="sníž. přenesená",J141,0)</f>
        <v>0</v>
      </c>
      <c r="BI141" s="227">
        <f>IF(N141="nulová",J141,0)</f>
        <v>0</v>
      </c>
      <c r="BJ141" s="17" t="s">
        <v>220</v>
      </c>
      <c r="BK141" s="227">
        <f>ROUND(I141*H141,2)</f>
        <v>0</v>
      </c>
      <c r="BL141" s="17" t="s">
        <v>220</v>
      </c>
      <c r="BM141" s="17" t="s">
        <v>1093</v>
      </c>
    </row>
    <row r="142" s="12" customFormat="1">
      <c r="B142" s="231"/>
      <c r="C142" s="232"/>
      <c r="D142" s="228" t="s">
        <v>229</v>
      </c>
      <c r="E142" s="233" t="s">
        <v>21</v>
      </c>
      <c r="F142" s="234" t="s">
        <v>1086</v>
      </c>
      <c r="G142" s="232"/>
      <c r="H142" s="235">
        <v>28</v>
      </c>
      <c r="I142" s="236"/>
      <c r="J142" s="232"/>
      <c r="K142" s="232"/>
      <c r="L142" s="237"/>
      <c r="M142" s="238"/>
      <c r="N142" s="239"/>
      <c r="O142" s="239"/>
      <c r="P142" s="239"/>
      <c r="Q142" s="239"/>
      <c r="R142" s="239"/>
      <c r="S142" s="239"/>
      <c r="T142" s="240"/>
      <c r="AT142" s="241" t="s">
        <v>229</v>
      </c>
      <c r="AU142" s="241" t="s">
        <v>84</v>
      </c>
      <c r="AV142" s="12" t="s">
        <v>84</v>
      </c>
      <c r="AW142" s="12" t="s">
        <v>36</v>
      </c>
      <c r="AX142" s="12" t="s">
        <v>82</v>
      </c>
      <c r="AY142" s="241" t="s">
        <v>212</v>
      </c>
    </row>
    <row r="143" s="1" customFormat="1" ht="22.5" customHeight="1">
      <c r="B143" s="38"/>
      <c r="C143" s="253" t="s">
        <v>308</v>
      </c>
      <c r="D143" s="253" t="s">
        <v>258</v>
      </c>
      <c r="E143" s="254" t="s">
        <v>1094</v>
      </c>
      <c r="F143" s="255" t="s">
        <v>1095</v>
      </c>
      <c r="G143" s="256" t="s">
        <v>218</v>
      </c>
      <c r="H143" s="257">
        <v>28</v>
      </c>
      <c r="I143" s="258"/>
      <c r="J143" s="259">
        <f>ROUND(I143*H143,2)</f>
        <v>0</v>
      </c>
      <c r="K143" s="255" t="s">
        <v>219</v>
      </c>
      <c r="L143" s="260"/>
      <c r="M143" s="261" t="s">
        <v>21</v>
      </c>
      <c r="N143" s="262" t="s">
        <v>48</v>
      </c>
      <c r="O143" s="79"/>
      <c r="P143" s="225">
        <f>O143*H143</f>
        <v>0</v>
      </c>
      <c r="Q143" s="225">
        <v>0.00013999999999999999</v>
      </c>
      <c r="R143" s="225">
        <f>Q143*H143</f>
        <v>0.0039199999999999999</v>
      </c>
      <c r="S143" s="225">
        <v>0</v>
      </c>
      <c r="T143" s="226">
        <f>S143*H143</f>
        <v>0</v>
      </c>
      <c r="AR143" s="17" t="s">
        <v>262</v>
      </c>
      <c r="AT143" s="17" t="s">
        <v>258</v>
      </c>
      <c r="AU143" s="17" t="s">
        <v>84</v>
      </c>
      <c r="AY143" s="17" t="s">
        <v>212</v>
      </c>
      <c r="BE143" s="227">
        <f>IF(N143="základní",J143,0)</f>
        <v>0</v>
      </c>
      <c r="BF143" s="227">
        <f>IF(N143="snížená",J143,0)</f>
        <v>0</v>
      </c>
      <c r="BG143" s="227">
        <f>IF(N143="zákl. přenesená",J143,0)</f>
        <v>0</v>
      </c>
      <c r="BH143" s="227">
        <f>IF(N143="sníž. přenesená",J143,0)</f>
        <v>0</v>
      </c>
      <c r="BI143" s="227">
        <f>IF(N143="nulová",J143,0)</f>
        <v>0</v>
      </c>
      <c r="BJ143" s="17" t="s">
        <v>220</v>
      </c>
      <c r="BK143" s="227">
        <f>ROUND(I143*H143,2)</f>
        <v>0</v>
      </c>
      <c r="BL143" s="17" t="s">
        <v>220</v>
      </c>
      <c r="BM143" s="17" t="s">
        <v>1096</v>
      </c>
    </row>
    <row r="144" s="12" customFormat="1">
      <c r="B144" s="231"/>
      <c r="C144" s="232"/>
      <c r="D144" s="228" t="s">
        <v>229</v>
      </c>
      <c r="E144" s="233" t="s">
        <v>21</v>
      </c>
      <c r="F144" s="234" t="s">
        <v>1086</v>
      </c>
      <c r="G144" s="232"/>
      <c r="H144" s="235">
        <v>28</v>
      </c>
      <c r="I144" s="236"/>
      <c r="J144" s="232"/>
      <c r="K144" s="232"/>
      <c r="L144" s="237"/>
      <c r="M144" s="238"/>
      <c r="N144" s="239"/>
      <c r="O144" s="239"/>
      <c r="P144" s="239"/>
      <c r="Q144" s="239"/>
      <c r="R144" s="239"/>
      <c r="S144" s="239"/>
      <c r="T144" s="240"/>
      <c r="AT144" s="241" t="s">
        <v>229</v>
      </c>
      <c r="AU144" s="241" t="s">
        <v>84</v>
      </c>
      <c r="AV144" s="12" t="s">
        <v>84</v>
      </c>
      <c r="AW144" s="12" t="s">
        <v>36</v>
      </c>
      <c r="AX144" s="12" t="s">
        <v>82</v>
      </c>
      <c r="AY144" s="241" t="s">
        <v>212</v>
      </c>
    </row>
    <row r="145" s="1" customFormat="1" ht="22.5" customHeight="1">
      <c r="B145" s="38"/>
      <c r="C145" s="253" t="s">
        <v>313</v>
      </c>
      <c r="D145" s="253" t="s">
        <v>258</v>
      </c>
      <c r="E145" s="254" t="s">
        <v>1097</v>
      </c>
      <c r="F145" s="255" t="s">
        <v>1098</v>
      </c>
      <c r="G145" s="256" t="s">
        <v>218</v>
      </c>
      <c r="H145" s="257">
        <v>112</v>
      </c>
      <c r="I145" s="258"/>
      <c r="J145" s="259">
        <f>ROUND(I145*H145,2)</f>
        <v>0</v>
      </c>
      <c r="K145" s="255" t="s">
        <v>219</v>
      </c>
      <c r="L145" s="260"/>
      <c r="M145" s="261" t="s">
        <v>21</v>
      </c>
      <c r="N145" s="262" t="s">
        <v>48</v>
      </c>
      <c r="O145" s="79"/>
      <c r="P145" s="225">
        <f>O145*H145</f>
        <v>0</v>
      </c>
      <c r="Q145" s="225">
        <v>0.00051999999999999995</v>
      </c>
      <c r="R145" s="225">
        <f>Q145*H145</f>
        <v>0.058239999999999993</v>
      </c>
      <c r="S145" s="225">
        <v>0</v>
      </c>
      <c r="T145" s="226">
        <f>S145*H145</f>
        <v>0</v>
      </c>
      <c r="AR145" s="17" t="s">
        <v>262</v>
      </c>
      <c r="AT145" s="17" t="s">
        <v>258</v>
      </c>
      <c r="AU145" s="17" t="s">
        <v>84</v>
      </c>
      <c r="AY145" s="17" t="s">
        <v>212</v>
      </c>
      <c r="BE145" s="227">
        <f>IF(N145="základní",J145,0)</f>
        <v>0</v>
      </c>
      <c r="BF145" s="227">
        <f>IF(N145="snížená",J145,0)</f>
        <v>0</v>
      </c>
      <c r="BG145" s="227">
        <f>IF(N145="zákl. přenesená",J145,0)</f>
        <v>0</v>
      </c>
      <c r="BH145" s="227">
        <f>IF(N145="sníž. přenesená",J145,0)</f>
        <v>0</v>
      </c>
      <c r="BI145" s="227">
        <f>IF(N145="nulová",J145,0)</f>
        <v>0</v>
      </c>
      <c r="BJ145" s="17" t="s">
        <v>220</v>
      </c>
      <c r="BK145" s="227">
        <f>ROUND(I145*H145,2)</f>
        <v>0</v>
      </c>
      <c r="BL145" s="17" t="s">
        <v>220</v>
      </c>
      <c r="BM145" s="17" t="s">
        <v>1099</v>
      </c>
    </row>
    <row r="146" s="12" customFormat="1">
      <c r="B146" s="231"/>
      <c r="C146" s="232"/>
      <c r="D146" s="228" t="s">
        <v>229</v>
      </c>
      <c r="E146" s="233" t="s">
        <v>21</v>
      </c>
      <c r="F146" s="234" t="s">
        <v>1100</v>
      </c>
      <c r="G146" s="232"/>
      <c r="H146" s="235">
        <v>112</v>
      </c>
      <c r="I146" s="236"/>
      <c r="J146" s="232"/>
      <c r="K146" s="232"/>
      <c r="L146" s="237"/>
      <c r="M146" s="238"/>
      <c r="N146" s="239"/>
      <c r="O146" s="239"/>
      <c r="P146" s="239"/>
      <c r="Q146" s="239"/>
      <c r="R146" s="239"/>
      <c r="S146" s="239"/>
      <c r="T146" s="240"/>
      <c r="AT146" s="241" t="s">
        <v>229</v>
      </c>
      <c r="AU146" s="241" t="s">
        <v>84</v>
      </c>
      <c r="AV146" s="12" t="s">
        <v>84</v>
      </c>
      <c r="AW146" s="12" t="s">
        <v>36</v>
      </c>
      <c r="AX146" s="12" t="s">
        <v>82</v>
      </c>
      <c r="AY146" s="241" t="s">
        <v>212</v>
      </c>
    </row>
    <row r="147" s="1" customFormat="1" ht="22.5" customHeight="1">
      <c r="B147" s="38"/>
      <c r="C147" s="253" t="s">
        <v>319</v>
      </c>
      <c r="D147" s="253" t="s">
        <v>258</v>
      </c>
      <c r="E147" s="254" t="s">
        <v>1101</v>
      </c>
      <c r="F147" s="255" t="s">
        <v>1102</v>
      </c>
      <c r="G147" s="256" t="s">
        <v>218</v>
      </c>
      <c r="H147" s="257">
        <v>66</v>
      </c>
      <c r="I147" s="258"/>
      <c r="J147" s="259">
        <f>ROUND(I147*H147,2)</f>
        <v>0</v>
      </c>
      <c r="K147" s="255" t="s">
        <v>219</v>
      </c>
      <c r="L147" s="260"/>
      <c r="M147" s="261" t="s">
        <v>21</v>
      </c>
      <c r="N147" s="262" t="s">
        <v>48</v>
      </c>
      <c r="O147" s="79"/>
      <c r="P147" s="225">
        <f>O147*H147</f>
        <v>0</v>
      </c>
      <c r="Q147" s="225">
        <v>0.00018000000000000001</v>
      </c>
      <c r="R147" s="225">
        <f>Q147*H147</f>
        <v>0.01188</v>
      </c>
      <c r="S147" s="225">
        <v>0</v>
      </c>
      <c r="T147" s="226">
        <f>S147*H147</f>
        <v>0</v>
      </c>
      <c r="AR147" s="17" t="s">
        <v>262</v>
      </c>
      <c r="AT147" s="17" t="s">
        <v>258</v>
      </c>
      <c r="AU147" s="17" t="s">
        <v>84</v>
      </c>
      <c r="AY147" s="17" t="s">
        <v>212</v>
      </c>
      <c r="BE147" s="227">
        <f>IF(N147="základní",J147,0)</f>
        <v>0</v>
      </c>
      <c r="BF147" s="227">
        <f>IF(N147="snížená",J147,0)</f>
        <v>0</v>
      </c>
      <c r="BG147" s="227">
        <f>IF(N147="zákl. přenesená",J147,0)</f>
        <v>0</v>
      </c>
      <c r="BH147" s="227">
        <f>IF(N147="sníž. přenesená",J147,0)</f>
        <v>0</v>
      </c>
      <c r="BI147" s="227">
        <f>IF(N147="nulová",J147,0)</f>
        <v>0</v>
      </c>
      <c r="BJ147" s="17" t="s">
        <v>220</v>
      </c>
      <c r="BK147" s="227">
        <f>ROUND(I147*H147,2)</f>
        <v>0</v>
      </c>
      <c r="BL147" s="17" t="s">
        <v>220</v>
      </c>
      <c r="BM147" s="17" t="s">
        <v>1103</v>
      </c>
    </row>
    <row r="148" s="12" customFormat="1">
      <c r="B148" s="231"/>
      <c r="C148" s="232"/>
      <c r="D148" s="228" t="s">
        <v>229</v>
      </c>
      <c r="E148" s="233" t="s">
        <v>21</v>
      </c>
      <c r="F148" s="234" t="s">
        <v>1104</v>
      </c>
      <c r="G148" s="232"/>
      <c r="H148" s="235">
        <v>66</v>
      </c>
      <c r="I148" s="236"/>
      <c r="J148" s="232"/>
      <c r="K148" s="232"/>
      <c r="L148" s="237"/>
      <c r="M148" s="238"/>
      <c r="N148" s="239"/>
      <c r="O148" s="239"/>
      <c r="P148" s="239"/>
      <c r="Q148" s="239"/>
      <c r="R148" s="239"/>
      <c r="S148" s="239"/>
      <c r="T148" s="240"/>
      <c r="AT148" s="241" t="s">
        <v>229</v>
      </c>
      <c r="AU148" s="241" t="s">
        <v>84</v>
      </c>
      <c r="AV148" s="12" t="s">
        <v>84</v>
      </c>
      <c r="AW148" s="12" t="s">
        <v>36</v>
      </c>
      <c r="AX148" s="12" t="s">
        <v>82</v>
      </c>
      <c r="AY148" s="241" t="s">
        <v>212</v>
      </c>
    </row>
    <row r="149" s="1" customFormat="1" ht="22.5" customHeight="1">
      <c r="B149" s="38"/>
      <c r="C149" s="253" t="s">
        <v>7</v>
      </c>
      <c r="D149" s="253" t="s">
        <v>258</v>
      </c>
      <c r="E149" s="254" t="s">
        <v>1105</v>
      </c>
      <c r="F149" s="255" t="s">
        <v>1106</v>
      </c>
      <c r="G149" s="256" t="s">
        <v>218</v>
      </c>
      <c r="H149" s="257">
        <v>10</v>
      </c>
      <c r="I149" s="258"/>
      <c r="J149" s="259">
        <f>ROUND(I149*H149,2)</f>
        <v>0</v>
      </c>
      <c r="K149" s="255" t="s">
        <v>219</v>
      </c>
      <c r="L149" s="260"/>
      <c r="M149" s="261" t="s">
        <v>21</v>
      </c>
      <c r="N149" s="262" t="s">
        <v>48</v>
      </c>
      <c r="O149" s="79"/>
      <c r="P149" s="225">
        <f>O149*H149</f>
        <v>0</v>
      </c>
      <c r="Q149" s="225">
        <v>0.00016000000000000001</v>
      </c>
      <c r="R149" s="225">
        <f>Q149*H149</f>
        <v>0.0016000000000000001</v>
      </c>
      <c r="S149" s="225">
        <v>0</v>
      </c>
      <c r="T149" s="226">
        <f>S149*H149</f>
        <v>0</v>
      </c>
      <c r="AR149" s="17" t="s">
        <v>262</v>
      </c>
      <c r="AT149" s="17" t="s">
        <v>258</v>
      </c>
      <c r="AU149" s="17" t="s">
        <v>84</v>
      </c>
      <c r="AY149" s="17" t="s">
        <v>212</v>
      </c>
      <c r="BE149" s="227">
        <f>IF(N149="základní",J149,0)</f>
        <v>0</v>
      </c>
      <c r="BF149" s="227">
        <f>IF(N149="snížená",J149,0)</f>
        <v>0</v>
      </c>
      <c r="BG149" s="227">
        <f>IF(N149="zákl. přenesená",J149,0)</f>
        <v>0</v>
      </c>
      <c r="BH149" s="227">
        <f>IF(N149="sníž. přenesená",J149,0)</f>
        <v>0</v>
      </c>
      <c r="BI149" s="227">
        <f>IF(N149="nulová",J149,0)</f>
        <v>0</v>
      </c>
      <c r="BJ149" s="17" t="s">
        <v>220</v>
      </c>
      <c r="BK149" s="227">
        <f>ROUND(I149*H149,2)</f>
        <v>0</v>
      </c>
      <c r="BL149" s="17" t="s">
        <v>220</v>
      </c>
      <c r="BM149" s="17" t="s">
        <v>1107</v>
      </c>
    </row>
    <row r="150" s="12" customFormat="1">
      <c r="B150" s="231"/>
      <c r="C150" s="232"/>
      <c r="D150" s="228" t="s">
        <v>229</v>
      </c>
      <c r="E150" s="233" t="s">
        <v>21</v>
      </c>
      <c r="F150" s="234" t="s">
        <v>1108</v>
      </c>
      <c r="G150" s="232"/>
      <c r="H150" s="235">
        <v>10</v>
      </c>
      <c r="I150" s="236"/>
      <c r="J150" s="232"/>
      <c r="K150" s="232"/>
      <c r="L150" s="237"/>
      <c r="M150" s="238"/>
      <c r="N150" s="239"/>
      <c r="O150" s="239"/>
      <c r="P150" s="239"/>
      <c r="Q150" s="239"/>
      <c r="R150" s="239"/>
      <c r="S150" s="239"/>
      <c r="T150" s="240"/>
      <c r="AT150" s="241" t="s">
        <v>229</v>
      </c>
      <c r="AU150" s="241" t="s">
        <v>84</v>
      </c>
      <c r="AV150" s="12" t="s">
        <v>84</v>
      </c>
      <c r="AW150" s="12" t="s">
        <v>36</v>
      </c>
      <c r="AX150" s="12" t="s">
        <v>82</v>
      </c>
      <c r="AY150" s="241" t="s">
        <v>212</v>
      </c>
    </row>
    <row r="151" s="1" customFormat="1" ht="22.5" customHeight="1">
      <c r="B151" s="38"/>
      <c r="C151" s="253" t="s">
        <v>328</v>
      </c>
      <c r="D151" s="253" t="s">
        <v>258</v>
      </c>
      <c r="E151" s="254" t="s">
        <v>1109</v>
      </c>
      <c r="F151" s="255" t="s">
        <v>1110</v>
      </c>
      <c r="G151" s="256" t="s">
        <v>235</v>
      </c>
      <c r="H151" s="257">
        <v>2.6880000000000002</v>
      </c>
      <c r="I151" s="258"/>
      <c r="J151" s="259">
        <f>ROUND(I151*H151,2)</f>
        <v>0</v>
      </c>
      <c r="K151" s="255" t="s">
        <v>219</v>
      </c>
      <c r="L151" s="260"/>
      <c r="M151" s="261" t="s">
        <v>21</v>
      </c>
      <c r="N151" s="262" t="s">
        <v>48</v>
      </c>
      <c r="O151" s="79"/>
      <c r="P151" s="225">
        <f>O151*H151</f>
        <v>0</v>
      </c>
      <c r="Q151" s="225">
        <v>0.001</v>
      </c>
      <c r="R151" s="225">
        <f>Q151*H151</f>
        <v>0.0026880000000000003</v>
      </c>
      <c r="S151" s="225">
        <v>0</v>
      </c>
      <c r="T151" s="226">
        <f>S151*H151</f>
        <v>0</v>
      </c>
      <c r="AR151" s="17" t="s">
        <v>262</v>
      </c>
      <c r="AT151" s="17" t="s">
        <v>258</v>
      </c>
      <c r="AU151" s="17" t="s">
        <v>84</v>
      </c>
      <c r="AY151" s="17" t="s">
        <v>212</v>
      </c>
      <c r="BE151" s="227">
        <f>IF(N151="základní",J151,0)</f>
        <v>0</v>
      </c>
      <c r="BF151" s="227">
        <f>IF(N151="snížená",J151,0)</f>
        <v>0</v>
      </c>
      <c r="BG151" s="227">
        <f>IF(N151="zákl. přenesená",J151,0)</f>
        <v>0</v>
      </c>
      <c r="BH151" s="227">
        <f>IF(N151="sníž. přenesená",J151,0)</f>
        <v>0</v>
      </c>
      <c r="BI151" s="227">
        <f>IF(N151="nulová",J151,0)</f>
        <v>0</v>
      </c>
      <c r="BJ151" s="17" t="s">
        <v>220</v>
      </c>
      <c r="BK151" s="227">
        <f>ROUND(I151*H151,2)</f>
        <v>0</v>
      </c>
      <c r="BL151" s="17" t="s">
        <v>220</v>
      </c>
      <c r="BM151" s="17" t="s">
        <v>1111</v>
      </c>
    </row>
    <row r="152" s="12" customFormat="1">
      <c r="B152" s="231"/>
      <c r="C152" s="232"/>
      <c r="D152" s="228" t="s">
        <v>229</v>
      </c>
      <c r="E152" s="233" t="s">
        <v>21</v>
      </c>
      <c r="F152" s="234" t="s">
        <v>1112</v>
      </c>
      <c r="G152" s="232"/>
      <c r="H152" s="235">
        <v>2.6880000000000002</v>
      </c>
      <c r="I152" s="236"/>
      <c r="J152" s="232"/>
      <c r="K152" s="232"/>
      <c r="L152" s="237"/>
      <c r="M152" s="238"/>
      <c r="N152" s="239"/>
      <c r="O152" s="239"/>
      <c r="P152" s="239"/>
      <c r="Q152" s="239"/>
      <c r="R152" s="239"/>
      <c r="S152" s="239"/>
      <c r="T152" s="240"/>
      <c r="AT152" s="241" t="s">
        <v>229</v>
      </c>
      <c r="AU152" s="241" t="s">
        <v>84</v>
      </c>
      <c r="AV152" s="12" t="s">
        <v>84</v>
      </c>
      <c r="AW152" s="12" t="s">
        <v>36</v>
      </c>
      <c r="AX152" s="12" t="s">
        <v>82</v>
      </c>
      <c r="AY152" s="241" t="s">
        <v>212</v>
      </c>
    </row>
    <row r="153" s="1" customFormat="1" ht="22.5" customHeight="1">
      <c r="B153" s="38"/>
      <c r="C153" s="253" t="s">
        <v>332</v>
      </c>
      <c r="D153" s="253" t="s">
        <v>258</v>
      </c>
      <c r="E153" s="254" t="s">
        <v>1113</v>
      </c>
      <c r="F153" s="255" t="s">
        <v>1114</v>
      </c>
      <c r="G153" s="256" t="s">
        <v>218</v>
      </c>
      <c r="H153" s="257">
        <v>10</v>
      </c>
      <c r="I153" s="258"/>
      <c r="J153" s="259">
        <f>ROUND(I153*H153,2)</f>
        <v>0</v>
      </c>
      <c r="K153" s="255" t="s">
        <v>219</v>
      </c>
      <c r="L153" s="260"/>
      <c r="M153" s="261" t="s">
        <v>21</v>
      </c>
      <c r="N153" s="262" t="s">
        <v>48</v>
      </c>
      <c r="O153" s="79"/>
      <c r="P153" s="225">
        <f>O153*H153</f>
        <v>0</v>
      </c>
      <c r="Q153" s="225">
        <v>0.0085199999999999998</v>
      </c>
      <c r="R153" s="225">
        <f>Q153*H153</f>
        <v>0.085199999999999998</v>
      </c>
      <c r="S153" s="225">
        <v>0</v>
      </c>
      <c r="T153" s="226">
        <f>S153*H153</f>
        <v>0</v>
      </c>
      <c r="AR153" s="17" t="s">
        <v>262</v>
      </c>
      <c r="AT153" s="17" t="s">
        <v>258</v>
      </c>
      <c r="AU153" s="17" t="s">
        <v>84</v>
      </c>
      <c r="AY153" s="17" t="s">
        <v>212</v>
      </c>
      <c r="BE153" s="227">
        <f>IF(N153="základní",J153,0)</f>
        <v>0</v>
      </c>
      <c r="BF153" s="227">
        <f>IF(N153="snížená",J153,0)</f>
        <v>0</v>
      </c>
      <c r="BG153" s="227">
        <f>IF(N153="zákl. přenesená",J153,0)</f>
        <v>0</v>
      </c>
      <c r="BH153" s="227">
        <f>IF(N153="sníž. přenesená",J153,0)</f>
        <v>0</v>
      </c>
      <c r="BI153" s="227">
        <f>IF(N153="nulová",J153,0)</f>
        <v>0</v>
      </c>
      <c r="BJ153" s="17" t="s">
        <v>220</v>
      </c>
      <c r="BK153" s="227">
        <f>ROUND(I153*H153,2)</f>
        <v>0</v>
      </c>
      <c r="BL153" s="17" t="s">
        <v>220</v>
      </c>
      <c r="BM153" s="17" t="s">
        <v>1115</v>
      </c>
    </row>
    <row r="154" s="12" customFormat="1">
      <c r="B154" s="231"/>
      <c r="C154" s="232"/>
      <c r="D154" s="228" t="s">
        <v>229</v>
      </c>
      <c r="E154" s="233" t="s">
        <v>21</v>
      </c>
      <c r="F154" s="234" t="s">
        <v>1108</v>
      </c>
      <c r="G154" s="232"/>
      <c r="H154" s="235">
        <v>10</v>
      </c>
      <c r="I154" s="236"/>
      <c r="J154" s="232"/>
      <c r="K154" s="232"/>
      <c r="L154" s="237"/>
      <c r="M154" s="238"/>
      <c r="N154" s="239"/>
      <c r="O154" s="239"/>
      <c r="P154" s="239"/>
      <c r="Q154" s="239"/>
      <c r="R154" s="239"/>
      <c r="S154" s="239"/>
      <c r="T154" s="240"/>
      <c r="AT154" s="241" t="s">
        <v>229</v>
      </c>
      <c r="AU154" s="241" t="s">
        <v>84</v>
      </c>
      <c r="AV154" s="12" t="s">
        <v>84</v>
      </c>
      <c r="AW154" s="12" t="s">
        <v>36</v>
      </c>
      <c r="AX154" s="12" t="s">
        <v>82</v>
      </c>
      <c r="AY154" s="241" t="s">
        <v>212</v>
      </c>
    </row>
    <row r="155" s="1" customFormat="1" ht="22.5" customHeight="1">
      <c r="B155" s="38"/>
      <c r="C155" s="253" t="s">
        <v>337</v>
      </c>
      <c r="D155" s="253" t="s">
        <v>258</v>
      </c>
      <c r="E155" s="254" t="s">
        <v>1116</v>
      </c>
      <c r="F155" s="255" t="s">
        <v>1117</v>
      </c>
      <c r="G155" s="256" t="s">
        <v>218</v>
      </c>
      <c r="H155" s="257">
        <v>28</v>
      </c>
      <c r="I155" s="258"/>
      <c r="J155" s="259">
        <f>ROUND(I155*H155,2)</f>
        <v>0</v>
      </c>
      <c r="K155" s="255" t="s">
        <v>219</v>
      </c>
      <c r="L155" s="260"/>
      <c r="M155" s="261" t="s">
        <v>21</v>
      </c>
      <c r="N155" s="262" t="s">
        <v>48</v>
      </c>
      <c r="O155" s="79"/>
      <c r="P155" s="225">
        <f>O155*H155</f>
        <v>0</v>
      </c>
      <c r="Q155" s="225">
        <v>0.01167</v>
      </c>
      <c r="R155" s="225">
        <f>Q155*H155</f>
        <v>0.32675999999999999</v>
      </c>
      <c r="S155" s="225">
        <v>0</v>
      </c>
      <c r="T155" s="226">
        <f>S155*H155</f>
        <v>0</v>
      </c>
      <c r="AR155" s="17" t="s">
        <v>262</v>
      </c>
      <c r="AT155" s="17" t="s">
        <v>258</v>
      </c>
      <c r="AU155" s="17" t="s">
        <v>84</v>
      </c>
      <c r="AY155" s="17" t="s">
        <v>212</v>
      </c>
      <c r="BE155" s="227">
        <f>IF(N155="základní",J155,0)</f>
        <v>0</v>
      </c>
      <c r="BF155" s="227">
        <f>IF(N155="snížená",J155,0)</f>
        <v>0</v>
      </c>
      <c r="BG155" s="227">
        <f>IF(N155="zákl. přenesená",J155,0)</f>
        <v>0</v>
      </c>
      <c r="BH155" s="227">
        <f>IF(N155="sníž. přenesená",J155,0)</f>
        <v>0</v>
      </c>
      <c r="BI155" s="227">
        <f>IF(N155="nulová",J155,0)</f>
        <v>0</v>
      </c>
      <c r="BJ155" s="17" t="s">
        <v>220</v>
      </c>
      <c r="BK155" s="227">
        <f>ROUND(I155*H155,2)</f>
        <v>0</v>
      </c>
      <c r="BL155" s="17" t="s">
        <v>220</v>
      </c>
      <c r="BM155" s="17" t="s">
        <v>1118</v>
      </c>
    </row>
    <row r="156" s="12" customFormat="1">
      <c r="B156" s="231"/>
      <c r="C156" s="232"/>
      <c r="D156" s="228" t="s">
        <v>229</v>
      </c>
      <c r="E156" s="233" t="s">
        <v>21</v>
      </c>
      <c r="F156" s="234" t="s">
        <v>1086</v>
      </c>
      <c r="G156" s="232"/>
      <c r="H156" s="235">
        <v>28</v>
      </c>
      <c r="I156" s="236"/>
      <c r="J156" s="232"/>
      <c r="K156" s="232"/>
      <c r="L156" s="237"/>
      <c r="M156" s="238"/>
      <c r="N156" s="239"/>
      <c r="O156" s="239"/>
      <c r="P156" s="239"/>
      <c r="Q156" s="239"/>
      <c r="R156" s="239"/>
      <c r="S156" s="239"/>
      <c r="T156" s="240"/>
      <c r="AT156" s="241" t="s">
        <v>229</v>
      </c>
      <c r="AU156" s="241" t="s">
        <v>84</v>
      </c>
      <c r="AV156" s="12" t="s">
        <v>84</v>
      </c>
      <c r="AW156" s="12" t="s">
        <v>36</v>
      </c>
      <c r="AX156" s="12" t="s">
        <v>82</v>
      </c>
      <c r="AY156" s="241" t="s">
        <v>212</v>
      </c>
    </row>
    <row r="157" s="1" customFormat="1" ht="22.5" customHeight="1">
      <c r="B157" s="38"/>
      <c r="C157" s="253" t="s">
        <v>342</v>
      </c>
      <c r="D157" s="253" t="s">
        <v>258</v>
      </c>
      <c r="E157" s="254" t="s">
        <v>1119</v>
      </c>
      <c r="F157" s="255" t="s">
        <v>1120</v>
      </c>
      <c r="G157" s="256" t="s">
        <v>218</v>
      </c>
      <c r="H157" s="257">
        <v>40</v>
      </c>
      <c r="I157" s="258"/>
      <c r="J157" s="259">
        <f>ROUND(I157*H157,2)</f>
        <v>0</v>
      </c>
      <c r="K157" s="255" t="s">
        <v>219</v>
      </c>
      <c r="L157" s="260"/>
      <c r="M157" s="261" t="s">
        <v>21</v>
      </c>
      <c r="N157" s="262" t="s">
        <v>48</v>
      </c>
      <c r="O157" s="79"/>
      <c r="P157" s="225">
        <f>O157*H157</f>
        <v>0</v>
      </c>
      <c r="Q157" s="225">
        <v>9.0000000000000006E-05</v>
      </c>
      <c r="R157" s="225">
        <f>Q157*H157</f>
        <v>0.0036000000000000003</v>
      </c>
      <c r="S157" s="225">
        <v>0</v>
      </c>
      <c r="T157" s="226">
        <f>S157*H157</f>
        <v>0</v>
      </c>
      <c r="AR157" s="17" t="s">
        <v>262</v>
      </c>
      <c r="AT157" s="17" t="s">
        <v>258</v>
      </c>
      <c r="AU157" s="17" t="s">
        <v>84</v>
      </c>
      <c r="AY157" s="17" t="s">
        <v>212</v>
      </c>
      <c r="BE157" s="227">
        <f>IF(N157="základní",J157,0)</f>
        <v>0</v>
      </c>
      <c r="BF157" s="227">
        <f>IF(N157="snížená",J157,0)</f>
        <v>0</v>
      </c>
      <c r="BG157" s="227">
        <f>IF(N157="zákl. přenesená",J157,0)</f>
        <v>0</v>
      </c>
      <c r="BH157" s="227">
        <f>IF(N157="sníž. přenesená",J157,0)</f>
        <v>0</v>
      </c>
      <c r="BI157" s="227">
        <f>IF(N157="nulová",J157,0)</f>
        <v>0</v>
      </c>
      <c r="BJ157" s="17" t="s">
        <v>220</v>
      </c>
      <c r="BK157" s="227">
        <f>ROUND(I157*H157,2)</f>
        <v>0</v>
      </c>
      <c r="BL157" s="17" t="s">
        <v>220</v>
      </c>
      <c r="BM157" s="17" t="s">
        <v>1121</v>
      </c>
    </row>
    <row r="158" s="12" customFormat="1">
      <c r="B158" s="231"/>
      <c r="C158" s="232"/>
      <c r="D158" s="228" t="s">
        <v>229</v>
      </c>
      <c r="E158" s="233" t="s">
        <v>21</v>
      </c>
      <c r="F158" s="234" t="s">
        <v>1122</v>
      </c>
      <c r="G158" s="232"/>
      <c r="H158" s="235">
        <v>40</v>
      </c>
      <c r="I158" s="236"/>
      <c r="J158" s="232"/>
      <c r="K158" s="232"/>
      <c r="L158" s="237"/>
      <c r="M158" s="238"/>
      <c r="N158" s="239"/>
      <c r="O158" s="239"/>
      <c r="P158" s="239"/>
      <c r="Q158" s="239"/>
      <c r="R158" s="239"/>
      <c r="S158" s="239"/>
      <c r="T158" s="240"/>
      <c r="AT158" s="241" t="s">
        <v>229</v>
      </c>
      <c r="AU158" s="241" t="s">
        <v>84</v>
      </c>
      <c r="AV158" s="12" t="s">
        <v>84</v>
      </c>
      <c r="AW158" s="12" t="s">
        <v>36</v>
      </c>
      <c r="AX158" s="12" t="s">
        <v>82</v>
      </c>
      <c r="AY158" s="241" t="s">
        <v>212</v>
      </c>
    </row>
    <row r="159" s="1" customFormat="1" ht="22.5" customHeight="1">
      <c r="B159" s="38"/>
      <c r="C159" s="253" t="s">
        <v>347</v>
      </c>
      <c r="D159" s="253" t="s">
        <v>258</v>
      </c>
      <c r="E159" s="254" t="s">
        <v>1123</v>
      </c>
      <c r="F159" s="255" t="s">
        <v>1124</v>
      </c>
      <c r="G159" s="256" t="s">
        <v>218</v>
      </c>
      <c r="H159" s="257">
        <v>40</v>
      </c>
      <c r="I159" s="258"/>
      <c r="J159" s="259">
        <f>ROUND(I159*H159,2)</f>
        <v>0</v>
      </c>
      <c r="K159" s="255" t="s">
        <v>219</v>
      </c>
      <c r="L159" s="260"/>
      <c r="M159" s="261" t="s">
        <v>21</v>
      </c>
      <c r="N159" s="262" t="s">
        <v>48</v>
      </c>
      <c r="O159" s="79"/>
      <c r="P159" s="225">
        <f>O159*H159</f>
        <v>0</v>
      </c>
      <c r="Q159" s="225">
        <v>0.00051999999999999995</v>
      </c>
      <c r="R159" s="225">
        <f>Q159*H159</f>
        <v>0.020799999999999999</v>
      </c>
      <c r="S159" s="225">
        <v>0</v>
      </c>
      <c r="T159" s="226">
        <f>S159*H159</f>
        <v>0</v>
      </c>
      <c r="AR159" s="17" t="s">
        <v>262</v>
      </c>
      <c r="AT159" s="17" t="s">
        <v>258</v>
      </c>
      <c r="AU159" s="17" t="s">
        <v>84</v>
      </c>
      <c r="AY159" s="17" t="s">
        <v>212</v>
      </c>
      <c r="BE159" s="227">
        <f>IF(N159="základní",J159,0)</f>
        <v>0</v>
      </c>
      <c r="BF159" s="227">
        <f>IF(N159="snížená",J159,0)</f>
        <v>0</v>
      </c>
      <c r="BG159" s="227">
        <f>IF(N159="zákl. přenesená",J159,0)</f>
        <v>0</v>
      </c>
      <c r="BH159" s="227">
        <f>IF(N159="sníž. přenesená",J159,0)</f>
        <v>0</v>
      </c>
      <c r="BI159" s="227">
        <f>IF(N159="nulová",J159,0)</f>
        <v>0</v>
      </c>
      <c r="BJ159" s="17" t="s">
        <v>220</v>
      </c>
      <c r="BK159" s="227">
        <f>ROUND(I159*H159,2)</f>
        <v>0</v>
      </c>
      <c r="BL159" s="17" t="s">
        <v>220</v>
      </c>
      <c r="BM159" s="17" t="s">
        <v>1125</v>
      </c>
    </row>
    <row r="160" s="12" customFormat="1">
      <c r="B160" s="231"/>
      <c r="C160" s="232"/>
      <c r="D160" s="228" t="s">
        <v>229</v>
      </c>
      <c r="E160" s="233" t="s">
        <v>21</v>
      </c>
      <c r="F160" s="234" t="s">
        <v>1122</v>
      </c>
      <c r="G160" s="232"/>
      <c r="H160" s="235">
        <v>40</v>
      </c>
      <c r="I160" s="236"/>
      <c r="J160" s="232"/>
      <c r="K160" s="232"/>
      <c r="L160" s="237"/>
      <c r="M160" s="238"/>
      <c r="N160" s="239"/>
      <c r="O160" s="239"/>
      <c r="P160" s="239"/>
      <c r="Q160" s="239"/>
      <c r="R160" s="239"/>
      <c r="S160" s="239"/>
      <c r="T160" s="240"/>
      <c r="AT160" s="241" t="s">
        <v>229</v>
      </c>
      <c r="AU160" s="241" t="s">
        <v>84</v>
      </c>
      <c r="AV160" s="12" t="s">
        <v>84</v>
      </c>
      <c r="AW160" s="12" t="s">
        <v>36</v>
      </c>
      <c r="AX160" s="12" t="s">
        <v>82</v>
      </c>
      <c r="AY160" s="241" t="s">
        <v>212</v>
      </c>
    </row>
    <row r="161" s="1" customFormat="1" ht="22.5" customHeight="1">
      <c r="B161" s="38"/>
      <c r="C161" s="216" t="s">
        <v>353</v>
      </c>
      <c r="D161" s="216" t="s">
        <v>215</v>
      </c>
      <c r="E161" s="217" t="s">
        <v>1126</v>
      </c>
      <c r="F161" s="218" t="s">
        <v>1127</v>
      </c>
      <c r="G161" s="219" t="s">
        <v>226</v>
      </c>
      <c r="H161" s="220">
        <v>20</v>
      </c>
      <c r="I161" s="221"/>
      <c r="J161" s="222">
        <f>ROUND(I161*H161,2)</f>
        <v>0</v>
      </c>
      <c r="K161" s="218" t="s">
        <v>219</v>
      </c>
      <c r="L161" s="43"/>
      <c r="M161" s="223" t="s">
        <v>21</v>
      </c>
      <c r="N161" s="224" t="s">
        <v>48</v>
      </c>
      <c r="O161" s="79"/>
      <c r="P161" s="225">
        <f>O161*H161</f>
        <v>0</v>
      </c>
      <c r="Q161" s="225">
        <v>0</v>
      </c>
      <c r="R161" s="225">
        <f>Q161*H161</f>
        <v>0</v>
      </c>
      <c r="S161" s="225">
        <v>0</v>
      </c>
      <c r="T161" s="226">
        <f>S161*H161</f>
        <v>0</v>
      </c>
      <c r="AR161" s="17" t="s">
        <v>220</v>
      </c>
      <c r="AT161" s="17" t="s">
        <v>215</v>
      </c>
      <c r="AU161" s="17" t="s">
        <v>84</v>
      </c>
      <c r="AY161" s="17" t="s">
        <v>212</v>
      </c>
      <c r="BE161" s="227">
        <f>IF(N161="základní",J161,0)</f>
        <v>0</v>
      </c>
      <c r="BF161" s="227">
        <f>IF(N161="snížená",J161,0)</f>
        <v>0</v>
      </c>
      <c r="BG161" s="227">
        <f>IF(N161="zákl. přenesená",J161,0)</f>
        <v>0</v>
      </c>
      <c r="BH161" s="227">
        <f>IF(N161="sníž. přenesená",J161,0)</f>
        <v>0</v>
      </c>
      <c r="BI161" s="227">
        <f>IF(N161="nulová",J161,0)</f>
        <v>0</v>
      </c>
      <c r="BJ161" s="17" t="s">
        <v>220</v>
      </c>
      <c r="BK161" s="227">
        <f>ROUND(I161*H161,2)</f>
        <v>0</v>
      </c>
      <c r="BL161" s="17" t="s">
        <v>220</v>
      </c>
      <c r="BM161" s="17" t="s">
        <v>1128</v>
      </c>
    </row>
    <row r="162" s="1" customFormat="1">
      <c r="B162" s="38"/>
      <c r="C162" s="39"/>
      <c r="D162" s="228" t="s">
        <v>222</v>
      </c>
      <c r="E162" s="39"/>
      <c r="F162" s="229" t="s">
        <v>1129</v>
      </c>
      <c r="G162" s="39"/>
      <c r="H162" s="39"/>
      <c r="I162" s="143"/>
      <c r="J162" s="39"/>
      <c r="K162" s="39"/>
      <c r="L162" s="43"/>
      <c r="M162" s="230"/>
      <c r="N162" s="79"/>
      <c r="O162" s="79"/>
      <c r="P162" s="79"/>
      <c r="Q162" s="79"/>
      <c r="R162" s="79"/>
      <c r="S162" s="79"/>
      <c r="T162" s="80"/>
      <c r="AT162" s="17" t="s">
        <v>222</v>
      </c>
      <c r="AU162" s="17" t="s">
        <v>84</v>
      </c>
    </row>
    <row r="163" s="12" customFormat="1">
      <c r="B163" s="231"/>
      <c r="C163" s="232"/>
      <c r="D163" s="228" t="s">
        <v>229</v>
      </c>
      <c r="E163" s="233" t="s">
        <v>21</v>
      </c>
      <c r="F163" s="234" t="s">
        <v>1130</v>
      </c>
      <c r="G163" s="232"/>
      <c r="H163" s="235">
        <v>20</v>
      </c>
      <c r="I163" s="236"/>
      <c r="J163" s="232"/>
      <c r="K163" s="232"/>
      <c r="L163" s="237"/>
      <c r="M163" s="238"/>
      <c r="N163" s="239"/>
      <c r="O163" s="239"/>
      <c r="P163" s="239"/>
      <c r="Q163" s="239"/>
      <c r="R163" s="239"/>
      <c r="S163" s="239"/>
      <c r="T163" s="240"/>
      <c r="AT163" s="241" t="s">
        <v>229</v>
      </c>
      <c r="AU163" s="241" t="s">
        <v>84</v>
      </c>
      <c r="AV163" s="12" t="s">
        <v>84</v>
      </c>
      <c r="AW163" s="12" t="s">
        <v>36</v>
      </c>
      <c r="AX163" s="12" t="s">
        <v>82</v>
      </c>
      <c r="AY163" s="241" t="s">
        <v>212</v>
      </c>
    </row>
    <row r="164" s="1" customFormat="1" ht="22.5" customHeight="1">
      <c r="B164" s="38"/>
      <c r="C164" s="253" t="s">
        <v>357</v>
      </c>
      <c r="D164" s="253" t="s">
        <v>258</v>
      </c>
      <c r="E164" s="254" t="s">
        <v>309</v>
      </c>
      <c r="F164" s="255" t="s">
        <v>310</v>
      </c>
      <c r="G164" s="256" t="s">
        <v>226</v>
      </c>
      <c r="H164" s="257">
        <v>20</v>
      </c>
      <c r="I164" s="258"/>
      <c r="J164" s="259">
        <f>ROUND(I164*H164,2)</f>
        <v>0</v>
      </c>
      <c r="K164" s="255" t="s">
        <v>219</v>
      </c>
      <c r="L164" s="260"/>
      <c r="M164" s="261" t="s">
        <v>21</v>
      </c>
      <c r="N164" s="262" t="s">
        <v>48</v>
      </c>
      <c r="O164" s="79"/>
      <c r="P164" s="225">
        <f>O164*H164</f>
        <v>0</v>
      </c>
      <c r="Q164" s="225">
        <v>0</v>
      </c>
      <c r="R164" s="225">
        <f>Q164*H164</f>
        <v>0</v>
      </c>
      <c r="S164" s="225">
        <v>0</v>
      </c>
      <c r="T164" s="226">
        <f>S164*H164</f>
        <v>0</v>
      </c>
      <c r="AR164" s="17" t="s">
        <v>262</v>
      </c>
      <c r="AT164" s="17" t="s">
        <v>258</v>
      </c>
      <c r="AU164" s="17" t="s">
        <v>84</v>
      </c>
      <c r="AY164" s="17" t="s">
        <v>212</v>
      </c>
      <c r="BE164" s="227">
        <f>IF(N164="základní",J164,0)</f>
        <v>0</v>
      </c>
      <c r="BF164" s="227">
        <f>IF(N164="snížená",J164,0)</f>
        <v>0</v>
      </c>
      <c r="BG164" s="227">
        <f>IF(N164="zákl. přenesená",J164,0)</f>
        <v>0</v>
      </c>
      <c r="BH164" s="227">
        <f>IF(N164="sníž. přenesená",J164,0)</f>
        <v>0</v>
      </c>
      <c r="BI164" s="227">
        <f>IF(N164="nulová",J164,0)</f>
        <v>0</v>
      </c>
      <c r="BJ164" s="17" t="s">
        <v>220</v>
      </c>
      <c r="BK164" s="227">
        <f>ROUND(I164*H164,2)</f>
        <v>0</v>
      </c>
      <c r="BL164" s="17" t="s">
        <v>220</v>
      </c>
      <c r="BM164" s="17" t="s">
        <v>1131</v>
      </c>
    </row>
    <row r="165" s="12" customFormat="1">
      <c r="B165" s="231"/>
      <c r="C165" s="232"/>
      <c r="D165" s="228" t="s">
        <v>229</v>
      </c>
      <c r="E165" s="233" t="s">
        <v>21</v>
      </c>
      <c r="F165" s="234" t="s">
        <v>1132</v>
      </c>
      <c r="G165" s="232"/>
      <c r="H165" s="235">
        <v>20</v>
      </c>
      <c r="I165" s="236"/>
      <c r="J165" s="232"/>
      <c r="K165" s="232"/>
      <c r="L165" s="237"/>
      <c r="M165" s="238"/>
      <c r="N165" s="239"/>
      <c r="O165" s="239"/>
      <c r="P165" s="239"/>
      <c r="Q165" s="239"/>
      <c r="R165" s="239"/>
      <c r="S165" s="239"/>
      <c r="T165" s="240"/>
      <c r="AT165" s="241" t="s">
        <v>229</v>
      </c>
      <c r="AU165" s="241" t="s">
        <v>84</v>
      </c>
      <c r="AV165" s="12" t="s">
        <v>84</v>
      </c>
      <c r="AW165" s="12" t="s">
        <v>36</v>
      </c>
      <c r="AX165" s="12" t="s">
        <v>82</v>
      </c>
      <c r="AY165" s="241" t="s">
        <v>212</v>
      </c>
    </row>
    <row r="166" s="1" customFormat="1" ht="33.75" customHeight="1">
      <c r="B166" s="38"/>
      <c r="C166" s="216" t="s">
        <v>361</v>
      </c>
      <c r="D166" s="216" t="s">
        <v>215</v>
      </c>
      <c r="E166" s="217" t="s">
        <v>1133</v>
      </c>
      <c r="F166" s="218" t="s">
        <v>1134</v>
      </c>
      <c r="G166" s="219" t="s">
        <v>1135</v>
      </c>
      <c r="H166" s="220">
        <v>4</v>
      </c>
      <c r="I166" s="221"/>
      <c r="J166" s="222">
        <f>ROUND(I166*H166,2)</f>
        <v>0</v>
      </c>
      <c r="K166" s="218" t="s">
        <v>219</v>
      </c>
      <c r="L166" s="43"/>
      <c r="M166" s="223" t="s">
        <v>21</v>
      </c>
      <c r="N166" s="224" t="s">
        <v>48</v>
      </c>
      <c r="O166" s="79"/>
      <c r="P166" s="225">
        <f>O166*H166</f>
        <v>0</v>
      </c>
      <c r="Q166" s="225">
        <v>0</v>
      </c>
      <c r="R166" s="225">
        <f>Q166*H166</f>
        <v>0</v>
      </c>
      <c r="S166" s="225">
        <v>0</v>
      </c>
      <c r="T166" s="226">
        <f>S166*H166</f>
        <v>0</v>
      </c>
      <c r="AR166" s="17" t="s">
        <v>220</v>
      </c>
      <c r="AT166" s="17" t="s">
        <v>215</v>
      </c>
      <c r="AU166" s="17" t="s">
        <v>84</v>
      </c>
      <c r="AY166" s="17" t="s">
        <v>212</v>
      </c>
      <c r="BE166" s="227">
        <f>IF(N166="základní",J166,0)</f>
        <v>0</v>
      </c>
      <c r="BF166" s="227">
        <f>IF(N166="snížená",J166,0)</f>
        <v>0</v>
      </c>
      <c r="BG166" s="227">
        <f>IF(N166="zákl. přenesená",J166,0)</f>
        <v>0</v>
      </c>
      <c r="BH166" s="227">
        <f>IF(N166="sníž. přenesená",J166,0)</f>
        <v>0</v>
      </c>
      <c r="BI166" s="227">
        <f>IF(N166="nulová",J166,0)</f>
        <v>0</v>
      </c>
      <c r="BJ166" s="17" t="s">
        <v>220</v>
      </c>
      <c r="BK166" s="227">
        <f>ROUND(I166*H166,2)</f>
        <v>0</v>
      </c>
      <c r="BL166" s="17" t="s">
        <v>220</v>
      </c>
      <c r="BM166" s="17" t="s">
        <v>1136</v>
      </c>
    </row>
    <row r="167" s="1" customFormat="1">
      <c r="B167" s="38"/>
      <c r="C167" s="39"/>
      <c r="D167" s="228" t="s">
        <v>222</v>
      </c>
      <c r="E167" s="39"/>
      <c r="F167" s="229" t="s">
        <v>1137</v>
      </c>
      <c r="G167" s="39"/>
      <c r="H167" s="39"/>
      <c r="I167" s="143"/>
      <c r="J167" s="39"/>
      <c r="K167" s="39"/>
      <c r="L167" s="43"/>
      <c r="M167" s="230"/>
      <c r="N167" s="79"/>
      <c r="O167" s="79"/>
      <c r="P167" s="79"/>
      <c r="Q167" s="79"/>
      <c r="R167" s="79"/>
      <c r="S167" s="79"/>
      <c r="T167" s="80"/>
      <c r="AT167" s="17" t="s">
        <v>222</v>
      </c>
      <c r="AU167" s="17" t="s">
        <v>84</v>
      </c>
    </row>
    <row r="168" s="1" customFormat="1" ht="33.75" customHeight="1">
      <c r="B168" s="38"/>
      <c r="C168" s="216" t="s">
        <v>368</v>
      </c>
      <c r="D168" s="216" t="s">
        <v>215</v>
      </c>
      <c r="E168" s="217" t="s">
        <v>1138</v>
      </c>
      <c r="F168" s="218" t="s">
        <v>1139</v>
      </c>
      <c r="G168" s="219" t="s">
        <v>218</v>
      </c>
      <c r="H168" s="220">
        <v>19</v>
      </c>
      <c r="I168" s="221"/>
      <c r="J168" s="222">
        <f>ROUND(I168*H168,2)</f>
        <v>0</v>
      </c>
      <c r="K168" s="218" t="s">
        <v>219</v>
      </c>
      <c r="L168" s="43"/>
      <c r="M168" s="223" t="s">
        <v>21</v>
      </c>
      <c r="N168" s="224" t="s">
        <v>48</v>
      </c>
      <c r="O168" s="79"/>
      <c r="P168" s="225">
        <f>O168*H168</f>
        <v>0</v>
      </c>
      <c r="Q168" s="225">
        <v>0</v>
      </c>
      <c r="R168" s="225">
        <f>Q168*H168</f>
        <v>0</v>
      </c>
      <c r="S168" s="225">
        <v>0</v>
      </c>
      <c r="T168" s="226">
        <f>S168*H168</f>
        <v>0</v>
      </c>
      <c r="AR168" s="17" t="s">
        <v>220</v>
      </c>
      <c r="AT168" s="17" t="s">
        <v>215</v>
      </c>
      <c r="AU168" s="17" t="s">
        <v>84</v>
      </c>
      <c r="AY168" s="17" t="s">
        <v>212</v>
      </c>
      <c r="BE168" s="227">
        <f>IF(N168="základní",J168,0)</f>
        <v>0</v>
      </c>
      <c r="BF168" s="227">
        <f>IF(N168="snížená",J168,0)</f>
        <v>0</v>
      </c>
      <c r="BG168" s="227">
        <f>IF(N168="zákl. přenesená",J168,0)</f>
        <v>0</v>
      </c>
      <c r="BH168" s="227">
        <f>IF(N168="sníž. přenesená",J168,0)</f>
        <v>0</v>
      </c>
      <c r="BI168" s="227">
        <f>IF(N168="nulová",J168,0)</f>
        <v>0</v>
      </c>
      <c r="BJ168" s="17" t="s">
        <v>220</v>
      </c>
      <c r="BK168" s="227">
        <f>ROUND(I168*H168,2)</f>
        <v>0</v>
      </c>
      <c r="BL168" s="17" t="s">
        <v>220</v>
      </c>
      <c r="BM168" s="17" t="s">
        <v>1140</v>
      </c>
    </row>
    <row r="169" s="1" customFormat="1">
      <c r="B169" s="38"/>
      <c r="C169" s="39"/>
      <c r="D169" s="228" t="s">
        <v>222</v>
      </c>
      <c r="E169" s="39"/>
      <c r="F169" s="229" t="s">
        <v>1141</v>
      </c>
      <c r="G169" s="39"/>
      <c r="H169" s="39"/>
      <c r="I169" s="143"/>
      <c r="J169" s="39"/>
      <c r="K169" s="39"/>
      <c r="L169" s="43"/>
      <c r="M169" s="230"/>
      <c r="N169" s="79"/>
      <c r="O169" s="79"/>
      <c r="P169" s="79"/>
      <c r="Q169" s="79"/>
      <c r="R169" s="79"/>
      <c r="S169" s="79"/>
      <c r="T169" s="80"/>
      <c r="AT169" s="17" t="s">
        <v>222</v>
      </c>
      <c r="AU169" s="17" t="s">
        <v>84</v>
      </c>
    </row>
    <row r="170" s="12" customFormat="1">
      <c r="B170" s="231"/>
      <c r="C170" s="232"/>
      <c r="D170" s="228" t="s">
        <v>229</v>
      </c>
      <c r="E170" s="233" t="s">
        <v>21</v>
      </c>
      <c r="F170" s="234" t="s">
        <v>313</v>
      </c>
      <c r="G170" s="232"/>
      <c r="H170" s="235">
        <v>19</v>
      </c>
      <c r="I170" s="236"/>
      <c r="J170" s="232"/>
      <c r="K170" s="232"/>
      <c r="L170" s="237"/>
      <c r="M170" s="238"/>
      <c r="N170" s="239"/>
      <c r="O170" s="239"/>
      <c r="P170" s="239"/>
      <c r="Q170" s="239"/>
      <c r="R170" s="239"/>
      <c r="S170" s="239"/>
      <c r="T170" s="240"/>
      <c r="AT170" s="241" t="s">
        <v>229</v>
      </c>
      <c r="AU170" s="241" t="s">
        <v>84</v>
      </c>
      <c r="AV170" s="12" t="s">
        <v>84</v>
      </c>
      <c r="AW170" s="12" t="s">
        <v>36</v>
      </c>
      <c r="AX170" s="12" t="s">
        <v>82</v>
      </c>
      <c r="AY170" s="241" t="s">
        <v>212</v>
      </c>
    </row>
    <row r="171" s="1" customFormat="1" ht="33.75" customHeight="1">
      <c r="B171" s="38"/>
      <c r="C171" s="216" t="s">
        <v>374</v>
      </c>
      <c r="D171" s="216" t="s">
        <v>215</v>
      </c>
      <c r="E171" s="217" t="s">
        <v>1142</v>
      </c>
      <c r="F171" s="218" t="s">
        <v>1143</v>
      </c>
      <c r="G171" s="219" t="s">
        <v>218</v>
      </c>
      <c r="H171" s="220">
        <v>8</v>
      </c>
      <c r="I171" s="221"/>
      <c r="J171" s="222">
        <f>ROUND(I171*H171,2)</f>
        <v>0</v>
      </c>
      <c r="K171" s="218" t="s">
        <v>219</v>
      </c>
      <c r="L171" s="43"/>
      <c r="M171" s="223" t="s">
        <v>21</v>
      </c>
      <c r="N171" s="224" t="s">
        <v>48</v>
      </c>
      <c r="O171" s="79"/>
      <c r="P171" s="225">
        <f>O171*H171</f>
        <v>0</v>
      </c>
      <c r="Q171" s="225">
        <v>0</v>
      </c>
      <c r="R171" s="225">
        <f>Q171*H171</f>
        <v>0</v>
      </c>
      <c r="S171" s="225">
        <v>0</v>
      </c>
      <c r="T171" s="226">
        <f>S171*H171</f>
        <v>0</v>
      </c>
      <c r="AR171" s="17" t="s">
        <v>220</v>
      </c>
      <c r="AT171" s="17" t="s">
        <v>215</v>
      </c>
      <c r="AU171" s="17" t="s">
        <v>84</v>
      </c>
      <c r="AY171" s="17" t="s">
        <v>212</v>
      </c>
      <c r="BE171" s="227">
        <f>IF(N171="základní",J171,0)</f>
        <v>0</v>
      </c>
      <c r="BF171" s="227">
        <f>IF(N171="snížená",J171,0)</f>
        <v>0</v>
      </c>
      <c r="BG171" s="227">
        <f>IF(N171="zákl. přenesená",J171,0)</f>
        <v>0</v>
      </c>
      <c r="BH171" s="227">
        <f>IF(N171="sníž. přenesená",J171,0)</f>
        <v>0</v>
      </c>
      <c r="BI171" s="227">
        <f>IF(N171="nulová",J171,0)</f>
        <v>0</v>
      </c>
      <c r="BJ171" s="17" t="s">
        <v>220</v>
      </c>
      <c r="BK171" s="227">
        <f>ROUND(I171*H171,2)</f>
        <v>0</v>
      </c>
      <c r="BL171" s="17" t="s">
        <v>220</v>
      </c>
      <c r="BM171" s="17" t="s">
        <v>1144</v>
      </c>
    </row>
    <row r="172" s="1" customFormat="1">
      <c r="B172" s="38"/>
      <c r="C172" s="39"/>
      <c r="D172" s="228" t="s">
        <v>222</v>
      </c>
      <c r="E172" s="39"/>
      <c r="F172" s="229" t="s">
        <v>1141</v>
      </c>
      <c r="G172" s="39"/>
      <c r="H172" s="39"/>
      <c r="I172" s="143"/>
      <c r="J172" s="39"/>
      <c r="K172" s="39"/>
      <c r="L172" s="43"/>
      <c r="M172" s="230"/>
      <c r="N172" s="79"/>
      <c r="O172" s="79"/>
      <c r="P172" s="79"/>
      <c r="Q172" s="79"/>
      <c r="R172" s="79"/>
      <c r="S172" s="79"/>
      <c r="T172" s="80"/>
      <c r="AT172" s="17" t="s">
        <v>222</v>
      </c>
      <c r="AU172" s="17" t="s">
        <v>84</v>
      </c>
    </row>
    <row r="173" s="12" customFormat="1">
      <c r="B173" s="231"/>
      <c r="C173" s="232"/>
      <c r="D173" s="228" t="s">
        <v>229</v>
      </c>
      <c r="E173" s="233" t="s">
        <v>21</v>
      </c>
      <c r="F173" s="234" t="s">
        <v>262</v>
      </c>
      <c r="G173" s="232"/>
      <c r="H173" s="235">
        <v>8</v>
      </c>
      <c r="I173" s="236"/>
      <c r="J173" s="232"/>
      <c r="K173" s="232"/>
      <c r="L173" s="237"/>
      <c r="M173" s="238"/>
      <c r="N173" s="239"/>
      <c r="O173" s="239"/>
      <c r="P173" s="239"/>
      <c r="Q173" s="239"/>
      <c r="R173" s="239"/>
      <c r="S173" s="239"/>
      <c r="T173" s="240"/>
      <c r="AT173" s="241" t="s">
        <v>229</v>
      </c>
      <c r="AU173" s="241" t="s">
        <v>84</v>
      </c>
      <c r="AV173" s="12" t="s">
        <v>84</v>
      </c>
      <c r="AW173" s="12" t="s">
        <v>36</v>
      </c>
      <c r="AX173" s="12" t="s">
        <v>82</v>
      </c>
      <c r="AY173" s="241" t="s">
        <v>212</v>
      </c>
    </row>
    <row r="174" s="1" customFormat="1" ht="33.75" customHeight="1">
      <c r="B174" s="38"/>
      <c r="C174" s="216" t="s">
        <v>378</v>
      </c>
      <c r="D174" s="216" t="s">
        <v>215</v>
      </c>
      <c r="E174" s="217" t="s">
        <v>817</v>
      </c>
      <c r="F174" s="218" t="s">
        <v>818</v>
      </c>
      <c r="G174" s="219" t="s">
        <v>235</v>
      </c>
      <c r="H174" s="220">
        <v>28.960000000000001</v>
      </c>
      <c r="I174" s="221"/>
      <c r="J174" s="222">
        <f>ROUND(I174*H174,2)</f>
        <v>0</v>
      </c>
      <c r="K174" s="218" t="s">
        <v>219</v>
      </c>
      <c r="L174" s="43"/>
      <c r="M174" s="223" t="s">
        <v>21</v>
      </c>
      <c r="N174" s="224" t="s">
        <v>48</v>
      </c>
      <c r="O174" s="79"/>
      <c r="P174" s="225">
        <f>O174*H174</f>
        <v>0</v>
      </c>
      <c r="Q174" s="225">
        <v>0</v>
      </c>
      <c r="R174" s="225">
        <f>Q174*H174</f>
        <v>0</v>
      </c>
      <c r="S174" s="225">
        <v>0</v>
      </c>
      <c r="T174" s="226">
        <f>S174*H174</f>
        <v>0</v>
      </c>
      <c r="AR174" s="17" t="s">
        <v>220</v>
      </c>
      <c r="AT174" s="17" t="s">
        <v>215</v>
      </c>
      <c r="AU174" s="17" t="s">
        <v>84</v>
      </c>
      <c r="AY174" s="17" t="s">
        <v>212</v>
      </c>
      <c r="BE174" s="227">
        <f>IF(N174="základní",J174,0)</f>
        <v>0</v>
      </c>
      <c r="BF174" s="227">
        <f>IF(N174="snížená",J174,0)</f>
        <v>0</v>
      </c>
      <c r="BG174" s="227">
        <f>IF(N174="zákl. přenesená",J174,0)</f>
        <v>0</v>
      </c>
      <c r="BH174" s="227">
        <f>IF(N174="sníž. přenesená",J174,0)</f>
        <v>0</v>
      </c>
      <c r="BI174" s="227">
        <f>IF(N174="nulová",J174,0)</f>
        <v>0</v>
      </c>
      <c r="BJ174" s="17" t="s">
        <v>220</v>
      </c>
      <c r="BK174" s="227">
        <f>ROUND(I174*H174,2)</f>
        <v>0</v>
      </c>
      <c r="BL174" s="17" t="s">
        <v>220</v>
      </c>
      <c r="BM174" s="17" t="s">
        <v>1145</v>
      </c>
    </row>
    <row r="175" s="1" customFormat="1">
      <c r="B175" s="38"/>
      <c r="C175" s="39"/>
      <c r="D175" s="228" t="s">
        <v>222</v>
      </c>
      <c r="E175" s="39"/>
      <c r="F175" s="229" t="s">
        <v>820</v>
      </c>
      <c r="G175" s="39"/>
      <c r="H175" s="39"/>
      <c r="I175" s="143"/>
      <c r="J175" s="39"/>
      <c r="K175" s="39"/>
      <c r="L175" s="43"/>
      <c r="M175" s="230"/>
      <c r="N175" s="79"/>
      <c r="O175" s="79"/>
      <c r="P175" s="79"/>
      <c r="Q175" s="79"/>
      <c r="R175" s="79"/>
      <c r="S175" s="79"/>
      <c r="T175" s="80"/>
      <c r="AT175" s="17" t="s">
        <v>222</v>
      </c>
      <c r="AU175" s="17" t="s">
        <v>84</v>
      </c>
    </row>
    <row r="176" s="12" customFormat="1">
      <c r="B176" s="231"/>
      <c r="C176" s="232"/>
      <c r="D176" s="228" t="s">
        <v>229</v>
      </c>
      <c r="E176" s="233" t="s">
        <v>21</v>
      </c>
      <c r="F176" s="234" t="s">
        <v>1146</v>
      </c>
      <c r="G176" s="232"/>
      <c r="H176" s="235">
        <v>7.7999999999999998</v>
      </c>
      <c r="I176" s="236"/>
      <c r="J176" s="232"/>
      <c r="K176" s="232"/>
      <c r="L176" s="237"/>
      <c r="M176" s="238"/>
      <c r="N176" s="239"/>
      <c r="O176" s="239"/>
      <c r="P176" s="239"/>
      <c r="Q176" s="239"/>
      <c r="R176" s="239"/>
      <c r="S176" s="239"/>
      <c r="T176" s="240"/>
      <c r="AT176" s="241" t="s">
        <v>229</v>
      </c>
      <c r="AU176" s="241" t="s">
        <v>84</v>
      </c>
      <c r="AV176" s="12" t="s">
        <v>84</v>
      </c>
      <c r="AW176" s="12" t="s">
        <v>36</v>
      </c>
      <c r="AX176" s="12" t="s">
        <v>75</v>
      </c>
      <c r="AY176" s="241" t="s">
        <v>212</v>
      </c>
    </row>
    <row r="177" s="12" customFormat="1">
      <c r="B177" s="231"/>
      <c r="C177" s="232"/>
      <c r="D177" s="228" t="s">
        <v>229</v>
      </c>
      <c r="E177" s="233" t="s">
        <v>21</v>
      </c>
      <c r="F177" s="234" t="s">
        <v>1147</v>
      </c>
      <c r="G177" s="232"/>
      <c r="H177" s="235">
        <v>11.039999999999999</v>
      </c>
      <c r="I177" s="236"/>
      <c r="J177" s="232"/>
      <c r="K177" s="232"/>
      <c r="L177" s="237"/>
      <c r="M177" s="238"/>
      <c r="N177" s="239"/>
      <c r="O177" s="239"/>
      <c r="P177" s="239"/>
      <c r="Q177" s="239"/>
      <c r="R177" s="239"/>
      <c r="S177" s="239"/>
      <c r="T177" s="240"/>
      <c r="AT177" s="241" t="s">
        <v>229</v>
      </c>
      <c r="AU177" s="241" t="s">
        <v>84</v>
      </c>
      <c r="AV177" s="12" t="s">
        <v>84</v>
      </c>
      <c r="AW177" s="12" t="s">
        <v>36</v>
      </c>
      <c r="AX177" s="12" t="s">
        <v>75</v>
      </c>
      <c r="AY177" s="241" t="s">
        <v>212</v>
      </c>
    </row>
    <row r="178" s="12" customFormat="1">
      <c r="B178" s="231"/>
      <c r="C178" s="232"/>
      <c r="D178" s="228" t="s">
        <v>229</v>
      </c>
      <c r="E178" s="233" t="s">
        <v>21</v>
      </c>
      <c r="F178" s="234" t="s">
        <v>1148</v>
      </c>
      <c r="G178" s="232"/>
      <c r="H178" s="235">
        <v>10.119999999999999</v>
      </c>
      <c r="I178" s="236"/>
      <c r="J178" s="232"/>
      <c r="K178" s="232"/>
      <c r="L178" s="237"/>
      <c r="M178" s="238"/>
      <c r="N178" s="239"/>
      <c r="O178" s="239"/>
      <c r="P178" s="239"/>
      <c r="Q178" s="239"/>
      <c r="R178" s="239"/>
      <c r="S178" s="239"/>
      <c r="T178" s="240"/>
      <c r="AT178" s="241" t="s">
        <v>229</v>
      </c>
      <c r="AU178" s="241" t="s">
        <v>84</v>
      </c>
      <c r="AV178" s="12" t="s">
        <v>84</v>
      </c>
      <c r="AW178" s="12" t="s">
        <v>36</v>
      </c>
      <c r="AX178" s="12" t="s">
        <v>75</v>
      </c>
      <c r="AY178" s="241" t="s">
        <v>212</v>
      </c>
    </row>
    <row r="179" s="13" customFormat="1">
      <c r="B179" s="242"/>
      <c r="C179" s="243"/>
      <c r="D179" s="228" t="s">
        <v>229</v>
      </c>
      <c r="E179" s="244" t="s">
        <v>21</v>
      </c>
      <c r="F179" s="245" t="s">
        <v>232</v>
      </c>
      <c r="G179" s="243"/>
      <c r="H179" s="246">
        <v>28.960000000000001</v>
      </c>
      <c r="I179" s="247"/>
      <c r="J179" s="243"/>
      <c r="K179" s="243"/>
      <c r="L179" s="248"/>
      <c r="M179" s="249"/>
      <c r="N179" s="250"/>
      <c r="O179" s="250"/>
      <c r="P179" s="250"/>
      <c r="Q179" s="250"/>
      <c r="R179" s="250"/>
      <c r="S179" s="250"/>
      <c r="T179" s="251"/>
      <c r="AT179" s="252" t="s">
        <v>229</v>
      </c>
      <c r="AU179" s="252" t="s">
        <v>84</v>
      </c>
      <c r="AV179" s="13" t="s">
        <v>220</v>
      </c>
      <c r="AW179" s="13" t="s">
        <v>36</v>
      </c>
      <c r="AX179" s="13" t="s">
        <v>82</v>
      </c>
      <c r="AY179" s="252" t="s">
        <v>212</v>
      </c>
    </row>
    <row r="180" s="1" customFormat="1" ht="22.5" customHeight="1">
      <c r="B180" s="38"/>
      <c r="C180" s="253" t="s">
        <v>383</v>
      </c>
      <c r="D180" s="253" t="s">
        <v>258</v>
      </c>
      <c r="E180" s="254" t="s">
        <v>389</v>
      </c>
      <c r="F180" s="255" t="s">
        <v>390</v>
      </c>
      <c r="G180" s="256" t="s">
        <v>261</v>
      </c>
      <c r="H180" s="257">
        <v>13.692</v>
      </c>
      <c r="I180" s="258"/>
      <c r="J180" s="259">
        <f>ROUND(I180*H180,2)</f>
        <v>0</v>
      </c>
      <c r="K180" s="255" t="s">
        <v>219</v>
      </c>
      <c r="L180" s="260"/>
      <c r="M180" s="261" t="s">
        <v>21</v>
      </c>
      <c r="N180" s="262" t="s">
        <v>48</v>
      </c>
      <c r="O180" s="79"/>
      <c r="P180" s="225">
        <f>O180*H180</f>
        <v>0</v>
      </c>
      <c r="Q180" s="225">
        <v>1</v>
      </c>
      <c r="R180" s="225">
        <f>Q180*H180</f>
        <v>13.692</v>
      </c>
      <c r="S180" s="225">
        <v>0</v>
      </c>
      <c r="T180" s="226">
        <f>S180*H180</f>
        <v>0</v>
      </c>
      <c r="AR180" s="17" t="s">
        <v>262</v>
      </c>
      <c r="AT180" s="17" t="s">
        <v>258</v>
      </c>
      <c r="AU180" s="17" t="s">
        <v>84</v>
      </c>
      <c r="AY180" s="17" t="s">
        <v>212</v>
      </c>
      <c r="BE180" s="227">
        <f>IF(N180="základní",J180,0)</f>
        <v>0</v>
      </c>
      <c r="BF180" s="227">
        <f>IF(N180="snížená",J180,0)</f>
        <v>0</v>
      </c>
      <c r="BG180" s="227">
        <f>IF(N180="zákl. přenesená",J180,0)</f>
        <v>0</v>
      </c>
      <c r="BH180" s="227">
        <f>IF(N180="sníž. přenesená",J180,0)</f>
        <v>0</v>
      </c>
      <c r="BI180" s="227">
        <f>IF(N180="nulová",J180,0)</f>
        <v>0</v>
      </c>
      <c r="BJ180" s="17" t="s">
        <v>220</v>
      </c>
      <c r="BK180" s="227">
        <f>ROUND(I180*H180,2)</f>
        <v>0</v>
      </c>
      <c r="BL180" s="17" t="s">
        <v>220</v>
      </c>
      <c r="BM180" s="17" t="s">
        <v>1149</v>
      </c>
    </row>
    <row r="181" s="12" customFormat="1">
      <c r="B181" s="231"/>
      <c r="C181" s="232"/>
      <c r="D181" s="228" t="s">
        <v>229</v>
      </c>
      <c r="E181" s="233" t="s">
        <v>21</v>
      </c>
      <c r="F181" s="234" t="s">
        <v>1150</v>
      </c>
      <c r="G181" s="232"/>
      <c r="H181" s="235">
        <v>13.692</v>
      </c>
      <c r="I181" s="236"/>
      <c r="J181" s="232"/>
      <c r="K181" s="232"/>
      <c r="L181" s="237"/>
      <c r="M181" s="238"/>
      <c r="N181" s="239"/>
      <c r="O181" s="239"/>
      <c r="P181" s="239"/>
      <c r="Q181" s="239"/>
      <c r="R181" s="239"/>
      <c r="S181" s="239"/>
      <c r="T181" s="240"/>
      <c r="AT181" s="241" t="s">
        <v>229</v>
      </c>
      <c r="AU181" s="241" t="s">
        <v>84</v>
      </c>
      <c r="AV181" s="12" t="s">
        <v>84</v>
      </c>
      <c r="AW181" s="12" t="s">
        <v>36</v>
      </c>
      <c r="AX181" s="12" t="s">
        <v>82</v>
      </c>
      <c r="AY181" s="241" t="s">
        <v>212</v>
      </c>
    </row>
    <row r="182" s="1" customFormat="1" ht="22.5" customHeight="1">
      <c r="B182" s="38"/>
      <c r="C182" s="253" t="s">
        <v>388</v>
      </c>
      <c r="D182" s="253" t="s">
        <v>258</v>
      </c>
      <c r="E182" s="254" t="s">
        <v>393</v>
      </c>
      <c r="F182" s="255" t="s">
        <v>394</v>
      </c>
      <c r="G182" s="256" t="s">
        <v>226</v>
      </c>
      <c r="H182" s="257">
        <v>15.699999999999999</v>
      </c>
      <c r="I182" s="258"/>
      <c r="J182" s="259">
        <f>ROUND(I182*H182,2)</f>
        <v>0</v>
      </c>
      <c r="K182" s="255" t="s">
        <v>219</v>
      </c>
      <c r="L182" s="260"/>
      <c r="M182" s="261" t="s">
        <v>21</v>
      </c>
      <c r="N182" s="262" t="s">
        <v>48</v>
      </c>
      <c r="O182" s="79"/>
      <c r="P182" s="225">
        <f>O182*H182</f>
        <v>0</v>
      </c>
      <c r="Q182" s="225">
        <v>0</v>
      </c>
      <c r="R182" s="225">
        <f>Q182*H182</f>
        <v>0</v>
      </c>
      <c r="S182" s="225">
        <v>0</v>
      </c>
      <c r="T182" s="226">
        <f>S182*H182</f>
        <v>0</v>
      </c>
      <c r="AR182" s="17" t="s">
        <v>262</v>
      </c>
      <c r="AT182" s="17" t="s">
        <v>258</v>
      </c>
      <c r="AU182" s="17" t="s">
        <v>84</v>
      </c>
      <c r="AY182" s="17" t="s">
        <v>212</v>
      </c>
      <c r="BE182" s="227">
        <f>IF(N182="základní",J182,0)</f>
        <v>0</v>
      </c>
      <c r="BF182" s="227">
        <f>IF(N182="snížená",J182,0)</f>
        <v>0</v>
      </c>
      <c r="BG182" s="227">
        <f>IF(N182="zákl. přenesená",J182,0)</f>
        <v>0</v>
      </c>
      <c r="BH182" s="227">
        <f>IF(N182="sníž. přenesená",J182,0)</f>
        <v>0</v>
      </c>
      <c r="BI182" s="227">
        <f>IF(N182="nulová",J182,0)</f>
        <v>0</v>
      </c>
      <c r="BJ182" s="17" t="s">
        <v>220</v>
      </c>
      <c r="BK182" s="227">
        <f>ROUND(I182*H182,2)</f>
        <v>0</v>
      </c>
      <c r="BL182" s="17" t="s">
        <v>220</v>
      </c>
      <c r="BM182" s="17" t="s">
        <v>1151</v>
      </c>
    </row>
    <row r="183" s="12" customFormat="1">
      <c r="B183" s="231"/>
      <c r="C183" s="232"/>
      <c r="D183" s="228" t="s">
        <v>229</v>
      </c>
      <c r="E183" s="233" t="s">
        <v>21</v>
      </c>
      <c r="F183" s="234" t="s">
        <v>1041</v>
      </c>
      <c r="G183" s="232"/>
      <c r="H183" s="235">
        <v>15.699999999999999</v>
      </c>
      <c r="I183" s="236"/>
      <c r="J183" s="232"/>
      <c r="K183" s="232"/>
      <c r="L183" s="237"/>
      <c r="M183" s="238"/>
      <c r="N183" s="239"/>
      <c r="O183" s="239"/>
      <c r="P183" s="239"/>
      <c r="Q183" s="239"/>
      <c r="R183" s="239"/>
      <c r="S183" s="239"/>
      <c r="T183" s="240"/>
      <c r="AT183" s="241" t="s">
        <v>229</v>
      </c>
      <c r="AU183" s="241" t="s">
        <v>84</v>
      </c>
      <c r="AV183" s="12" t="s">
        <v>84</v>
      </c>
      <c r="AW183" s="12" t="s">
        <v>36</v>
      </c>
      <c r="AX183" s="12" t="s">
        <v>82</v>
      </c>
      <c r="AY183" s="241" t="s">
        <v>212</v>
      </c>
    </row>
    <row r="184" s="1" customFormat="1" ht="22.5" customHeight="1">
      <c r="B184" s="38"/>
      <c r="C184" s="253" t="s">
        <v>392</v>
      </c>
      <c r="D184" s="253" t="s">
        <v>258</v>
      </c>
      <c r="E184" s="254" t="s">
        <v>397</v>
      </c>
      <c r="F184" s="255" t="s">
        <v>398</v>
      </c>
      <c r="G184" s="256" t="s">
        <v>399</v>
      </c>
      <c r="H184" s="257">
        <v>11</v>
      </c>
      <c r="I184" s="258"/>
      <c r="J184" s="259">
        <f>ROUND(I184*H184,2)</f>
        <v>0</v>
      </c>
      <c r="K184" s="255" t="s">
        <v>219</v>
      </c>
      <c r="L184" s="260"/>
      <c r="M184" s="261" t="s">
        <v>21</v>
      </c>
      <c r="N184" s="262" t="s">
        <v>48</v>
      </c>
      <c r="O184" s="79"/>
      <c r="P184" s="225">
        <f>O184*H184</f>
        <v>0</v>
      </c>
      <c r="Q184" s="225">
        <v>0</v>
      </c>
      <c r="R184" s="225">
        <f>Q184*H184</f>
        <v>0</v>
      </c>
      <c r="S184" s="225">
        <v>0</v>
      </c>
      <c r="T184" s="226">
        <f>S184*H184</f>
        <v>0</v>
      </c>
      <c r="AR184" s="17" t="s">
        <v>262</v>
      </c>
      <c r="AT184" s="17" t="s">
        <v>258</v>
      </c>
      <c r="AU184" s="17" t="s">
        <v>84</v>
      </c>
      <c r="AY184" s="17" t="s">
        <v>212</v>
      </c>
      <c r="BE184" s="227">
        <f>IF(N184="základní",J184,0)</f>
        <v>0</v>
      </c>
      <c r="BF184" s="227">
        <f>IF(N184="snížená",J184,0)</f>
        <v>0</v>
      </c>
      <c r="BG184" s="227">
        <f>IF(N184="zákl. přenesená",J184,0)</f>
        <v>0</v>
      </c>
      <c r="BH184" s="227">
        <f>IF(N184="sníž. přenesená",J184,0)</f>
        <v>0</v>
      </c>
      <c r="BI184" s="227">
        <f>IF(N184="nulová",J184,0)</f>
        <v>0</v>
      </c>
      <c r="BJ184" s="17" t="s">
        <v>220</v>
      </c>
      <c r="BK184" s="227">
        <f>ROUND(I184*H184,2)</f>
        <v>0</v>
      </c>
      <c r="BL184" s="17" t="s">
        <v>220</v>
      </c>
      <c r="BM184" s="17" t="s">
        <v>1152</v>
      </c>
    </row>
    <row r="185" s="1" customFormat="1" ht="33.75" customHeight="1">
      <c r="B185" s="38"/>
      <c r="C185" s="216" t="s">
        <v>396</v>
      </c>
      <c r="D185" s="216" t="s">
        <v>215</v>
      </c>
      <c r="E185" s="217" t="s">
        <v>999</v>
      </c>
      <c r="F185" s="218" t="s">
        <v>1000</v>
      </c>
      <c r="G185" s="219" t="s">
        <v>226</v>
      </c>
      <c r="H185" s="220">
        <v>8</v>
      </c>
      <c r="I185" s="221"/>
      <c r="J185" s="222">
        <f>ROUND(I185*H185,2)</f>
        <v>0</v>
      </c>
      <c r="K185" s="218" t="s">
        <v>219</v>
      </c>
      <c r="L185" s="43"/>
      <c r="M185" s="223" t="s">
        <v>21</v>
      </c>
      <c r="N185" s="224" t="s">
        <v>48</v>
      </c>
      <c r="O185" s="79"/>
      <c r="P185" s="225">
        <f>O185*H185</f>
        <v>0</v>
      </c>
      <c r="Q185" s="225">
        <v>0</v>
      </c>
      <c r="R185" s="225">
        <f>Q185*H185</f>
        <v>0</v>
      </c>
      <c r="S185" s="225">
        <v>0</v>
      </c>
      <c r="T185" s="226">
        <f>S185*H185</f>
        <v>0</v>
      </c>
      <c r="AR185" s="17" t="s">
        <v>220</v>
      </c>
      <c r="AT185" s="17" t="s">
        <v>215</v>
      </c>
      <c r="AU185" s="17" t="s">
        <v>84</v>
      </c>
      <c r="AY185" s="17" t="s">
        <v>212</v>
      </c>
      <c r="BE185" s="227">
        <f>IF(N185="základní",J185,0)</f>
        <v>0</v>
      </c>
      <c r="BF185" s="227">
        <f>IF(N185="snížená",J185,0)</f>
        <v>0</v>
      </c>
      <c r="BG185" s="227">
        <f>IF(N185="zákl. přenesená",J185,0)</f>
        <v>0</v>
      </c>
      <c r="BH185" s="227">
        <f>IF(N185="sníž. přenesená",J185,0)</f>
        <v>0</v>
      </c>
      <c r="BI185" s="227">
        <f>IF(N185="nulová",J185,0)</f>
        <v>0</v>
      </c>
      <c r="BJ185" s="17" t="s">
        <v>220</v>
      </c>
      <c r="BK185" s="227">
        <f>ROUND(I185*H185,2)</f>
        <v>0</v>
      </c>
      <c r="BL185" s="17" t="s">
        <v>220</v>
      </c>
      <c r="BM185" s="17" t="s">
        <v>1153</v>
      </c>
    </row>
    <row r="186" s="1" customFormat="1">
      <c r="B186" s="38"/>
      <c r="C186" s="39"/>
      <c r="D186" s="228" t="s">
        <v>222</v>
      </c>
      <c r="E186" s="39"/>
      <c r="F186" s="229" t="s">
        <v>405</v>
      </c>
      <c r="G186" s="39"/>
      <c r="H186" s="39"/>
      <c r="I186" s="143"/>
      <c r="J186" s="39"/>
      <c r="K186" s="39"/>
      <c r="L186" s="43"/>
      <c r="M186" s="230"/>
      <c r="N186" s="79"/>
      <c r="O186" s="79"/>
      <c r="P186" s="79"/>
      <c r="Q186" s="79"/>
      <c r="R186" s="79"/>
      <c r="S186" s="79"/>
      <c r="T186" s="80"/>
      <c r="AT186" s="17" t="s">
        <v>222</v>
      </c>
      <c r="AU186" s="17" t="s">
        <v>84</v>
      </c>
    </row>
    <row r="187" s="12" customFormat="1">
      <c r="B187" s="231"/>
      <c r="C187" s="232"/>
      <c r="D187" s="228" t="s">
        <v>229</v>
      </c>
      <c r="E187" s="233" t="s">
        <v>21</v>
      </c>
      <c r="F187" s="234" t="s">
        <v>649</v>
      </c>
      <c r="G187" s="232"/>
      <c r="H187" s="235">
        <v>8</v>
      </c>
      <c r="I187" s="236"/>
      <c r="J187" s="232"/>
      <c r="K187" s="232"/>
      <c r="L187" s="237"/>
      <c r="M187" s="238"/>
      <c r="N187" s="239"/>
      <c r="O187" s="239"/>
      <c r="P187" s="239"/>
      <c r="Q187" s="239"/>
      <c r="R187" s="239"/>
      <c r="S187" s="239"/>
      <c r="T187" s="240"/>
      <c r="AT187" s="241" t="s">
        <v>229</v>
      </c>
      <c r="AU187" s="241" t="s">
        <v>84</v>
      </c>
      <c r="AV187" s="12" t="s">
        <v>84</v>
      </c>
      <c r="AW187" s="12" t="s">
        <v>36</v>
      </c>
      <c r="AX187" s="12" t="s">
        <v>82</v>
      </c>
      <c r="AY187" s="241" t="s">
        <v>212</v>
      </c>
    </row>
    <row r="188" s="11" customFormat="1" ht="25.92" customHeight="1">
      <c r="B188" s="200"/>
      <c r="C188" s="201"/>
      <c r="D188" s="202" t="s">
        <v>74</v>
      </c>
      <c r="E188" s="203" t="s">
        <v>98</v>
      </c>
      <c r="F188" s="203" t="s">
        <v>466</v>
      </c>
      <c r="G188" s="201"/>
      <c r="H188" s="201"/>
      <c r="I188" s="204"/>
      <c r="J188" s="205">
        <f>BK188</f>
        <v>0</v>
      </c>
      <c r="K188" s="201"/>
      <c r="L188" s="206"/>
      <c r="M188" s="207"/>
      <c r="N188" s="208"/>
      <c r="O188" s="208"/>
      <c r="P188" s="209">
        <f>SUM(P189:P224)</f>
        <v>0</v>
      </c>
      <c r="Q188" s="208"/>
      <c r="R188" s="209">
        <f>SUM(R189:R224)</f>
        <v>0</v>
      </c>
      <c r="S188" s="208"/>
      <c r="T188" s="210">
        <f>SUM(T189:T224)</f>
        <v>0</v>
      </c>
      <c r="AR188" s="211" t="s">
        <v>213</v>
      </c>
      <c r="AT188" s="212" t="s">
        <v>74</v>
      </c>
      <c r="AU188" s="212" t="s">
        <v>75</v>
      </c>
      <c r="AY188" s="211" t="s">
        <v>212</v>
      </c>
      <c r="BK188" s="213">
        <f>SUM(BK189:BK224)</f>
        <v>0</v>
      </c>
    </row>
    <row r="189" s="1" customFormat="1" ht="78.75" customHeight="1">
      <c r="B189" s="38"/>
      <c r="C189" s="216" t="s">
        <v>401</v>
      </c>
      <c r="D189" s="216" t="s">
        <v>215</v>
      </c>
      <c r="E189" s="217" t="s">
        <v>968</v>
      </c>
      <c r="F189" s="218" t="s">
        <v>969</v>
      </c>
      <c r="G189" s="219" t="s">
        <v>218</v>
      </c>
      <c r="H189" s="220">
        <v>2</v>
      </c>
      <c r="I189" s="221"/>
      <c r="J189" s="222">
        <f>ROUND(I189*H189,2)</f>
        <v>0</v>
      </c>
      <c r="K189" s="218" t="s">
        <v>219</v>
      </c>
      <c r="L189" s="43"/>
      <c r="M189" s="223" t="s">
        <v>21</v>
      </c>
      <c r="N189" s="224" t="s">
        <v>48</v>
      </c>
      <c r="O189" s="79"/>
      <c r="P189" s="225">
        <f>O189*H189</f>
        <v>0</v>
      </c>
      <c r="Q189" s="225">
        <v>0</v>
      </c>
      <c r="R189" s="225">
        <f>Q189*H189</f>
        <v>0</v>
      </c>
      <c r="S189" s="225">
        <v>0</v>
      </c>
      <c r="T189" s="226">
        <f>S189*H189</f>
        <v>0</v>
      </c>
      <c r="AR189" s="17" t="s">
        <v>412</v>
      </c>
      <c r="AT189" s="17" t="s">
        <v>215</v>
      </c>
      <c r="AU189" s="17" t="s">
        <v>82</v>
      </c>
      <c r="AY189" s="17" t="s">
        <v>212</v>
      </c>
      <c r="BE189" s="227">
        <f>IF(N189="základní",J189,0)</f>
        <v>0</v>
      </c>
      <c r="BF189" s="227">
        <f>IF(N189="snížená",J189,0)</f>
        <v>0</v>
      </c>
      <c r="BG189" s="227">
        <f>IF(N189="zákl. přenesená",J189,0)</f>
        <v>0</v>
      </c>
      <c r="BH189" s="227">
        <f>IF(N189="sníž. přenesená",J189,0)</f>
        <v>0</v>
      </c>
      <c r="BI189" s="227">
        <f>IF(N189="nulová",J189,0)</f>
        <v>0</v>
      </c>
      <c r="BJ189" s="17" t="s">
        <v>220</v>
      </c>
      <c r="BK189" s="227">
        <f>ROUND(I189*H189,2)</f>
        <v>0</v>
      </c>
      <c r="BL189" s="17" t="s">
        <v>412</v>
      </c>
      <c r="BM189" s="17" t="s">
        <v>1154</v>
      </c>
    </row>
    <row r="190" s="1" customFormat="1">
      <c r="B190" s="38"/>
      <c r="C190" s="39"/>
      <c r="D190" s="228" t="s">
        <v>222</v>
      </c>
      <c r="E190" s="39"/>
      <c r="F190" s="229" t="s">
        <v>414</v>
      </c>
      <c r="G190" s="39"/>
      <c r="H190" s="39"/>
      <c r="I190" s="143"/>
      <c r="J190" s="39"/>
      <c r="K190" s="39"/>
      <c r="L190" s="43"/>
      <c r="M190" s="230"/>
      <c r="N190" s="79"/>
      <c r="O190" s="79"/>
      <c r="P190" s="79"/>
      <c r="Q190" s="79"/>
      <c r="R190" s="79"/>
      <c r="S190" s="79"/>
      <c r="T190" s="80"/>
      <c r="AT190" s="17" t="s">
        <v>222</v>
      </c>
      <c r="AU190" s="17" t="s">
        <v>82</v>
      </c>
    </row>
    <row r="191" s="12" customFormat="1">
      <c r="B191" s="231"/>
      <c r="C191" s="232"/>
      <c r="D191" s="228" t="s">
        <v>229</v>
      </c>
      <c r="E191" s="233" t="s">
        <v>21</v>
      </c>
      <c r="F191" s="234" t="s">
        <v>1155</v>
      </c>
      <c r="G191" s="232"/>
      <c r="H191" s="235">
        <v>1</v>
      </c>
      <c r="I191" s="236"/>
      <c r="J191" s="232"/>
      <c r="K191" s="232"/>
      <c r="L191" s="237"/>
      <c r="M191" s="238"/>
      <c r="N191" s="239"/>
      <c r="O191" s="239"/>
      <c r="P191" s="239"/>
      <c r="Q191" s="239"/>
      <c r="R191" s="239"/>
      <c r="S191" s="239"/>
      <c r="T191" s="240"/>
      <c r="AT191" s="241" t="s">
        <v>229</v>
      </c>
      <c r="AU191" s="241" t="s">
        <v>82</v>
      </c>
      <c r="AV191" s="12" t="s">
        <v>84</v>
      </c>
      <c r="AW191" s="12" t="s">
        <v>36</v>
      </c>
      <c r="AX191" s="12" t="s">
        <v>75</v>
      </c>
      <c r="AY191" s="241" t="s">
        <v>212</v>
      </c>
    </row>
    <row r="192" s="12" customFormat="1">
      <c r="B192" s="231"/>
      <c r="C192" s="232"/>
      <c r="D192" s="228" t="s">
        <v>229</v>
      </c>
      <c r="E192" s="233" t="s">
        <v>21</v>
      </c>
      <c r="F192" s="234" t="s">
        <v>1156</v>
      </c>
      <c r="G192" s="232"/>
      <c r="H192" s="235">
        <v>1</v>
      </c>
      <c r="I192" s="236"/>
      <c r="J192" s="232"/>
      <c r="K192" s="232"/>
      <c r="L192" s="237"/>
      <c r="M192" s="238"/>
      <c r="N192" s="239"/>
      <c r="O192" s="239"/>
      <c r="P192" s="239"/>
      <c r="Q192" s="239"/>
      <c r="R192" s="239"/>
      <c r="S192" s="239"/>
      <c r="T192" s="240"/>
      <c r="AT192" s="241" t="s">
        <v>229</v>
      </c>
      <c r="AU192" s="241" t="s">
        <v>82</v>
      </c>
      <c r="AV192" s="12" t="s">
        <v>84</v>
      </c>
      <c r="AW192" s="12" t="s">
        <v>36</v>
      </c>
      <c r="AX192" s="12" t="s">
        <v>75</v>
      </c>
      <c r="AY192" s="241" t="s">
        <v>212</v>
      </c>
    </row>
    <row r="193" s="13" customFormat="1">
      <c r="B193" s="242"/>
      <c r="C193" s="243"/>
      <c r="D193" s="228" t="s">
        <v>229</v>
      </c>
      <c r="E193" s="244" t="s">
        <v>21</v>
      </c>
      <c r="F193" s="245" t="s">
        <v>232</v>
      </c>
      <c r="G193" s="243"/>
      <c r="H193" s="246">
        <v>2</v>
      </c>
      <c r="I193" s="247"/>
      <c r="J193" s="243"/>
      <c r="K193" s="243"/>
      <c r="L193" s="248"/>
      <c r="M193" s="249"/>
      <c r="N193" s="250"/>
      <c r="O193" s="250"/>
      <c r="P193" s="250"/>
      <c r="Q193" s="250"/>
      <c r="R193" s="250"/>
      <c r="S193" s="250"/>
      <c r="T193" s="251"/>
      <c r="AT193" s="252" t="s">
        <v>229</v>
      </c>
      <c r="AU193" s="252" t="s">
        <v>82</v>
      </c>
      <c r="AV193" s="13" t="s">
        <v>220</v>
      </c>
      <c r="AW193" s="13" t="s">
        <v>36</v>
      </c>
      <c r="AX193" s="13" t="s">
        <v>82</v>
      </c>
      <c r="AY193" s="252" t="s">
        <v>212</v>
      </c>
    </row>
    <row r="194" s="1" customFormat="1" ht="78.75" customHeight="1">
      <c r="B194" s="38"/>
      <c r="C194" s="216" t="s">
        <v>409</v>
      </c>
      <c r="D194" s="216" t="s">
        <v>215</v>
      </c>
      <c r="E194" s="217" t="s">
        <v>1157</v>
      </c>
      <c r="F194" s="218" t="s">
        <v>1158</v>
      </c>
      <c r="G194" s="219" t="s">
        <v>218</v>
      </c>
      <c r="H194" s="220">
        <v>1</v>
      </c>
      <c r="I194" s="221"/>
      <c r="J194" s="222">
        <f>ROUND(I194*H194,2)</f>
        <v>0</v>
      </c>
      <c r="K194" s="218" t="s">
        <v>219</v>
      </c>
      <c r="L194" s="43"/>
      <c r="M194" s="223" t="s">
        <v>21</v>
      </c>
      <c r="N194" s="224" t="s">
        <v>48</v>
      </c>
      <c r="O194" s="79"/>
      <c r="P194" s="225">
        <f>O194*H194</f>
        <v>0</v>
      </c>
      <c r="Q194" s="225">
        <v>0</v>
      </c>
      <c r="R194" s="225">
        <f>Q194*H194</f>
        <v>0</v>
      </c>
      <c r="S194" s="225">
        <v>0</v>
      </c>
      <c r="T194" s="226">
        <f>S194*H194</f>
        <v>0</v>
      </c>
      <c r="AR194" s="17" t="s">
        <v>220</v>
      </c>
      <c r="AT194" s="17" t="s">
        <v>215</v>
      </c>
      <c r="AU194" s="17" t="s">
        <v>82</v>
      </c>
      <c r="AY194" s="17" t="s">
        <v>212</v>
      </c>
      <c r="BE194" s="227">
        <f>IF(N194="základní",J194,0)</f>
        <v>0</v>
      </c>
      <c r="BF194" s="227">
        <f>IF(N194="snížená",J194,0)</f>
        <v>0</v>
      </c>
      <c r="BG194" s="227">
        <f>IF(N194="zákl. přenesená",J194,0)</f>
        <v>0</v>
      </c>
      <c r="BH194" s="227">
        <f>IF(N194="sníž. přenesená",J194,0)</f>
        <v>0</v>
      </c>
      <c r="BI194" s="227">
        <f>IF(N194="nulová",J194,0)</f>
        <v>0</v>
      </c>
      <c r="BJ194" s="17" t="s">
        <v>220</v>
      </c>
      <c r="BK194" s="227">
        <f>ROUND(I194*H194,2)</f>
        <v>0</v>
      </c>
      <c r="BL194" s="17" t="s">
        <v>220</v>
      </c>
      <c r="BM194" s="17" t="s">
        <v>1159</v>
      </c>
    </row>
    <row r="195" s="1" customFormat="1">
      <c r="B195" s="38"/>
      <c r="C195" s="39"/>
      <c r="D195" s="228" t="s">
        <v>222</v>
      </c>
      <c r="E195" s="39"/>
      <c r="F195" s="229" t="s">
        <v>414</v>
      </c>
      <c r="G195" s="39"/>
      <c r="H195" s="39"/>
      <c r="I195" s="143"/>
      <c r="J195" s="39"/>
      <c r="K195" s="39"/>
      <c r="L195" s="43"/>
      <c r="M195" s="230"/>
      <c r="N195" s="79"/>
      <c r="O195" s="79"/>
      <c r="P195" s="79"/>
      <c r="Q195" s="79"/>
      <c r="R195" s="79"/>
      <c r="S195" s="79"/>
      <c r="T195" s="80"/>
      <c r="AT195" s="17" t="s">
        <v>222</v>
      </c>
      <c r="AU195" s="17" t="s">
        <v>82</v>
      </c>
    </row>
    <row r="196" s="12" customFormat="1">
      <c r="B196" s="231"/>
      <c r="C196" s="232"/>
      <c r="D196" s="228" t="s">
        <v>229</v>
      </c>
      <c r="E196" s="233" t="s">
        <v>21</v>
      </c>
      <c r="F196" s="234" t="s">
        <v>1160</v>
      </c>
      <c r="G196" s="232"/>
      <c r="H196" s="235">
        <v>1</v>
      </c>
      <c r="I196" s="236"/>
      <c r="J196" s="232"/>
      <c r="K196" s="232"/>
      <c r="L196" s="237"/>
      <c r="M196" s="238"/>
      <c r="N196" s="239"/>
      <c r="O196" s="239"/>
      <c r="P196" s="239"/>
      <c r="Q196" s="239"/>
      <c r="R196" s="239"/>
      <c r="S196" s="239"/>
      <c r="T196" s="240"/>
      <c r="AT196" s="241" t="s">
        <v>229</v>
      </c>
      <c r="AU196" s="241" t="s">
        <v>82</v>
      </c>
      <c r="AV196" s="12" t="s">
        <v>84</v>
      </c>
      <c r="AW196" s="12" t="s">
        <v>36</v>
      </c>
      <c r="AX196" s="12" t="s">
        <v>82</v>
      </c>
      <c r="AY196" s="241" t="s">
        <v>212</v>
      </c>
    </row>
    <row r="197" s="1" customFormat="1" ht="78.75" customHeight="1">
      <c r="B197" s="38"/>
      <c r="C197" s="216" t="s">
        <v>417</v>
      </c>
      <c r="D197" s="216" t="s">
        <v>215</v>
      </c>
      <c r="E197" s="217" t="s">
        <v>1161</v>
      </c>
      <c r="F197" s="218" t="s">
        <v>1162</v>
      </c>
      <c r="G197" s="219" t="s">
        <v>218</v>
      </c>
      <c r="H197" s="220">
        <v>1</v>
      </c>
      <c r="I197" s="221"/>
      <c r="J197" s="222">
        <f>ROUND(I197*H197,2)</f>
        <v>0</v>
      </c>
      <c r="K197" s="218" t="s">
        <v>219</v>
      </c>
      <c r="L197" s="43"/>
      <c r="M197" s="223" t="s">
        <v>21</v>
      </c>
      <c r="N197" s="224" t="s">
        <v>48</v>
      </c>
      <c r="O197" s="79"/>
      <c r="P197" s="225">
        <f>O197*H197</f>
        <v>0</v>
      </c>
      <c r="Q197" s="225">
        <v>0</v>
      </c>
      <c r="R197" s="225">
        <f>Q197*H197</f>
        <v>0</v>
      </c>
      <c r="S197" s="225">
        <v>0</v>
      </c>
      <c r="T197" s="226">
        <f>S197*H197</f>
        <v>0</v>
      </c>
      <c r="AR197" s="17" t="s">
        <v>412</v>
      </c>
      <c r="AT197" s="17" t="s">
        <v>215</v>
      </c>
      <c r="AU197" s="17" t="s">
        <v>82</v>
      </c>
      <c r="AY197" s="17" t="s">
        <v>212</v>
      </c>
      <c r="BE197" s="227">
        <f>IF(N197="základní",J197,0)</f>
        <v>0</v>
      </c>
      <c r="BF197" s="227">
        <f>IF(N197="snížená",J197,0)</f>
        <v>0</v>
      </c>
      <c r="BG197" s="227">
        <f>IF(N197="zákl. přenesená",J197,0)</f>
        <v>0</v>
      </c>
      <c r="BH197" s="227">
        <f>IF(N197="sníž. přenesená",J197,0)</f>
        <v>0</v>
      </c>
      <c r="BI197" s="227">
        <f>IF(N197="nulová",J197,0)</f>
        <v>0</v>
      </c>
      <c r="BJ197" s="17" t="s">
        <v>220</v>
      </c>
      <c r="BK197" s="227">
        <f>ROUND(I197*H197,2)</f>
        <v>0</v>
      </c>
      <c r="BL197" s="17" t="s">
        <v>412</v>
      </c>
      <c r="BM197" s="17" t="s">
        <v>1163</v>
      </c>
    </row>
    <row r="198" s="1" customFormat="1">
      <c r="B198" s="38"/>
      <c r="C198" s="39"/>
      <c r="D198" s="228" t="s">
        <v>222</v>
      </c>
      <c r="E198" s="39"/>
      <c r="F198" s="229" t="s">
        <v>414</v>
      </c>
      <c r="G198" s="39"/>
      <c r="H198" s="39"/>
      <c r="I198" s="143"/>
      <c r="J198" s="39"/>
      <c r="K198" s="39"/>
      <c r="L198" s="43"/>
      <c r="M198" s="230"/>
      <c r="N198" s="79"/>
      <c r="O198" s="79"/>
      <c r="P198" s="79"/>
      <c r="Q198" s="79"/>
      <c r="R198" s="79"/>
      <c r="S198" s="79"/>
      <c r="T198" s="80"/>
      <c r="AT198" s="17" t="s">
        <v>222</v>
      </c>
      <c r="AU198" s="17" t="s">
        <v>82</v>
      </c>
    </row>
    <row r="199" s="12" customFormat="1">
      <c r="B199" s="231"/>
      <c r="C199" s="232"/>
      <c r="D199" s="228" t="s">
        <v>229</v>
      </c>
      <c r="E199" s="233" t="s">
        <v>21</v>
      </c>
      <c r="F199" s="234" t="s">
        <v>1164</v>
      </c>
      <c r="G199" s="232"/>
      <c r="H199" s="235">
        <v>1</v>
      </c>
      <c r="I199" s="236"/>
      <c r="J199" s="232"/>
      <c r="K199" s="232"/>
      <c r="L199" s="237"/>
      <c r="M199" s="238"/>
      <c r="N199" s="239"/>
      <c r="O199" s="239"/>
      <c r="P199" s="239"/>
      <c r="Q199" s="239"/>
      <c r="R199" s="239"/>
      <c r="S199" s="239"/>
      <c r="T199" s="240"/>
      <c r="AT199" s="241" t="s">
        <v>229</v>
      </c>
      <c r="AU199" s="241" t="s">
        <v>82</v>
      </c>
      <c r="AV199" s="12" t="s">
        <v>84</v>
      </c>
      <c r="AW199" s="12" t="s">
        <v>36</v>
      </c>
      <c r="AX199" s="12" t="s">
        <v>82</v>
      </c>
      <c r="AY199" s="241" t="s">
        <v>212</v>
      </c>
    </row>
    <row r="200" s="1" customFormat="1" ht="78.75" customHeight="1">
      <c r="B200" s="38"/>
      <c r="C200" s="216" t="s">
        <v>422</v>
      </c>
      <c r="D200" s="216" t="s">
        <v>215</v>
      </c>
      <c r="E200" s="217" t="s">
        <v>1165</v>
      </c>
      <c r="F200" s="218" t="s">
        <v>1166</v>
      </c>
      <c r="G200" s="219" t="s">
        <v>248</v>
      </c>
      <c r="H200" s="220">
        <v>447</v>
      </c>
      <c r="I200" s="221"/>
      <c r="J200" s="222">
        <f>ROUND(I200*H200,2)</f>
        <v>0</v>
      </c>
      <c r="K200" s="218" t="s">
        <v>219</v>
      </c>
      <c r="L200" s="43"/>
      <c r="M200" s="223" t="s">
        <v>21</v>
      </c>
      <c r="N200" s="224" t="s">
        <v>48</v>
      </c>
      <c r="O200" s="79"/>
      <c r="P200" s="225">
        <f>O200*H200</f>
        <v>0</v>
      </c>
      <c r="Q200" s="225">
        <v>0</v>
      </c>
      <c r="R200" s="225">
        <f>Q200*H200</f>
        <v>0</v>
      </c>
      <c r="S200" s="225">
        <v>0</v>
      </c>
      <c r="T200" s="226">
        <f>S200*H200</f>
        <v>0</v>
      </c>
      <c r="AR200" s="17" t="s">
        <v>220</v>
      </c>
      <c r="AT200" s="17" t="s">
        <v>215</v>
      </c>
      <c r="AU200" s="17" t="s">
        <v>82</v>
      </c>
      <c r="AY200" s="17" t="s">
        <v>212</v>
      </c>
      <c r="BE200" s="227">
        <f>IF(N200="základní",J200,0)</f>
        <v>0</v>
      </c>
      <c r="BF200" s="227">
        <f>IF(N200="snížená",J200,0)</f>
        <v>0</v>
      </c>
      <c r="BG200" s="227">
        <f>IF(N200="zákl. přenesená",J200,0)</f>
        <v>0</v>
      </c>
      <c r="BH200" s="227">
        <f>IF(N200="sníž. přenesená",J200,0)</f>
        <v>0</v>
      </c>
      <c r="BI200" s="227">
        <f>IF(N200="nulová",J200,0)</f>
        <v>0</v>
      </c>
      <c r="BJ200" s="17" t="s">
        <v>220</v>
      </c>
      <c r="BK200" s="227">
        <f>ROUND(I200*H200,2)</f>
        <v>0</v>
      </c>
      <c r="BL200" s="17" t="s">
        <v>220</v>
      </c>
      <c r="BM200" s="17" t="s">
        <v>1167</v>
      </c>
    </row>
    <row r="201" s="1" customFormat="1">
      <c r="B201" s="38"/>
      <c r="C201" s="39"/>
      <c r="D201" s="228" t="s">
        <v>222</v>
      </c>
      <c r="E201" s="39"/>
      <c r="F201" s="229" t="s">
        <v>414</v>
      </c>
      <c r="G201" s="39"/>
      <c r="H201" s="39"/>
      <c r="I201" s="143"/>
      <c r="J201" s="39"/>
      <c r="K201" s="39"/>
      <c r="L201" s="43"/>
      <c r="M201" s="230"/>
      <c r="N201" s="79"/>
      <c r="O201" s="79"/>
      <c r="P201" s="79"/>
      <c r="Q201" s="79"/>
      <c r="R201" s="79"/>
      <c r="S201" s="79"/>
      <c r="T201" s="80"/>
      <c r="AT201" s="17" t="s">
        <v>222</v>
      </c>
      <c r="AU201" s="17" t="s">
        <v>82</v>
      </c>
    </row>
    <row r="202" s="12" customFormat="1">
      <c r="B202" s="231"/>
      <c r="C202" s="232"/>
      <c r="D202" s="228" t="s">
        <v>229</v>
      </c>
      <c r="E202" s="233" t="s">
        <v>21</v>
      </c>
      <c r="F202" s="234" t="s">
        <v>1168</v>
      </c>
      <c r="G202" s="232"/>
      <c r="H202" s="235">
        <v>447</v>
      </c>
      <c r="I202" s="236"/>
      <c r="J202" s="232"/>
      <c r="K202" s="232"/>
      <c r="L202" s="237"/>
      <c r="M202" s="238"/>
      <c r="N202" s="239"/>
      <c r="O202" s="239"/>
      <c r="P202" s="239"/>
      <c r="Q202" s="239"/>
      <c r="R202" s="239"/>
      <c r="S202" s="239"/>
      <c r="T202" s="240"/>
      <c r="AT202" s="241" t="s">
        <v>229</v>
      </c>
      <c r="AU202" s="241" t="s">
        <v>82</v>
      </c>
      <c r="AV202" s="12" t="s">
        <v>84</v>
      </c>
      <c r="AW202" s="12" t="s">
        <v>36</v>
      </c>
      <c r="AX202" s="12" t="s">
        <v>82</v>
      </c>
      <c r="AY202" s="241" t="s">
        <v>212</v>
      </c>
    </row>
    <row r="203" s="1" customFormat="1" ht="33.75" customHeight="1">
      <c r="B203" s="38"/>
      <c r="C203" s="216" t="s">
        <v>428</v>
      </c>
      <c r="D203" s="216" t="s">
        <v>215</v>
      </c>
      <c r="E203" s="217" t="s">
        <v>423</v>
      </c>
      <c r="F203" s="218" t="s">
        <v>424</v>
      </c>
      <c r="G203" s="219" t="s">
        <v>261</v>
      </c>
      <c r="H203" s="220">
        <v>92.617000000000004</v>
      </c>
      <c r="I203" s="221"/>
      <c r="J203" s="222">
        <f>ROUND(I203*H203,2)</f>
        <v>0</v>
      </c>
      <c r="K203" s="218" t="s">
        <v>219</v>
      </c>
      <c r="L203" s="43"/>
      <c r="M203" s="223" t="s">
        <v>21</v>
      </c>
      <c r="N203" s="224" t="s">
        <v>48</v>
      </c>
      <c r="O203" s="79"/>
      <c r="P203" s="225">
        <f>O203*H203</f>
        <v>0</v>
      </c>
      <c r="Q203" s="225">
        <v>0</v>
      </c>
      <c r="R203" s="225">
        <f>Q203*H203</f>
        <v>0</v>
      </c>
      <c r="S203" s="225">
        <v>0</v>
      </c>
      <c r="T203" s="226">
        <f>S203*H203</f>
        <v>0</v>
      </c>
      <c r="AR203" s="17" t="s">
        <v>412</v>
      </c>
      <c r="AT203" s="17" t="s">
        <v>215</v>
      </c>
      <c r="AU203" s="17" t="s">
        <v>82</v>
      </c>
      <c r="AY203" s="17" t="s">
        <v>212</v>
      </c>
      <c r="BE203" s="227">
        <f>IF(N203="základní",J203,0)</f>
        <v>0</v>
      </c>
      <c r="BF203" s="227">
        <f>IF(N203="snížená",J203,0)</f>
        <v>0</v>
      </c>
      <c r="BG203" s="227">
        <f>IF(N203="zákl. přenesená",J203,0)</f>
        <v>0</v>
      </c>
      <c r="BH203" s="227">
        <f>IF(N203="sníž. přenesená",J203,0)</f>
        <v>0</v>
      </c>
      <c r="BI203" s="227">
        <f>IF(N203="nulová",J203,0)</f>
        <v>0</v>
      </c>
      <c r="BJ203" s="17" t="s">
        <v>220</v>
      </c>
      <c r="BK203" s="227">
        <f>ROUND(I203*H203,2)</f>
        <v>0</v>
      </c>
      <c r="BL203" s="17" t="s">
        <v>412</v>
      </c>
      <c r="BM203" s="17" t="s">
        <v>1169</v>
      </c>
    </row>
    <row r="204" s="1" customFormat="1">
      <c r="B204" s="38"/>
      <c r="C204" s="39"/>
      <c r="D204" s="228" t="s">
        <v>222</v>
      </c>
      <c r="E204" s="39"/>
      <c r="F204" s="229" t="s">
        <v>414</v>
      </c>
      <c r="G204" s="39"/>
      <c r="H204" s="39"/>
      <c r="I204" s="143"/>
      <c r="J204" s="39"/>
      <c r="K204" s="39"/>
      <c r="L204" s="43"/>
      <c r="M204" s="230"/>
      <c r="N204" s="79"/>
      <c r="O204" s="79"/>
      <c r="P204" s="79"/>
      <c r="Q204" s="79"/>
      <c r="R204" s="79"/>
      <c r="S204" s="79"/>
      <c r="T204" s="80"/>
      <c r="AT204" s="17" t="s">
        <v>222</v>
      </c>
      <c r="AU204" s="17" t="s">
        <v>82</v>
      </c>
    </row>
    <row r="205" s="12" customFormat="1">
      <c r="B205" s="231"/>
      <c r="C205" s="232"/>
      <c r="D205" s="228" t="s">
        <v>229</v>
      </c>
      <c r="E205" s="233" t="s">
        <v>21</v>
      </c>
      <c r="F205" s="234" t="s">
        <v>1170</v>
      </c>
      <c r="G205" s="232"/>
      <c r="H205" s="235">
        <v>13.692</v>
      </c>
      <c r="I205" s="236"/>
      <c r="J205" s="232"/>
      <c r="K205" s="232"/>
      <c r="L205" s="237"/>
      <c r="M205" s="238"/>
      <c r="N205" s="239"/>
      <c r="O205" s="239"/>
      <c r="P205" s="239"/>
      <c r="Q205" s="239"/>
      <c r="R205" s="239"/>
      <c r="S205" s="239"/>
      <c r="T205" s="240"/>
      <c r="AT205" s="241" t="s">
        <v>229</v>
      </c>
      <c r="AU205" s="241" t="s">
        <v>82</v>
      </c>
      <c r="AV205" s="12" t="s">
        <v>84</v>
      </c>
      <c r="AW205" s="12" t="s">
        <v>36</v>
      </c>
      <c r="AX205" s="12" t="s">
        <v>75</v>
      </c>
      <c r="AY205" s="241" t="s">
        <v>212</v>
      </c>
    </row>
    <row r="206" s="12" customFormat="1">
      <c r="B206" s="231"/>
      <c r="C206" s="232"/>
      <c r="D206" s="228" t="s">
        <v>229</v>
      </c>
      <c r="E206" s="233" t="s">
        <v>21</v>
      </c>
      <c r="F206" s="234" t="s">
        <v>1171</v>
      </c>
      <c r="G206" s="232"/>
      <c r="H206" s="235">
        <v>37.075000000000003</v>
      </c>
      <c r="I206" s="236"/>
      <c r="J206" s="232"/>
      <c r="K206" s="232"/>
      <c r="L206" s="237"/>
      <c r="M206" s="238"/>
      <c r="N206" s="239"/>
      <c r="O206" s="239"/>
      <c r="P206" s="239"/>
      <c r="Q206" s="239"/>
      <c r="R206" s="239"/>
      <c r="S206" s="239"/>
      <c r="T206" s="240"/>
      <c r="AT206" s="241" t="s">
        <v>229</v>
      </c>
      <c r="AU206" s="241" t="s">
        <v>82</v>
      </c>
      <c r="AV206" s="12" t="s">
        <v>84</v>
      </c>
      <c r="AW206" s="12" t="s">
        <v>36</v>
      </c>
      <c r="AX206" s="12" t="s">
        <v>75</v>
      </c>
      <c r="AY206" s="241" t="s">
        <v>212</v>
      </c>
    </row>
    <row r="207" s="12" customFormat="1">
      <c r="B207" s="231"/>
      <c r="C207" s="232"/>
      <c r="D207" s="228" t="s">
        <v>229</v>
      </c>
      <c r="E207" s="233" t="s">
        <v>21</v>
      </c>
      <c r="F207" s="234" t="s">
        <v>1172</v>
      </c>
      <c r="G207" s="232"/>
      <c r="H207" s="235">
        <v>41.850000000000001</v>
      </c>
      <c r="I207" s="236"/>
      <c r="J207" s="232"/>
      <c r="K207" s="232"/>
      <c r="L207" s="237"/>
      <c r="M207" s="238"/>
      <c r="N207" s="239"/>
      <c r="O207" s="239"/>
      <c r="P207" s="239"/>
      <c r="Q207" s="239"/>
      <c r="R207" s="239"/>
      <c r="S207" s="239"/>
      <c r="T207" s="240"/>
      <c r="AT207" s="241" t="s">
        <v>229</v>
      </c>
      <c r="AU207" s="241" t="s">
        <v>82</v>
      </c>
      <c r="AV207" s="12" t="s">
        <v>84</v>
      </c>
      <c r="AW207" s="12" t="s">
        <v>36</v>
      </c>
      <c r="AX207" s="12" t="s">
        <v>75</v>
      </c>
      <c r="AY207" s="241" t="s">
        <v>212</v>
      </c>
    </row>
    <row r="208" s="13" customFormat="1">
      <c r="B208" s="242"/>
      <c r="C208" s="243"/>
      <c r="D208" s="228" t="s">
        <v>229</v>
      </c>
      <c r="E208" s="244" t="s">
        <v>21</v>
      </c>
      <c r="F208" s="245" t="s">
        <v>232</v>
      </c>
      <c r="G208" s="243"/>
      <c r="H208" s="246">
        <v>92.617000000000004</v>
      </c>
      <c r="I208" s="247"/>
      <c r="J208" s="243"/>
      <c r="K208" s="243"/>
      <c r="L208" s="248"/>
      <c r="M208" s="249"/>
      <c r="N208" s="250"/>
      <c r="O208" s="250"/>
      <c r="P208" s="250"/>
      <c r="Q208" s="250"/>
      <c r="R208" s="250"/>
      <c r="S208" s="250"/>
      <c r="T208" s="251"/>
      <c r="AT208" s="252" t="s">
        <v>229</v>
      </c>
      <c r="AU208" s="252" t="s">
        <v>82</v>
      </c>
      <c r="AV208" s="13" t="s">
        <v>220</v>
      </c>
      <c r="AW208" s="13" t="s">
        <v>36</v>
      </c>
      <c r="AX208" s="13" t="s">
        <v>82</v>
      </c>
      <c r="AY208" s="252" t="s">
        <v>212</v>
      </c>
    </row>
    <row r="209" s="1" customFormat="1" ht="78.75" customHeight="1">
      <c r="B209" s="38"/>
      <c r="C209" s="216" t="s">
        <v>433</v>
      </c>
      <c r="D209" s="216" t="s">
        <v>215</v>
      </c>
      <c r="E209" s="217" t="s">
        <v>429</v>
      </c>
      <c r="F209" s="218" t="s">
        <v>430</v>
      </c>
      <c r="G209" s="219" t="s">
        <v>261</v>
      </c>
      <c r="H209" s="220">
        <v>13.692</v>
      </c>
      <c r="I209" s="221"/>
      <c r="J209" s="222">
        <f>ROUND(I209*H209,2)</f>
        <v>0</v>
      </c>
      <c r="K209" s="218" t="s">
        <v>219</v>
      </c>
      <c r="L209" s="43"/>
      <c r="M209" s="223" t="s">
        <v>21</v>
      </c>
      <c r="N209" s="224" t="s">
        <v>48</v>
      </c>
      <c r="O209" s="79"/>
      <c r="P209" s="225">
        <f>O209*H209</f>
        <v>0</v>
      </c>
      <c r="Q209" s="225">
        <v>0</v>
      </c>
      <c r="R209" s="225">
        <f>Q209*H209</f>
        <v>0</v>
      </c>
      <c r="S209" s="225">
        <v>0</v>
      </c>
      <c r="T209" s="226">
        <f>S209*H209</f>
        <v>0</v>
      </c>
      <c r="AR209" s="17" t="s">
        <v>412</v>
      </c>
      <c r="AT209" s="17" t="s">
        <v>215</v>
      </c>
      <c r="AU209" s="17" t="s">
        <v>82</v>
      </c>
      <c r="AY209" s="17" t="s">
        <v>212</v>
      </c>
      <c r="BE209" s="227">
        <f>IF(N209="základní",J209,0)</f>
        <v>0</v>
      </c>
      <c r="BF209" s="227">
        <f>IF(N209="snížená",J209,0)</f>
        <v>0</v>
      </c>
      <c r="BG209" s="227">
        <f>IF(N209="zákl. přenesená",J209,0)</f>
        <v>0</v>
      </c>
      <c r="BH209" s="227">
        <f>IF(N209="sníž. přenesená",J209,0)</f>
        <v>0</v>
      </c>
      <c r="BI209" s="227">
        <f>IF(N209="nulová",J209,0)</f>
        <v>0</v>
      </c>
      <c r="BJ209" s="17" t="s">
        <v>220</v>
      </c>
      <c r="BK209" s="227">
        <f>ROUND(I209*H209,2)</f>
        <v>0</v>
      </c>
      <c r="BL209" s="17" t="s">
        <v>412</v>
      </c>
      <c r="BM209" s="17" t="s">
        <v>1173</v>
      </c>
    </row>
    <row r="210" s="1" customFormat="1">
      <c r="B210" s="38"/>
      <c r="C210" s="39"/>
      <c r="D210" s="228" t="s">
        <v>222</v>
      </c>
      <c r="E210" s="39"/>
      <c r="F210" s="229" t="s">
        <v>414</v>
      </c>
      <c r="G210" s="39"/>
      <c r="H210" s="39"/>
      <c r="I210" s="143"/>
      <c r="J210" s="39"/>
      <c r="K210" s="39"/>
      <c r="L210" s="43"/>
      <c r="M210" s="230"/>
      <c r="N210" s="79"/>
      <c r="O210" s="79"/>
      <c r="P210" s="79"/>
      <c r="Q210" s="79"/>
      <c r="R210" s="79"/>
      <c r="S210" s="79"/>
      <c r="T210" s="80"/>
      <c r="AT210" s="17" t="s">
        <v>222</v>
      </c>
      <c r="AU210" s="17" t="s">
        <v>82</v>
      </c>
    </row>
    <row r="211" s="12" customFormat="1">
      <c r="B211" s="231"/>
      <c r="C211" s="232"/>
      <c r="D211" s="228" t="s">
        <v>229</v>
      </c>
      <c r="E211" s="233" t="s">
        <v>21</v>
      </c>
      <c r="F211" s="234" t="s">
        <v>1174</v>
      </c>
      <c r="G211" s="232"/>
      <c r="H211" s="235">
        <v>13.692</v>
      </c>
      <c r="I211" s="236"/>
      <c r="J211" s="232"/>
      <c r="K211" s="232"/>
      <c r="L211" s="237"/>
      <c r="M211" s="238"/>
      <c r="N211" s="239"/>
      <c r="O211" s="239"/>
      <c r="P211" s="239"/>
      <c r="Q211" s="239"/>
      <c r="R211" s="239"/>
      <c r="S211" s="239"/>
      <c r="T211" s="240"/>
      <c r="AT211" s="241" t="s">
        <v>229</v>
      </c>
      <c r="AU211" s="241" t="s">
        <v>82</v>
      </c>
      <c r="AV211" s="12" t="s">
        <v>84</v>
      </c>
      <c r="AW211" s="12" t="s">
        <v>36</v>
      </c>
      <c r="AX211" s="12" t="s">
        <v>82</v>
      </c>
      <c r="AY211" s="241" t="s">
        <v>212</v>
      </c>
    </row>
    <row r="212" s="1" customFormat="1" ht="33.75" customHeight="1">
      <c r="B212" s="38"/>
      <c r="C212" s="216" t="s">
        <v>438</v>
      </c>
      <c r="D212" s="216" t="s">
        <v>215</v>
      </c>
      <c r="E212" s="217" t="s">
        <v>446</v>
      </c>
      <c r="F212" s="218" t="s">
        <v>447</v>
      </c>
      <c r="G212" s="219" t="s">
        <v>218</v>
      </c>
      <c r="H212" s="220">
        <v>2</v>
      </c>
      <c r="I212" s="221"/>
      <c r="J212" s="222">
        <f>ROUND(I212*H212,2)</f>
        <v>0</v>
      </c>
      <c r="K212" s="218" t="s">
        <v>219</v>
      </c>
      <c r="L212" s="43"/>
      <c r="M212" s="223" t="s">
        <v>21</v>
      </c>
      <c r="N212" s="224" t="s">
        <v>48</v>
      </c>
      <c r="O212" s="79"/>
      <c r="P212" s="225">
        <f>O212*H212</f>
        <v>0</v>
      </c>
      <c r="Q212" s="225">
        <v>0</v>
      </c>
      <c r="R212" s="225">
        <f>Q212*H212</f>
        <v>0</v>
      </c>
      <c r="S212" s="225">
        <v>0</v>
      </c>
      <c r="T212" s="226">
        <f>S212*H212</f>
        <v>0</v>
      </c>
      <c r="AR212" s="17" t="s">
        <v>412</v>
      </c>
      <c r="AT212" s="17" t="s">
        <v>215</v>
      </c>
      <c r="AU212" s="17" t="s">
        <v>82</v>
      </c>
      <c r="AY212" s="17" t="s">
        <v>212</v>
      </c>
      <c r="BE212" s="227">
        <f>IF(N212="základní",J212,0)</f>
        <v>0</v>
      </c>
      <c r="BF212" s="227">
        <f>IF(N212="snížená",J212,0)</f>
        <v>0</v>
      </c>
      <c r="BG212" s="227">
        <f>IF(N212="zákl. přenesená",J212,0)</f>
        <v>0</v>
      </c>
      <c r="BH212" s="227">
        <f>IF(N212="sníž. přenesená",J212,0)</f>
        <v>0</v>
      </c>
      <c r="BI212" s="227">
        <f>IF(N212="nulová",J212,0)</f>
        <v>0</v>
      </c>
      <c r="BJ212" s="17" t="s">
        <v>220</v>
      </c>
      <c r="BK212" s="227">
        <f>ROUND(I212*H212,2)</f>
        <v>0</v>
      </c>
      <c r="BL212" s="17" t="s">
        <v>412</v>
      </c>
      <c r="BM212" s="17" t="s">
        <v>1175</v>
      </c>
    </row>
    <row r="213" s="1" customFormat="1">
      <c r="B213" s="38"/>
      <c r="C213" s="39"/>
      <c r="D213" s="228" t="s">
        <v>222</v>
      </c>
      <c r="E213" s="39"/>
      <c r="F213" s="229" t="s">
        <v>449</v>
      </c>
      <c r="G213" s="39"/>
      <c r="H213" s="39"/>
      <c r="I213" s="143"/>
      <c r="J213" s="39"/>
      <c r="K213" s="39"/>
      <c r="L213" s="43"/>
      <c r="M213" s="230"/>
      <c r="N213" s="79"/>
      <c r="O213" s="79"/>
      <c r="P213" s="79"/>
      <c r="Q213" s="79"/>
      <c r="R213" s="79"/>
      <c r="S213" s="79"/>
      <c r="T213" s="80"/>
      <c r="AT213" s="17" t="s">
        <v>222</v>
      </c>
      <c r="AU213" s="17" t="s">
        <v>82</v>
      </c>
    </row>
    <row r="214" s="12" customFormat="1">
      <c r="B214" s="231"/>
      <c r="C214" s="232"/>
      <c r="D214" s="228" t="s">
        <v>229</v>
      </c>
      <c r="E214" s="233" t="s">
        <v>21</v>
      </c>
      <c r="F214" s="234" t="s">
        <v>1176</v>
      </c>
      <c r="G214" s="232"/>
      <c r="H214" s="235">
        <v>1</v>
      </c>
      <c r="I214" s="236"/>
      <c r="J214" s="232"/>
      <c r="K214" s="232"/>
      <c r="L214" s="237"/>
      <c r="M214" s="238"/>
      <c r="N214" s="239"/>
      <c r="O214" s="239"/>
      <c r="P214" s="239"/>
      <c r="Q214" s="239"/>
      <c r="R214" s="239"/>
      <c r="S214" s="239"/>
      <c r="T214" s="240"/>
      <c r="AT214" s="241" t="s">
        <v>229</v>
      </c>
      <c r="AU214" s="241" t="s">
        <v>82</v>
      </c>
      <c r="AV214" s="12" t="s">
        <v>84</v>
      </c>
      <c r="AW214" s="12" t="s">
        <v>36</v>
      </c>
      <c r="AX214" s="12" t="s">
        <v>75</v>
      </c>
      <c r="AY214" s="241" t="s">
        <v>212</v>
      </c>
    </row>
    <row r="215" s="12" customFormat="1">
      <c r="B215" s="231"/>
      <c r="C215" s="232"/>
      <c r="D215" s="228" t="s">
        <v>229</v>
      </c>
      <c r="E215" s="233" t="s">
        <v>21</v>
      </c>
      <c r="F215" s="234" t="s">
        <v>1177</v>
      </c>
      <c r="G215" s="232"/>
      <c r="H215" s="235">
        <v>1</v>
      </c>
      <c r="I215" s="236"/>
      <c r="J215" s="232"/>
      <c r="K215" s="232"/>
      <c r="L215" s="237"/>
      <c r="M215" s="238"/>
      <c r="N215" s="239"/>
      <c r="O215" s="239"/>
      <c r="P215" s="239"/>
      <c r="Q215" s="239"/>
      <c r="R215" s="239"/>
      <c r="S215" s="239"/>
      <c r="T215" s="240"/>
      <c r="AT215" s="241" t="s">
        <v>229</v>
      </c>
      <c r="AU215" s="241" t="s">
        <v>82</v>
      </c>
      <c r="AV215" s="12" t="s">
        <v>84</v>
      </c>
      <c r="AW215" s="12" t="s">
        <v>36</v>
      </c>
      <c r="AX215" s="12" t="s">
        <v>75</v>
      </c>
      <c r="AY215" s="241" t="s">
        <v>212</v>
      </c>
    </row>
    <row r="216" s="13" customFormat="1">
      <c r="B216" s="242"/>
      <c r="C216" s="243"/>
      <c r="D216" s="228" t="s">
        <v>229</v>
      </c>
      <c r="E216" s="244" t="s">
        <v>21</v>
      </c>
      <c r="F216" s="245" t="s">
        <v>232</v>
      </c>
      <c r="G216" s="243"/>
      <c r="H216" s="246">
        <v>2</v>
      </c>
      <c r="I216" s="247"/>
      <c r="J216" s="243"/>
      <c r="K216" s="243"/>
      <c r="L216" s="248"/>
      <c r="M216" s="249"/>
      <c r="N216" s="250"/>
      <c r="O216" s="250"/>
      <c r="P216" s="250"/>
      <c r="Q216" s="250"/>
      <c r="R216" s="250"/>
      <c r="S216" s="250"/>
      <c r="T216" s="251"/>
      <c r="AT216" s="252" t="s">
        <v>229</v>
      </c>
      <c r="AU216" s="252" t="s">
        <v>82</v>
      </c>
      <c r="AV216" s="13" t="s">
        <v>220</v>
      </c>
      <c r="AW216" s="13" t="s">
        <v>36</v>
      </c>
      <c r="AX216" s="13" t="s">
        <v>82</v>
      </c>
      <c r="AY216" s="252" t="s">
        <v>212</v>
      </c>
    </row>
    <row r="217" s="1" customFormat="1" ht="33.75" customHeight="1">
      <c r="B217" s="38"/>
      <c r="C217" s="216" t="s">
        <v>445</v>
      </c>
      <c r="D217" s="216" t="s">
        <v>215</v>
      </c>
      <c r="E217" s="217" t="s">
        <v>463</v>
      </c>
      <c r="F217" s="218" t="s">
        <v>861</v>
      </c>
      <c r="G217" s="219" t="s">
        <v>261</v>
      </c>
      <c r="H217" s="220">
        <v>50.771999999999998</v>
      </c>
      <c r="I217" s="221"/>
      <c r="J217" s="222">
        <f>ROUND(I217*H217,2)</f>
        <v>0</v>
      </c>
      <c r="K217" s="218" t="s">
        <v>219</v>
      </c>
      <c r="L217" s="43"/>
      <c r="M217" s="223" t="s">
        <v>21</v>
      </c>
      <c r="N217" s="224" t="s">
        <v>48</v>
      </c>
      <c r="O217" s="79"/>
      <c r="P217" s="225">
        <f>O217*H217</f>
        <v>0</v>
      </c>
      <c r="Q217" s="225">
        <v>0</v>
      </c>
      <c r="R217" s="225">
        <f>Q217*H217</f>
        <v>0</v>
      </c>
      <c r="S217" s="225">
        <v>0</v>
      </c>
      <c r="T217" s="226">
        <f>S217*H217</f>
        <v>0</v>
      </c>
      <c r="AR217" s="17" t="s">
        <v>220</v>
      </c>
      <c r="AT217" s="17" t="s">
        <v>215</v>
      </c>
      <c r="AU217" s="17" t="s">
        <v>82</v>
      </c>
      <c r="AY217" s="17" t="s">
        <v>212</v>
      </c>
      <c r="BE217" s="227">
        <f>IF(N217="základní",J217,0)</f>
        <v>0</v>
      </c>
      <c r="BF217" s="227">
        <f>IF(N217="snížená",J217,0)</f>
        <v>0</v>
      </c>
      <c r="BG217" s="227">
        <f>IF(N217="zákl. přenesená",J217,0)</f>
        <v>0</v>
      </c>
      <c r="BH217" s="227">
        <f>IF(N217="sníž. přenesená",J217,0)</f>
        <v>0</v>
      </c>
      <c r="BI217" s="227">
        <f>IF(N217="nulová",J217,0)</f>
        <v>0</v>
      </c>
      <c r="BJ217" s="17" t="s">
        <v>220</v>
      </c>
      <c r="BK217" s="227">
        <f>ROUND(I217*H217,2)</f>
        <v>0</v>
      </c>
      <c r="BL217" s="17" t="s">
        <v>220</v>
      </c>
      <c r="BM217" s="17" t="s">
        <v>1178</v>
      </c>
    </row>
    <row r="218" s="1" customFormat="1">
      <c r="B218" s="38"/>
      <c r="C218" s="39"/>
      <c r="D218" s="228" t="s">
        <v>222</v>
      </c>
      <c r="E218" s="39"/>
      <c r="F218" s="229" t="s">
        <v>461</v>
      </c>
      <c r="G218" s="39"/>
      <c r="H218" s="39"/>
      <c r="I218" s="143"/>
      <c r="J218" s="39"/>
      <c r="K218" s="39"/>
      <c r="L218" s="43"/>
      <c r="M218" s="230"/>
      <c r="N218" s="79"/>
      <c r="O218" s="79"/>
      <c r="P218" s="79"/>
      <c r="Q218" s="79"/>
      <c r="R218" s="79"/>
      <c r="S218" s="79"/>
      <c r="T218" s="80"/>
      <c r="AT218" s="17" t="s">
        <v>222</v>
      </c>
      <c r="AU218" s="17" t="s">
        <v>82</v>
      </c>
    </row>
    <row r="219" s="12" customFormat="1">
      <c r="B219" s="231"/>
      <c r="C219" s="232"/>
      <c r="D219" s="228" t="s">
        <v>229</v>
      </c>
      <c r="E219" s="233" t="s">
        <v>21</v>
      </c>
      <c r="F219" s="234" t="s">
        <v>1179</v>
      </c>
      <c r="G219" s="232"/>
      <c r="H219" s="235">
        <v>13.692</v>
      </c>
      <c r="I219" s="236"/>
      <c r="J219" s="232"/>
      <c r="K219" s="232"/>
      <c r="L219" s="237"/>
      <c r="M219" s="238"/>
      <c r="N219" s="239"/>
      <c r="O219" s="239"/>
      <c r="P219" s="239"/>
      <c r="Q219" s="239"/>
      <c r="R219" s="239"/>
      <c r="S219" s="239"/>
      <c r="T219" s="240"/>
      <c r="AT219" s="241" t="s">
        <v>229</v>
      </c>
      <c r="AU219" s="241" t="s">
        <v>82</v>
      </c>
      <c r="AV219" s="12" t="s">
        <v>84</v>
      </c>
      <c r="AW219" s="12" t="s">
        <v>36</v>
      </c>
      <c r="AX219" s="12" t="s">
        <v>75</v>
      </c>
      <c r="AY219" s="241" t="s">
        <v>212</v>
      </c>
    </row>
    <row r="220" s="12" customFormat="1">
      <c r="B220" s="231"/>
      <c r="C220" s="232"/>
      <c r="D220" s="228" t="s">
        <v>229</v>
      </c>
      <c r="E220" s="233" t="s">
        <v>21</v>
      </c>
      <c r="F220" s="234" t="s">
        <v>1180</v>
      </c>
      <c r="G220" s="232"/>
      <c r="H220" s="235">
        <v>37.079999999999998</v>
      </c>
      <c r="I220" s="236"/>
      <c r="J220" s="232"/>
      <c r="K220" s="232"/>
      <c r="L220" s="237"/>
      <c r="M220" s="238"/>
      <c r="N220" s="239"/>
      <c r="O220" s="239"/>
      <c r="P220" s="239"/>
      <c r="Q220" s="239"/>
      <c r="R220" s="239"/>
      <c r="S220" s="239"/>
      <c r="T220" s="240"/>
      <c r="AT220" s="241" t="s">
        <v>229</v>
      </c>
      <c r="AU220" s="241" t="s">
        <v>82</v>
      </c>
      <c r="AV220" s="12" t="s">
        <v>84</v>
      </c>
      <c r="AW220" s="12" t="s">
        <v>36</v>
      </c>
      <c r="AX220" s="12" t="s">
        <v>75</v>
      </c>
      <c r="AY220" s="241" t="s">
        <v>212</v>
      </c>
    </row>
    <row r="221" s="13" customFormat="1">
      <c r="B221" s="242"/>
      <c r="C221" s="243"/>
      <c r="D221" s="228" t="s">
        <v>229</v>
      </c>
      <c r="E221" s="244" t="s">
        <v>21</v>
      </c>
      <c r="F221" s="245" t="s">
        <v>232</v>
      </c>
      <c r="G221" s="243"/>
      <c r="H221" s="246">
        <v>50.771999999999998</v>
      </c>
      <c r="I221" s="247"/>
      <c r="J221" s="243"/>
      <c r="K221" s="243"/>
      <c r="L221" s="248"/>
      <c r="M221" s="249"/>
      <c r="N221" s="250"/>
      <c r="O221" s="250"/>
      <c r="P221" s="250"/>
      <c r="Q221" s="250"/>
      <c r="R221" s="250"/>
      <c r="S221" s="250"/>
      <c r="T221" s="251"/>
      <c r="AT221" s="252" t="s">
        <v>229</v>
      </c>
      <c r="AU221" s="252" t="s">
        <v>82</v>
      </c>
      <c r="AV221" s="13" t="s">
        <v>220</v>
      </c>
      <c r="AW221" s="13" t="s">
        <v>36</v>
      </c>
      <c r="AX221" s="13" t="s">
        <v>82</v>
      </c>
      <c r="AY221" s="252" t="s">
        <v>212</v>
      </c>
    </row>
    <row r="222" s="1" customFormat="1" ht="33.75" customHeight="1">
      <c r="B222" s="38"/>
      <c r="C222" s="216" t="s">
        <v>451</v>
      </c>
      <c r="D222" s="216" t="s">
        <v>215</v>
      </c>
      <c r="E222" s="217" t="s">
        <v>1181</v>
      </c>
      <c r="F222" s="218" t="s">
        <v>1182</v>
      </c>
      <c r="G222" s="219" t="s">
        <v>261</v>
      </c>
      <c r="H222" s="220">
        <v>1.52</v>
      </c>
      <c r="I222" s="221"/>
      <c r="J222" s="222">
        <f>ROUND(I222*H222,2)</f>
        <v>0</v>
      </c>
      <c r="K222" s="218" t="s">
        <v>219</v>
      </c>
      <c r="L222" s="43"/>
      <c r="M222" s="223" t="s">
        <v>21</v>
      </c>
      <c r="N222" s="224" t="s">
        <v>48</v>
      </c>
      <c r="O222" s="79"/>
      <c r="P222" s="225">
        <f>O222*H222</f>
        <v>0</v>
      </c>
      <c r="Q222" s="225">
        <v>0</v>
      </c>
      <c r="R222" s="225">
        <f>Q222*H222</f>
        <v>0</v>
      </c>
      <c r="S222" s="225">
        <v>0</v>
      </c>
      <c r="T222" s="226">
        <f>S222*H222</f>
        <v>0</v>
      </c>
      <c r="AR222" s="17" t="s">
        <v>220</v>
      </c>
      <c r="AT222" s="17" t="s">
        <v>215</v>
      </c>
      <c r="AU222" s="17" t="s">
        <v>82</v>
      </c>
      <c r="AY222" s="17" t="s">
        <v>212</v>
      </c>
      <c r="BE222" s="227">
        <f>IF(N222="základní",J222,0)</f>
        <v>0</v>
      </c>
      <c r="BF222" s="227">
        <f>IF(N222="snížená",J222,0)</f>
        <v>0</v>
      </c>
      <c r="BG222" s="227">
        <f>IF(N222="zákl. přenesená",J222,0)</f>
        <v>0</v>
      </c>
      <c r="BH222" s="227">
        <f>IF(N222="sníž. přenesená",J222,0)</f>
        <v>0</v>
      </c>
      <c r="BI222" s="227">
        <f>IF(N222="nulová",J222,0)</f>
        <v>0</v>
      </c>
      <c r="BJ222" s="17" t="s">
        <v>220</v>
      </c>
      <c r="BK222" s="227">
        <f>ROUND(I222*H222,2)</f>
        <v>0</v>
      </c>
      <c r="BL222" s="17" t="s">
        <v>220</v>
      </c>
      <c r="BM222" s="17" t="s">
        <v>1183</v>
      </c>
    </row>
    <row r="223" s="1" customFormat="1">
      <c r="B223" s="38"/>
      <c r="C223" s="39"/>
      <c r="D223" s="228" t="s">
        <v>222</v>
      </c>
      <c r="E223" s="39"/>
      <c r="F223" s="229" t="s">
        <v>461</v>
      </c>
      <c r="G223" s="39"/>
      <c r="H223" s="39"/>
      <c r="I223" s="143"/>
      <c r="J223" s="39"/>
      <c r="K223" s="39"/>
      <c r="L223" s="43"/>
      <c r="M223" s="230"/>
      <c r="N223" s="79"/>
      <c r="O223" s="79"/>
      <c r="P223" s="79"/>
      <c r="Q223" s="79"/>
      <c r="R223" s="79"/>
      <c r="S223" s="79"/>
      <c r="T223" s="80"/>
      <c r="AT223" s="17" t="s">
        <v>222</v>
      </c>
      <c r="AU223" s="17" t="s">
        <v>82</v>
      </c>
    </row>
    <row r="224" s="12" customFormat="1">
      <c r="B224" s="231"/>
      <c r="C224" s="232"/>
      <c r="D224" s="228" t="s">
        <v>229</v>
      </c>
      <c r="E224" s="233" t="s">
        <v>21</v>
      </c>
      <c r="F224" s="234" t="s">
        <v>1184</v>
      </c>
      <c r="G224" s="232"/>
      <c r="H224" s="235">
        <v>1.52</v>
      </c>
      <c r="I224" s="236"/>
      <c r="J224" s="232"/>
      <c r="K224" s="232"/>
      <c r="L224" s="237"/>
      <c r="M224" s="267"/>
      <c r="N224" s="268"/>
      <c r="O224" s="268"/>
      <c r="P224" s="268"/>
      <c r="Q224" s="268"/>
      <c r="R224" s="268"/>
      <c r="S224" s="268"/>
      <c r="T224" s="269"/>
      <c r="AT224" s="241" t="s">
        <v>229</v>
      </c>
      <c r="AU224" s="241" t="s">
        <v>82</v>
      </c>
      <c r="AV224" s="12" t="s">
        <v>84</v>
      </c>
      <c r="AW224" s="12" t="s">
        <v>36</v>
      </c>
      <c r="AX224" s="12" t="s">
        <v>82</v>
      </c>
      <c r="AY224" s="241" t="s">
        <v>212</v>
      </c>
    </row>
    <row r="225" s="1" customFormat="1" ht="6.96" customHeight="1">
      <c r="B225" s="57"/>
      <c r="C225" s="58"/>
      <c r="D225" s="58"/>
      <c r="E225" s="58"/>
      <c r="F225" s="58"/>
      <c r="G225" s="58"/>
      <c r="H225" s="58"/>
      <c r="I225" s="167"/>
      <c r="J225" s="58"/>
      <c r="K225" s="58"/>
      <c r="L225" s="43"/>
    </row>
  </sheetData>
  <sheetProtection sheet="1" autoFilter="0" formatColumns="0" formatRows="0" objects="1" scenarios="1" spinCount="100000" saltValue="wu3UO9go4YHYCvJPnFJP9uwjvbjFChvi/n/8+vjbkWUuxT7/YTIPSIoVQbbKehNT4XznnO4IqZanoAI5YLo4Gw==" hashValue="JHaHdkd9JDypWGawmRp4Sp3eP0qdjjvoYTMAbQ+Cy5/pbun4LlwYX8kankftSXHWsspAhepbLuMhQuTSBkCCeQ==" algorithmName="SHA-512" password="CC35"/>
  <autoFilter ref="C93:K224"/>
  <mergeCells count="15">
    <mergeCell ref="E7:H7"/>
    <mergeCell ref="E11:H11"/>
    <mergeCell ref="E9:H9"/>
    <mergeCell ref="E13:H13"/>
    <mergeCell ref="E22:H22"/>
    <mergeCell ref="E31:H31"/>
    <mergeCell ref="E52:H52"/>
    <mergeCell ref="E56:H56"/>
    <mergeCell ref="E54:H54"/>
    <mergeCell ref="E58:H58"/>
    <mergeCell ref="E80:H80"/>
    <mergeCell ref="E84:H84"/>
    <mergeCell ref="E82:H82"/>
    <mergeCell ref="E86:H8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146</v>
      </c>
    </row>
    <row r="3" ht="6.96" customHeight="1">
      <c r="B3" s="137"/>
      <c r="C3" s="138"/>
      <c r="D3" s="138"/>
      <c r="E3" s="138"/>
      <c r="F3" s="138"/>
      <c r="G3" s="138"/>
      <c r="H3" s="138"/>
      <c r="I3" s="139"/>
      <c r="J3" s="138"/>
      <c r="K3" s="138"/>
      <c r="L3" s="20"/>
      <c r="AT3" s="17" t="s">
        <v>84</v>
      </c>
    </row>
    <row r="4" ht="24.96" customHeight="1">
      <c r="B4" s="20"/>
      <c r="D4" s="140" t="s">
        <v>182</v>
      </c>
      <c r="L4" s="20"/>
      <c r="M4" s="24" t="s">
        <v>10</v>
      </c>
      <c r="AT4" s="17" t="s">
        <v>36</v>
      </c>
    </row>
    <row r="5" ht="6.96" customHeight="1">
      <c r="B5" s="20"/>
      <c r="L5" s="20"/>
    </row>
    <row r="6" ht="12" customHeight="1">
      <c r="B6" s="20"/>
      <c r="D6" s="141" t="s">
        <v>16</v>
      </c>
      <c r="L6" s="20"/>
    </row>
    <row r="7" ht="16.5" customHeight="1">
      <c r="B7" s="20"/>
      <c r="E7" s="142" t="str">
        <f>'Rekapitulace stavby'!K6</f>
        <v>Oprava přejezdů v obvodu ST Ústí n.L.</v>
      </c>
      <c r="F7" s="141"/>
      <c r="G7" s="141"/>
      <c r="H7" s="141"/>
      <c r="L7" s="20"/>
    </row>
    <row r="8">
      <c r="B8" s="20"/>
      <c r="D8" s="141" t="s">
        <v>183</v>
      </c>
      <c r="L8" s="20"/>
    </row>
    <row r="9" ht="16.5" customHeight="1">
      <c r="B9" s="20"/>
      <c r="E9" s="142" t="s">
        <v>1037</v>
      </c>
      <c r="L9" s="20"/>
    </row>
    <row r="10" ht="12" customHeight="1">
      <c r="B10" s="20"/>
      <c r="D10" s="141" t="s">
        <v>185</v>
      </c>
      <c r="L10" s="20"/>
    </row>
    <row r="11" s="1" customFormat="1" ht="16.5" customHeight="1">
      <c r="B11" s="43"/>
      <c r="E11" s="141" t="s">
        <v>715</v>
      </c>
      <c r="F11" s="1"/>
      <c r="G11" s="1"/>
      <c r="H11" s="1"/>
      <c r="I11" s="143"/>
      <c r="L11" s="43"/>
    </row>
    <row r="12" s="1" customFormat="1" ht="12" customHeight="1">
      <c r="B12" s="43"/>
      <c r="D12" s="141" t="s">
        <v>187</v>
      </c>
      <c r="I12" s="143"/>
      <c r="L12" s="43"/>
    </row>
    <row r="13" s="1" customFormat="1" ht="36.96" customHeight="1">
      <c r="B13" s="43"/>
      <c r="E13" s="144" t="s">
        <v>1039</v>
      </c>
      <c r="F13" s="1"/>
      <c r="G13" s="1"/>
      <c r="H13" s="1"/>
      <c r="I13" s="143"/>
      <c r="L13" s="43"/>
    </row>
    <row r="14" s="1" customFormat="1">
      <c r="B14" s="43"/>
      <c r="I14" s="143"/>
      <c r="L14" s="43"/>
    </row>
    <row r="15" s="1" customFormat="1" ht="12" customHeight="1">
      <c r="B15" s="43"/>
      <c r="D15" s="141" t="s">
        <v>18</v>
      </c>
      <c r="F15" s="17" t="s">
        <v>19</v>
      </c>
      <c r="I15" s="145" t="s">
        <v>20</v>
      </c>
      <c r="J15" s="17" t="s">
        <v>21</v>
      </c>
      <c r="L15" s="43"/>
    </row>
    <row r="16" s="1" customFormat="1" ht="12" customHeight="1">
      <c r="B16" s="43"/>
      <c r="D16" s="141" t="s">
        <v>22</v>
      </c>
      <c r="F16" s="17" t="s">
        <v>23</v>
      </c>
      <c r="I16" s="145" t="s">
        <v>24</v>
      </c>
      <c r="J16" s="146" t="str">
        <f>'Rekapitulace stavby'!AN8</f>
        <v>2. 11. 2018</v>
      </c>
      <c r="L16" s="43"/>
    </row>
    <row r="17" s="1" customFormat="1" ht="10.8" customHeight="1">
      <c r="B17" s="43"/>
      <c r="I17" s="143"/>
      <c r="L17" s="43"/>
    </row>
    <row r="18" s="1" customFormat="1" ht="12" customHeight="1">
      <c r="B18" s="43"/>
      <c r="D18" s="141" t="s">
        <v>26</v>
      </c>
      <c r="I18" s="145" t="s">
        <v>27</v>
      </c>
      <c r="J18" s="17" t="s">
        <v>28</v>
      </c>
      <c r="L18" s="43"/>
    </row>
    <row r="19" s="1" customFormat="1" ht="18" customHeight="1">
      <c r="B19" s="43"/>
      <c r="E19" s="17" t="s">
        <v>29</v>
      </c>
      <c r="I19" s="145" t="s">
        <v>30</v>
      </c>
      <c r="J19" s="17" t="s">
        <v>31</v>
      </c>
      <c r="L19" s="43"/>
    </row>
    <row r="20" s="1" customFormat="1" ht="6.96" customHeight="1">
      <c r="B20" s="43"/>
      <c r="I20" s="143"/>
      <c r="L20" s="43"/>
    </row>
    <row r="21" s="1" customFormat="1" ht="12" customHeight="1">
      <c r="B21" s="43"/>
      <c r="D21" s="141" t="s">
        <v>32</v>
      </c>
      <c r="I21" s="145" t="s">
        <v>27</v>
      </c>
      <c r="J21" s="33" t="str">
        <f>'Rekapitulace stavby'!AN13</f>
        <v>Vyplň údaj</v>
      </c>
      <c r="L21" s="43"/>
    </row>
    <row r="22" s="1" customFormat="1" ht="18" customHeight="1">
      <c r="B22" s="43"/>
      <c r="E22" s="33" t="str">
        <f>'Rekapitulace stavby'!E14</f>
        <v>Vyplň údaj</v>
      </c>
      <c r="F22" s="17"/>
      <c r="G22" s="17"/>
      <c r="H22" s="17"/>
      <c r="I22" s="145" t="s">
        <v>30</v>
      </c>
      <c r="J22" s="33" t="str">
        <f>'Rekapitulace stavby'!AN14</f>
        <v>Vyplň údaj</v>
      </c>
      <c r="L22" s="43"/>
    </row>
    <row r="23" s="1" customFormat="1" ht="6.96" customHeight="1">
      <c r="B23" s="43"/>
      <c r="I23" s="143"/>
      <c r="L23" s="43"/>
    </row>
    <row r="24" s="1" customFormat="1" ht="12" customHeight="1">
      <c r="B24" s="43"/>
      <c r="D24" s="141" t="s">
        <v>34</v>
      </c>
      <c r="I24" s="145" t="s">
        <v>27</v>
      </c>
      <c r="J24" s="17" t="str">
        <f>IF('Rekapitulace stavby'!AN16="","",'Rekapitulace stavby'!AN16)</f>
        <v/>
      </c>
      <c r="L24" s="43"/>
    </row>
    <row r="25" s="1" customFormat="1" ht="18" customHeight="1">
      <c r="B25" s="43"/>
      <c r="E25" s="17" t="str">
        <f>IF('Rekapitulace stavby'!E17="","",'Rekapitulace stavby'!E17)</f>
        <v xml:space="preserve"> </v>
      </c>
      <c r="I25" s="145" t="s">
        <v>30</v>
      </c>
      <c r="J25" s="17" t="str">
        <f>IF('Rekapitulace stavby'!AN17="","",'Rekapitulace stavby'!AN17)</f>
        <v/>
      </c>
      <c r="L25" s="43"/>
    </row>
    <row r="26" s="1" customFormat="1" ht="6.96" customHeight="1">
      <c r="B26" s="43"/>
      <c r="I26" s="143"/>
      <c r="L26" s="43"/>
    </row>
    <row r="27" s="1" customFormat="1" ht="12" customHeight="1">
      <c r="B27" s="43"/>
      <c r="D27" s="141" t="s">
        <v>37</v>
      </c>
      <c r="I27" s="145" t="s">
        <v>27</v>
      </c>
      <c r="J27" s="17" t="s">
        <v>21</v>
      </c>
      <c r="L27" s="43"/>
    </row>
    <row r="28" s="1" customFormat="1" ht="18" customHeight="1">
      <c r="B28" s="43"/>
      <c r="E28" s="17" t="s">
        <v>38</v>
      </c>
      <c r="I28" s="145" t="s">
        <v>30</v>
      </c>
      <c r="J28" s="17" t="s">
        <v>21</v>
      </c>
      <c r="L28" s="43"/>
    </row>
    <row r="29" s="1" customFormat="1" ht="6.96" customHeight="1">
      <c r="B29" s="43"/>
      <c r="I29" s="143"/>
      <c r="L29" s="43"/>
    </row>
    <row r="30" s="1" customFormat="1" ht="12" customHeight="1">
      <c r="B30" s="43"/>
      <c r="D30" s="141" t="s">
        <v>39</v>
      </c>
      <c r="I30" s="143"/>
      <c r="L30" s="43"/>
    </row>
    <row r="31" s="7" customFormat="1" ht="45" customHeight="1">
      <c r="B31" s="147"/>
      <c r="E31" s="148" t="s">
        <v>40</v>
      </c>
      <c r="F31" s="148"/>
      <c r="G31" s="148"/>
      <c r="H31" s="148"/>
      <c r="I31" s="149"/>
      <c r="L31" s="147"/>
    </row>
    <row r="32" s="1" customFormat="1" ht="6.96" customHeight="1">
      <c r="B32" s="43"/>
      <c r="I32" s="143"/>
      <c r="L32" s="43"/>
    </row>
    <row r="33" s="1" customFormat="1" ht="6.96" customHeight="1">
      <c r="B33" s="43"/>
      <c r="D33" s="71"/>
      <c r="E33" s="71"/>
      <c r="F33" s="71"/>
      <c r="G33" s="71"/>
      <c r="H33" s="71"/>
      <c r="I33" s="150"/>
      <c r="J33" s="71"/>
      <c r="K33" s="71"/>
      <c r="L33" s="43"/>
    </row>
    <row r="34" s="1" customFormat="1" ht="25.44" customHeight="1">
      <c r="B34" s="43"/>
      <c r="D34" s="151" t="s">
        <v>41</v>
      </c>
      <c r="I34" s="143"/>
      <c r="J34" s="152">
        <f>ROUND(J92, 2)</f>
        <v>0</v>
      </c>
      <c r="L34" s="43"/>
    </row>
    <row r="35" s="1" customFormat="1" ht="6.96" customHeight="1">
      <c r="B35" s="43"/>
      <c r="D35" s="71"/>
      <c r="E35" s="71"/>
      <c r="F35" s="71"/>
      <c r="G35" s="71"/>
      <c r="H35" s="71"/>
      <c r="I35" s="150"/>
      <c r="J35" s="71"/>
      <c r="K35" s="71"/>
      <c r="L35" s="43"/>
    </row>
    <row r="36" s="1" customFormat="1" ht="14.4" customHeight="1">
      <c r="B36" s="43"/>
      <c r="F36" s="153" t="s">
        <v>43</v>
      </c>
      <c r="I36" s="154" t="s">
        <v>42</v>
      </c>
      <c r="J36" s="153" t="s">
        <v>44</v>
      </c>
      <c r="L36" s="43"/>
    </row>
    <row r="37" hidden="1" s="1" customFormat="1" ht="14.4" customHeight="1">
      <c r="B37" s="43"/>
      <c r="D37" s="141" t="s">
        <v>45</v>
      </c>
      <c r="E37" s="141" t="s">
        <v>46</v>
      </c>
      <c r="F37" s="155">
        <f>ROUND((SUM(BE92:BE98)),  2)</f>
        <v>0</v>
      </c>
      <c r="I37" s="156">
        <v>0.20999999999999999</v>
      </c>
      <c r="J37" s="155">
        <f>ROUND(((SUM(BE92:BE98))*I37),  2)</f>
        <v>0</v>
      </c>
      <c r="L37" s="43"/>
    </row>
    <row r="38" hidden="1" s="1" customFormat="1" ht="14.4" customHeight="1">
      <c r="B38" s="43"/>
      <c r="E38" s="141" t="s">
        <v>47</v>
      </c>
      <c r="F38" s="155">
        <f>ROUND((SUM(BF92:BF98)),  2)</f>
        <v>0</v>
      </c>
      <c r="I38" s="156">
        <v>0.14999999999999999</v>
      </c>
      <c r="J38" s="155">
        <f>ROUND(((SUM(BF92:BF98))*I38),  2)</f>
        <v>0</v>
      </c>
      <c r="L38" s="43"/>
    </row>
    <row r="39" s="1" customFormat="1" ht="14.4" customHeight="1">
      <c r="B39" s="43"/>
      <c r="D39" s="141" t="s">
        <v>45</v>
      </c>
      <c r="E39" s="141" t="s">
        <v>48</v>
      </c>
      <c r="F39" s="155">
        <f>ROUND((SUM(BG92:BG98)),  2)</f>
        <v>0</v>
      </c>
      <c r="I39" s="156">
        <v>0.20999999999999999</v>
      </c>
      <c r="J39" s="155">
        <f>0</f>
        <v>0</v>
      </c>
      <c r="L39" s="43"/>
    </row>
    <row r="40" s="1" customFormat="1" ht="14.4" customHeight="1">
      <c r="B40" s="43"/>
      <c r="E40" s="141" t="s">
        <v>49</v>
      </c>
      <c r="F40" s="155">
        <f>ROUND((SUM(BH92:BH98)),  2)</f>
        <v>0</v>
      </c>
      <c r="I40" s="156">
        <v>0.14999999999999999</v>
      </c>
      <c r="J40" s="155">
        <f>0</f>
        <v>0</v>
      </c>
      <c r="L40" s="43"/>
    </row>
    <row r="41" hidden="1" s="1" customFormat="1" ht="14.4" customHeight="1">
      <c r="B41" s="43"/>
      <c r="E41" s="141" t="s">
        <v>50</v>
      </c>
      <c r="F41" s="155">
        <f>ROUND((SUM(BI92:BI98)),  2)</f>
        <v>0</v>
      </c>
      <c r="I41" s="156">
        <v>0</v>
      </c>
      <c r="J41" s="155">
        <f>0</f>
        <v>0</v>
      </c>
      <c r="L41" s="43"/>
    </row>
    <row r="42" s="1" customFormat="1" ht="6.96" customHeight="1">
      <c r="B42" s="43"/>
      <c r="I42" s="143"/>
      <c r="L42" s="43"/>
    </row>
    <row r="43" s="1" customFormat="1" ht="25.44" customHeight="1">
      <c r="B43" s="43"/>
      <c r="C43" s="157"/>
      <c r="D43" s="158" t="s">
        <v>51</v>
      </c>
      <c r="E43" s="159"/>
      <c r="F43" s="159"/>
      <c r="G43" s="160" t="s">
        <v>52</v>
      </c>
      <c r="H43" s="161" t="s">
        <v>53</v>
      </c>
      <c r="I43" s="162"/>
      <c r="J43" s="163">
        <f>SUM(J34:J41)</f>
        <v>0</v>
      </c>
      <c r="K43" s="164"/>
      <c r="L43" s="43"/>
    </row>
    <row r="44" s="1" customFormat="1" ht="14.4" customHeight="1">
      <c r="B44" s="165"/>
      <c r="C44" s="166"/>
      <c r="D44" s="166"/>
      <c r="E44" s="166"/>
      <c r="F44" s="166"/>
      <c r="G44" s="166"/>
      <c r="H44" s="166"/>
      <c r="I44" s="167"/>
      <c r="J44" s="166"/>
      <c r="K44" s="166"/>
      <c r="L44" s="43"/>
    </row>
    <row r="48" s="1" customFormat="1" ht="6.96" customHeight="1">
      <c r="B48" s="168"/>
      <c r="C48" s="169"/>
      <c r="D48" s="169"/>
      <c r="E48" s="169"/>
      <c r="F48" s="169"/>
      <c r="G48" s="169"/>
      <c r="H48" s="169"/>
      <c r="I48" s="170"/>
      <c r="J48" s="169"/>
      <c r="K48" s="169"/>
      <c r="L48" s="43"/>
    </row>
    <row r="49" s="1" customFormat="1" ht="24.96" customHeight="1">
      <c r="B49" s="38"/>
      <c r="C49" s="23" t="s">
        <v>189</v>
      </c>
      <c r="D49" s="39"/>
      <c r="E49" s="39"/>
      <c r="F49" s="39"/>
      <c r="G49" s="39"/>
      <c r="H49" s="39"/>
      <c r="I49" s="143"/>
      <c r="J49" s="39"/>
      <c r="K49" s="39"/>
      <c r="L49" s="43"/>
    </row>
    <row r="50" s="1" customFormat="1" ht="6.96" customHeight="1">
      <c r="B50" s="38"/>
      <c r="C50" s="39"/>
      <c r="D50" s="39"/>
      <c r="E50" s="39"/>
      <c r="F50" s="39"/>
      <c r="G50" s="39"/>
      <c r="H50" s="39"/>
      <c r="I50" s="143"/>
      <c r="J50" s="39"/>
      <c r="K50" s="39"/>
      <c r="L50" s="43"/>
    </row>
    <row r="51" s="1" customFormat="1" ht="12" customHeight="1">
      <c r="B51" s="38"/>
      <c r="C51" s="32" t="s">
        <v>16</v>
      </c>
      <c r="D51" s="39"/>
      <c r="E51" s="39"/>
      <c r="F51" s="39"/>
      <c r="G51" s="39"/>
      <c r="H51" s="39"/>
      <c r="I51" s="143"/>
      <c r="J51" s="39"/>
      <c r="K51" s="39"/>
      <c r="L51" s="43"/>
    </row>
    <row r="52" s="1" customFormat="1" ht="16.5" customHeight="1">
      <c r="B52" s="38"/>
      <c r="C52" s="39"/>
      <c r="D52" s="39"/>
      <c r="E52" s="171" t="str">
        <f>E7</f>
        <v>Oprava přejezdů v obvodu ST Ústí n.L.</v>
      </c>
      <c r="F52" s="32"/>
      <c r="G52" s="32"/>
      <c r="H52" s="32"/>
      <c r="I52" s="143"/>
      <c r="J52" s="39"/>
      <c r="K52" s="39"/>
      <c r="L52" s="43"/>
    </row>
    <row r="53" ht="12" customHeight="1">
      <c r="B53" s="21"/>
      <c r="C53" s="32" t="s">
        <v>183</v>
      </c>
      <c r="D53" s="22"/>
      <c r="E53" s="22"/>
      <c r="F53" s="22"/>
      <c r="G53" s="22"/>
      <c r="H53" s="22"/>
      <c r="I53" s="136"/>
      <c r="J53" s="22"/>
      <c r="K53" s="22"/>
      <c r="L53" s="20"/>
    </row>
    <row r="54" ht="16.5" customHeight="1">
      <c r="B54" s="21"/>
      <c r="C54" s="22"/>
      <c r="D54" s="22"/>
      <c r="E54" s="171" t="s">
        <v>1037</v>
      </c>
      <c r="F54" s="22"/>
      <c r="G54" s="22"/>
      <c r="H54" s="22"/>
      <c r="I54" s="136"/>
      <c r="J54" s="22"/>
      <c r="K54" s="22"/>
      <c r="L54" s="20"/>
    </row>
    <row r="55" ht="12" customHeight="1">
      <c r="B55" s="21"/>
      <c r="C55" s="32" t="s">
        <v>185</v>
      </c>
      <c r="D55" s="22"/>
      <c r="E55" s="22"/>
      <c r="F55" s="22"/>
      <c r="G55" s="22"/>
      <c r="H55" s="22"/>
      <c r="I55" s="136"/>
      <c r="J55" s="22"/>
      <c r="K55" s="22"/>
      <c r="L55" s="20"/>
    </row>
    <row r="56" s="1" customFormat="1" ht="16.5" customHeight="1">
      <c r="B56" s="38"/>
      <c r="C56" s="39"/>
      <c r="D56" s="39"/>
      <c r="E56" s="32" t="s">
        <v>715</v>
      </c>
      <c r="F56" s="39"/>
      <c r="G56" s="39"/>
      <c r="H56" s="39"/>
      <c r="I56" s="143"/>
      <c r="J56" s="39"/>
      <c r="K56" s="39"/>
      <c r="L56" s="43"/>
    </row>
    <row r="57" s="1" customFormat="1" ht="12" customHeight="1">
      <c r="B57" s="38"/>
      <c r="C57" s="32" t="s">
        <v>187</v>
      </c>
      <c r="D57" s="39"/>
      <c r="E57" s="39"/>
      <c r="F57" s="39"/>
      <c r="G57" s="39"/>
      <c r="H57" s="39"/>
      <c r="I57" s="143"/>
      <c r="J57" s="39"/>
      <c r="K57" s="39"/>
      <c r="L57" s="43"/>
    </row>
    <row r="58" s="1" customFormat="1" ht="16.5" customHeight="1">
      <c r="B58" s="38"/>
      <c r="C58" s="39"/>
      <c r="D58" s="39"/>
      <c r="E58" s="64" t="str">
        <f>E13</f>
        <v>TK - P3494</v>
      </c>
      <c r="F58" s="39"/>
      <c r="G58" s="39"/>
      <c r="H58" s="39"/>
      <c r="I58" s="143"/>
      <c r="J58" s="39"/>
      <c r="K58" s="39"/>
      <c r="L58" s="43"/>
    </row>
    <row r="59" s="1" customFormat="1" ht="6.96" customHeight="1">
      <c r="B59" s="38"/>
      <c r="C59" s="39"/>
      <c r="D59" s="39"/>
      <c r="E59" s="39"/>
      <c r="F59" s="39"/>
      <c r="G59" s="39"/>
      <c r="H59" s="39"/>
      <c r="I59" s="143"/>
      <c r="J59" s="39"/>
      <c r="K59" s="39"/>
      <c r="L59" s="43"/>
    </row>
    <row r="60" s="1" customFormat="1" ht="12" customHeight="1">
      <c r="B60" s="38"/>
      <c r="C60" s="32" t="s">
        <v>22</v>
      </c>
      <c r="D60" s="39"/>
      <c r="E60" s="39"/>
      <c r="F60" s="27" t="str">
        <f>F16</f>
        <v>obvod ST Ústí n.L.</v>
      </c>
      <c r="G60" s="39"/>
      <c r="H60" s="39"/>
      <c r="I60" s="145" t="s">
        <v>24</v>
      </c>
      <c r="J60" s="67" t="str">
        <f>IF(J16="","",J16)</f>
        <v>2. 11. 2018</v>
      </c>
      <c r="K60" s="39"/>
      <c r="L60" s="43"/>
    </row>
    <row r="61" s="1" customFormat="1" ht="6.96" customHeight="1">
      <c r="B61" s="38"/>
      <c r="C61" s="39"/>
      <c r="D61" s="39"/>
      <c r="E61" s="39"/>
      <c r="F61" s="39"/>
      <c r="G61" s="39"/>
      <c r="H61" s="39"/>
      <c r="I61" s="143"/>
      <c r="J61" s="39"/>
      <c r="K61" s="39"/>
      <c r="L61" s="43"/>
    </row>
    <row r="62" s="1" customFormat="1" ht="13.65" customHeight="1">
      <c r="B62" s="38"/>
      <c r="C62" s="32" t="s">
        <v>26</v>
      </c>
      <c r="D62" s="39"/>
      <c r="E62" s="39"/>
      <c r="F62" s="27" t="str">
        <f>E19</f>
        <v>SŽDC s.o., OŘ Ústí n.L., ST Ústí n.L.</v>
      </c>
      <c r="G62" s="39"/>
      <c r="H62" s="39"/>
      <c r="I62" s="145" t="s">
        <v>34</v>
      </c>
      <c r="J62" s="36" t="str">
        <f>E25</f>
        <v xml:space="preserve"> </v>
      </c>
      <c r="K62" s="39"/>
      <c r="L62" s="43"/>
    </row>
    <row r="63" s="1" customFormat="1" ht="24.9" customHeight="1">
      <c r="B63" s="38"/>
      <c r="C63" s="32" t="s">
        <v>32</v>
      </c>
      <c r="D63" s="39"/>
      <c r="E63" s="39"/>
      <c r="F63" s="27" t="str">
        <f>IF(E22="","",E22)</f>
        <v>Vyplň údaj</v>
      </c>
      <c r="G63" s="39"/>
      <c r="H63" s="39"/>
      <c r="I63" s="145" t="s">
        <v>37</v>
      </c>
      <c r="J63" s="36" t="str">
        <f>E28</f>
        <v>Jakub Lukášek, DiS; Jan Seemann, DiS</v>
      </c>
      <c r="K63" s="39"/>
      <c r="L63" s="43"/>
    </row>
    <row r="64" s="1" customFormat="1" ht="10.32" customHeight="1">
      <c r="B64" s="38"/>
      <c r="C64" s="39"/>
      <c r="D64" s="39"/>
      <c r="E64" s="39"/>
      <c r="F64" s="39"/>
      <c r="G64" s="39"/>
      <c r="H64" s="39"/>
      <c r="I64" s="143"/>
      <c r="J64" s="39"/>
      <c r="K64" s="39"/>
      <c r="L64" s="43"/>
    </row>
    <row r="65" s="1" customFormat="1" ht="29.28" customHeight="1">
      <c r="B65" s="38"/>
      <c r="C65" s="172" t="s">
        <v>190</v>
      </c>
      <c r="D65" s="173"/>
      <c r="E65" s="173"/>
      <c r="F65" s="173"/>
      <c r="G65" s="173"/>
      <c r="H65" s="173"/>
      <c r="I65" s="174"/>
      <c r="J65" s="175" t="s">
        <v>191</v>
      </c>
      <c r="K65" s="173"/>
      <c r="L65" s="43"/>
    </row>
    <row r="66" s="1" customFormat="1" ht="10.32" customHeight="1">
      <c r="B66" s="38"/>
      <c r="C66" s="39"/>
      <c r="D66" s="39"/>
      <c r="E66" s="39"/>
      <c r="F66" s="39"/>
      <c r="G66" s="39"/>
      <c r="H66" s="39"/>
      <c r="I66" s="143"/>
      <c r="J66" s="39"/>
      <c r="K66" s="39"/>
      <c r="L66" s="43"/>
    </row>
    <row r="67" s="1" customFormat="1" ht="22.8" customHeight="1">
      <c r="B67" s="38"/>
      <c r="C67" s="176" t="s">
        <v>73</v>
      </c>
      <c r="D67" s="39"/>
      <c r="E67" s="39"/>
      <c r="F67" s="39"/>
      <c r="G67" s="39"/>
      <c r="H67" s="39"/>
      <c r="I67" s="143"/>
      <c r="J67" s="97">
        <f>J92</f>
        <v>0</v>
      </c>
      <c r="K67" s="39"/>
      <c r="L67" s="43"/>
      <c r="AU67" s="17" t="s">
        <v>192</v>
      </c>
    </row>
    <row r="68" s="8" customFormat="1" ht="24.96" customHeight="1">
      <c r="B68" s="177"/>
      <c r="C68" s="178"/>
      <c r="D68" s="179" t="s">
        <v>196</v>
      </c>
      <c r="E68" s="180"/>
      <c r="F68" s="180"/>
      <c r="G68" s="180"/>
      <c r="H68" s="180"/>
      <c r="I68" s="181"/>
      <c r="J68" s="182">
        <f>J93</f>
        <v>0</v>
      </c>
      <c r="K68" s="178"/>
      <c r="L68" s="183"/>
    </row>
    <row r="69" s="1" customFormat="1" ht="21.84" customHeight="1">
      <c r="B69" s="38"/>
      <c r="C69" s="39"/>
      <c r="D69" s="39"/>
      <c r="E69" s="39"/>
      <c r="F69" s="39"/>
      <c r="G69" s="39"/>
      <c r="H69" s="39"/>
      <c r="I69" s="143"/>
      <c r="J69" s="39"/>
      <c r="K69" s="39"/>
      <c r="L69" s="43"/>
    </row>
    <row r="70" s="1" customFormat="1" ht="6.96" customHeight="1">
      <c r="B70" s="57"/>
      <c r="C70" s="58"/>
      <c r="D70" s="58"/>
      <c r="E70" s="58"/>
      <c r="F70" s="58"/>
      <c r="G70" s="58"/>
      <c r="H70" s="58"/>
      <c r="I70" s="167"/>
      <c r="J70" s="58"/>
      <c r="K70" s="58"/>
      <c r="L70" s="43"/>
    </row>
    <row r="74" s="1" customFormat="1" ht="6.96" customHeight="1">
      <c r="B74" s="59"/>
      <c r="C74" s="60"/>
      <c r="D74" s="60"/>
      <c r="E74" s="60"/>
      <c r="F74" s="60"/>
      <c r="G74" s="60"/>
      <c r="H74" s="60"/>
      <c r="I74" s="170"/>
      <c r="J74" s="60"/>
      <c r="K74" s="60"/>
      <c r="L74" s="43"/>
    </row>
    <row r="75" s="1" customFormat="1" ht="24.96" customHeight="1">
      <c r="B75" s="38"/>
      <c r="C75" s="23" t="s">
        <v>197</v>
      </c>
      <c r="D75" s="39"/>
      <c r="E75" s="39"/>
      <c r="F75" s="39"/>
      <c r="G75" s="39"/>
      <c r="H75" s="39"/>
      <c r="I75" s="143"/>
      <c r="J75" s="39"/>
      <c r="K75" s="39"/>
      <c r="L75" s="43"/>
    </row>
    <row r="76" s="1" customFormat="1" ht="6.96" customHeight="1">
      <c r="B76" s="38"/>
      <c r="C76" s="39"/>
      <c r="D76" s="39"/>
      <c r="E76" s="39"/>
      <c r="F76" s="39"/>
      <c r="G76" s="39"/>
      <c r="H76" s="39"/>
      <c r="I76" s="143"/>
      <c r="J76" s="39"/>
      <c r="K76" s="39"/>
      <c r="L76" s="43"/>
    </row>
    <row r="77" s="1" customFormat="1" ht="12" customHeight="1">
      <c r="B77" s="38"/>
      <c r="C77" s="32" t="s">
        <v>16</v>
      </c>
      <c r="D77" s="39"/>
      <c r="E77" s="39"/>
      <c r="F77" s="39"/>
      <c r="G77" s="39"/>
      <c r="H77" s="39"/>
      <c r="I77" s="143"/>
      <c r="J77" s="39"/>
      <c r="K77" s="39"/>
      <c r="L77" s="43"/>
    </row>
    <row r="78" s="1" customFormat="1" ht="16.5" customHeight="1">
      <c r="B78" s="38"/>
      <c r="C78" s="39"/>
      <c r="D78" s="39"/>
      <c r="E78" s="171" t="str">
        <f>E7</f>
        <v>Oprava přejezdů v obvodu ST Ústí n.L.</v>
      </c>
      <c r="F78" s="32"/>
      <c r="G78" s="32"/>
      <c r="H78" s="32"/>
      <c r="I78" s="143"/>
      <c r="J78" s="39"/>
      <c r="K78" s="39"/>
      <c r="L78" s="43"/>
    </row>
    <row r="79" ht="12" customHeight="1">
      <c r="B79" s="21"/>
      <c r="C79" s="32" t="s">
        <v>183</v>
      </c>
      <c r="D79" s="22"/>
      <c r="E79" s="22"/>
      <c r="F79" s="22"/>
      <c r="G79" s="22"/>
      <c r="H79" s="22"/>
      <c r="I79" s="136"/>
      <c r="J79" s="22"/>
      <c r="K79" s="22"/>
      <c r="L79" s="20"/>
    </row>
    <row r="80" ht="16.5" customHeight="1">
      <c r="B80" s="21"/>
      <c r="C80" s="22"/>
      <c r="D80" s="22"/>
      <c r="E80" s="171" t="s">
        <v>1037</v>
      </c>
      <c r="F80" s="22"/>
      <c r="G80" s="22"/>
      <c r="H80" s="22"/>
      <c r="I80" s="136"/>
      <c r="J80" s="22"/>
      <c r="K80" s="22"/>
      <c r="L80" s="20"/>
    </row>
    <row r="81" ht="12" customHeight="1">
      <c r="B81" s="21"/>
      <c r="C81" s="32" t="s">
        <v>185</v>
      </c>
      <c r="D81" s="22"/>
      <c r="E81" s="22"/>
      <c r="F81" s="22"/>
      <c r="G81" s="22"/>
      <c r="H81" s="22"/>
      <c r="I81" s="136"/>
      <c r="J81" s="22"/>
      <c r="K81" s="22"/>
      <c r="L81" s="20"/>
    </row>
    <row r="82" s="1" customFormat="1" ht="16.5" customHeight="1">
      <c r="B82" s="38"/>
      <c r="C82" s="39"/>
      <c r="D82" s="39"/>
      <c r="E82" s="32" t="s">
        <v>715</v>
      </c>
      <c r="F82" s="39"/>
      <c r="G82" s="39"/>
      <c r="H82" s="39"/>
      <c r="I82" s="143"/>
      <c r="J82" s="39"/>
      <c r="K82" s="39"/>
      <c r="L82" s="43"/>
    </row>
    <row r="83" s="1" customFormat="1" ht="12" customHeight="1">
      <c r="B83" s="38"/>
      <c r="C83" s="32" t="s">
        <v>187</v>
      </c>
      <c r="D83" s="39"/>
      <c r="E83" s="39"/>
      <c r="F83" s="39"/>
      <c r="G83" s="39"/>
      <c r="H83" s="39"/>
      <c r="I83" s="143"/>
      <c r="J83" s="39"/>
      <c r="K83" s="39"/>
      <c r="L83" s="43"/>
    </row>
    <row r="84" s="1" customFormat="1" ht="16.5" customHeight="1">
      <c r="B84" s="38"/>
      <c r="C84" s="39"/>
      <c r="D84" s="39"/>
      <c r="E84" s="64" t="str">
        <f>E13</f>
        <v>TK - P3494</v>
      </c>
      <c r="F84" s="39"/>
      <c r="G84" s="39"/>
      <c r="H84" s="39"/>
      <c r="I84" s="143"/>
      <c r="J84" s="39"/>
      <c r="K84" s="39"/>
      <c r="L84" s="43"/>
    </row>
    <row r="85" s="1" customFormat="1" ht="6.96" customHeight="1">
      <c r="B85" s="38"/>
      <c r="C85" s="39"/>
      <c r="D85" s="39"/>
      <c r="E85" s="39"/>
      <c r="F85" s="39"/>
      <c r="G85" s="39"/>
      <c r="H85" s="39"/>
      <c r="I85" s="143"/>
      <c r="J85" s="39"/>
      <c r="K85" s="39"/>
      <c r="L85" s="43"/>
    </row>
    <row r="86" s="1" customFormat="1" ht="12" customHeight="1">
      <c r="B86" s="38"/>
      <c r="C86" s="32" t="s">
        <v>22</v>
      </c>
      <c r="D86" s="39"/>
      <c r="E86" s="39"/>
      <c r="F86" s="27" t="str">
        <f>F16</f>
        <v>obvod ST Ústí n.L.</v>
      </c>
      <c r="G86" s="39"/>
      <c r="H86" s="39"/>
      <c r="I86" s="145" t="s">
        <v>24</v>
      </c>
      <c r="J86" s="67" t="str">
        <f>IF(J16="","",J16)</f>
        <v>2. 11. 2018</v>
      </c>
      <c r="K86" s="39"/>
      <c r="L86" s="43"/>
    </row>
    <row r="87" s="1" customFormat="1" ht="6.96" customHeight="1">
      <c r="B87" s="38"/>
      <c r="C87" s="39"/>
      <c r="D87" s="39"/>
      <c r="E87" s="39"/>
      <c r="F87" s="39"/>
      <c r="G87" s="39"/>
      <c r="H87" s="39"/>
      <c r="I87" s="143"/>
      <c r="J87" s="39"/>
      <c r="K87" s="39"/>
      <c r="L87" s="43"/>
    </row>
    <row r="88" s="1" customFormat="1" ht="13.65" customHeight="1">
      <c r="B88" s="38"/>
      <c r="C88" s="32" t="s">
        <v>26</v>
      </c>
      <c r="D88" s="39"/>
      <c r="E88" s="39"/>
      <c r="F88" s="27" t="str">
        <f>E19</f>
        <v>SŽDC s.o., OŘ Ústí n.L., ST Ústí n.L.</v>
      </c>
      <c r="G88" s="39"/>
      <c r="H88" s="39"/>
      <c r="I88" s="145" t="s">
        <v>34</v>
      </c>
      <c r="J88" s="36" t="str">
        <f>E25</f>
        <v xml:space="preserve"> </v>
      </c>
      <c r="K88" s="39"/>
      <c r="L88" s="43"/>
    </row>
    <row r="89" s="1" customFormat="1" ht="24.9" customHeight="1">
      <c r="B89" s="38"/>
      <c r="C89" s="32" t="s">
        <v>32</v>
      </c>
      <c r="D89" s="39"/>
      <c r="E89" s="39"/>
      <c r="F89" s="27" t="str">
        <f>IF(E22="","",E22)</f>
        <v>Vyplň údaj</v>
      </c>
      <c r="G89" s="39"/>
      <c r="H89" s="39"/>
      <c r="I89" s="145" t="s">
        <v>37</v>
      </c>
      <c r="J89" s="36" t="str">
        <f>E28</f>
        <v>Jakub Lukášek, DiS; Jan Seemann, DiS</v>
      </c>
      <c r="K89" s="39"/>
      <c r="L89" s="43"/>
    </row>
    <row r="90" s="1" customFormat="1" ht="10.32" customHeight="1">
      <c r="B90" s="38"/>
      <c r="C90" s="39"/>
      <c r="D90" s="39"/>
      <c r="E90" s="39"/>
      <c r="F90" s="39"/>
      <c r="G90" s="39"/>
      <c r="H90" s="39"/>
      <c r="I90" s="143"/>
      <c r="J90" s="39"/>
      <c r="K90" s="39"/>
      <c r="L90" s="43"/>
    </row>
    <row r="91" s="10" customFormat="1" ht="29.28" customHeight="1">
      <c r="B91" s="190"/>
      <c r="C91" s="191" t="s">
        <v>198</v>
      </c>
      <c r="D91" s="192" t="s">
        <v>60</v>
      </c>
      <c r="E91" s="192" t="s">
        <v>56</v>
      </c>
      <c r="F91" s="192" t="s">
        <v>57</v>
      </c>
      <c r="G91" s="192" t="s">
        <v>199</v>
      </c>
      <c r="H91" s="192" t="s">
        <v>200</v>
      </c>
      <c r="I91" s="193" t="s">
        <v>201</v>
      </c>
      <c r="J91" s="192" t="s">
        <v>191</v>
      </c>
      <c r="K91" s="194" t="s">
        <v>202</v>
      </c>
      <c r="L91" s="195"/>
      <c r="M91" s="87" t="s">
        <v>21</v>
      </c>
      <c r="N91" s="88" t="s">
        <v>45</v>
      </c>
      <c r="O91" s="88" t="s">
        <v>203</v>
      </c>
      <c r="P91" s="88" t="s">
        <v>204</v>
      </c>
      <c r="Q91" s="88" t="s">
        <v>205</v>
      </c>
      <c r="R91" s="88" t="s">
        <v>206</v>
      </c>
      <c r="S91" s="88" t="s">
        <v>207</v>
      </c>
      <c r="T91" s="89" t="s">
        <v>208</v>
      </c>
    </row>
    <row r="92" s="1" customFormat="1" ht="22.8" customHeight="1">
      <c r="B92" s="38"/>
      <c r="C92" s="94" t="s">
        <v>209</v>
      </c>
      <c r="D92" s="39"/>
      <c r="E92" s="39"/>
      <c r="F92" s="39"/>
      <c r="G92" s="39"/>
      <c r="H92" s="39"/>
      <c r="I92" s="143"/>
      <c r="J92" s="196">
        <f>BK92</f>
        <v>0</v>
      </c>
      <c r="K92" s="39"/>
      <c r="L92" s="43"/>
      <c r="M92" s="90"/>
      <c r="N92" s="91"/>
      <c r="O92" s="91"/>
      <c r="P92" s="197">
        <f>P93</f>
        <v>0</v>
      </c>
      <c r="Q92" s="91"/>
      <c r="R92" s="197">
        <f>R93</f>
        <v>0</v>
      </c>
      <c r="S92" s="91"/>
      <c r="T92" s="198">
        <f>T93</f>
        <v>0</v>
      </c>
      <c r="AT92" s="17" t="s">
        <v>74</v>
      </c>
      <c r="AU92" s="17" t="s">
        <v>192</v>
      </c>
      <c r="BK92" s="199">
        <f>BK93</f>
        <v>0</v>
      </c>
    </row>
    <row r="93" s="11" customFormat="1" ht="25.92" customHeight="1">
      <c r="B93" s="200"/>
      <c r="C93" s="201"/>
      <c r="D93" s="202" t="s">
        <v>74</v>
      </c>
      <c r="E93" s="203" t="s">
        <v>98</v>
      </c>
      <c r="F93" s="203" t="s">
        <v>466</v>
      </c>
      <c r="G93" s="201"/>
      <c r="H93" s="201"/>
      <c r="I93" s="204"/>
      <c r="J93" s="205">
        <f>BK93</f>
        <v>0</v>
      </c>
      <c r="K93" s="201"/>
      <c r="L93" s="206"/>
      <c r="M93" s="207"/>
      <c r="N93" s="208"/>
      <c r="O93" s="208"/>
      <c r="P93" s="209">
        <f>SUM(P94:P98)</f>
        <v>0</v>
      </c>
      <c r="Q93" s="208"/>
      <c r="R93" s="209">
        <f>SUM(R94:R98)</f>
        <v>0</v>
      </c>
      <c r="S93" s="208"/>
      <c r="T93" s="210">
        <f>SUM(T94:T98)</f>
        <v>0</v>
      </c>
      <c r="AR93" s="211" t="s">
        <v>213</v>
      </c>
      <c r="AT93" s="212" t="s">
        <v>74</v>
      </c>
      <c r="AU93" s="212" t="s">
        <v>75</v>
      </c>
      <c r="AY93" s="211" t="s">
        <v>212</v>
      </c>
      <c r="BK93" s="213">
        <f>SUM(BK94:BK98)</f>
        <v>0</v>
      </c>
    </row>
    <row r="94" s="1" customFormat="1" ht="33.75" customHeight="1">
      <c r="B94" s="38"/>
      <c r="C94" s="216" t="s">
        <v>82</v>
      </c>
      <c r="D94" s="216" t="s">
        <v>215</v>
      </c>
      <c r="E94" s="217" t="s">
        <v>725</v>
      </c>
      <c r="F94" s="218" t="s">
        <v>726</v>
      </c>
      <c r="G94" s="219" t="s">
        <v>350</v>
      </c>
      <c r="H94" s="220">
        <v>1</v>
      </c>
      <c r="I94" s="221"/>
      <c r="J94" s="222">
        <f>ROUND(I94*H94,2)</f>
        <v>0</v>
      </c>
      <c r="K94" s="218" t="s">
        <v>219</v>
      </c>
      <c r="L94" s="43"/>
      <c r="M94" s="223" t="s">
        <v>21</v>
      </c>
      <c r="N94" s="224" t="s">
        <v>48</v>
      </c>
      <c r="O94" s="79"/>
      <c r="P94" s="225">
        <f>O94*H94</f>
        <v>0</v>
      </c>
      <c r="Q94" s="225">
        <v>0</v>
      </c>
      <c r="R94" s="225">
        <f>Q94*H94</f>
        <v>0</v>
      </c>
      <c r="S94" s="225">
        <v>0</v>
      </c>
      <c r="T94" s="226">
        <f>S94*H94</f>
        <v>0</v>
      </c>
      <c r="AR94" s="17" t="s">
        <v>220</v>
      </c>
      <c r="AT94" s="17" t="s">
        <v>215</v>
      </c>
      <c r="AU94" s="17" t="s">
        <v>82</v>
      </c>
      <c r="AY94" s="17" t="s">
        <v>212</v>
      </c>
      <c r="BE94" s="227">
        <f>IF(N94="základní",J94,0)</f>
        <v>0</v>
      </c>
      <c r="BF94" s="227">
        <f>IF(N94="snížená",J94,0)</f>
        <v>0</v>
      </c>
      <c r="BG94" s="227">
        <f>IF(N94="zákl. přenesená",J94,0)</f>
        <v>0</v>
      </c>
      <c r="BH94" s="227">
        <f>IF(N94="sníž. přenesená",J94,0)</f>
        <v>0</v>
      </c>
      <c r="BI94" s="227">
        <f>IF(N94="nulová",J94,0)</f>
        <v>0</v>
      </c>
      <c r="BJ94" s="17" t="s">
        <v>220</v>
      </c>
      <c r="BK94" s="227">
        <f>ROUND(I94*H94,2)</f>
        <v>0</v>
      </c>
      <c r="BL94" s="17" t="s">
        <v>220</v>
      </c>
      <c r="BM94" s="17" t="s">
        <v>1185</v>
      </c>
    </row>
    <row r="95" s="1" customFormat="1">
      <c r="B95" s="38"/>
      <c r="C95" s="39"/>
      <c r="D95" s="228" t="s">
        <v>222</v>
      </c>
      <c r="E95" s="39"/>
      <c r="F95" s="229" t="s">
        <v>728</v>
      </c>
      <c r="G95" s="39"/>
      <c r="H95" s="39"/>
      <c r="I95" s="143"/>
      <c r="J95" s="39"/>
      <c r="K95" s="39"/>
      <c r="L95" s="43"/>
      <c r="M95" s="230"/>
      <c r="N95" s="79"/>
      <c r="O95" s="79"/>
      <c r="P95" s="79"/>
      <c r="Q95" s="79"/>
      <c r="R95" s="79"/>
      <c r="S95" s="79"/>
      <c r="T95" s="80"/>
      <c r="AT95" s="17" t="s">
        <v>222</v>
      </c>
      <c r="AU95" s="17" t="s">
        <v>82</v>
      </c>
    </row>
    <row r="96" s="12" customFormat="1">
      <c r="B96" s="231"/>
      <c r="C96" s="232"/>
      <c r="D96" s="228" t="s">
        <v>229</v>
      </c>
      <c r="E96" s="232"/>
      <c r="F96" s="234" t="s">
        <v>1186</v>
      </c>
      <c r="G96" s="232"/>
      <c r="H96" s="235">
        <v>1</v>
      </c>
      <c r="I96" s="236"/>
      <c r="J96" s="232"/>
      <c r="K96" s="232"/>
      <c r="L96" s="237"/>
      <c r="M96" s="238"/>
      <c r="N96" s="239"/>
      <c r="O96" s="239"/>
      <c r="P96" s="239"/>
      <c r="Q96" s="239"/>
      <c r="R96" s="239"/>
      <c r="S96" s="239"/>
      <c r="T96" s="240"/>
      <c r="AT96" s="241" t="s">
        <v>229</v>
      </c>
      <c r="AU96" s="241" t="s">
        <v>82</v>
      </c>
      <c r="AV96" s="12" t="s">
        <v>84</v>
      </c>
      <c r="AW96" s="12" t="s">
        <v>4</v>
      </c>
      <c r="AX96" s="12" t="s">
        <v>82</v>
      </c>
      <c r="AY96" s="241" t="s">
        <v>212</v>
      </c>
    </row>
    <row r="97" s="1" customFormat="1" ht="22.5" customHeight="1">
      <c r="B97" s="38"/>
      <c r="C97" s="216" t="s">
        <v>84</v>
      </c>
      <c r="D97" s="216" t="s">
        <v>215</v>
      </c>
      <c r="E97" s="217" t="s">
        <v>737</v>
      </c>
      <c r="F97" s="218" t="s">
        <v>738</v>
      </c>
      <c r="G97" s="219" t="s">
        <v>350</v>
      </c>
      <c r="H97" s="220">
        <v>1</v>
      </c>
      <c r="I97" s="221"/>
      <c r="J97" s="222">
        <f>ROUND(I97*H97,2)</f>
        <v>0</v>
      </c>
      <c r="K97" s="218" t="s">
        <v>219</v>
      </c>
      <c r="L97" s="43"/>
      <c r="M97" s="223" t="s">
        <v>21</v>
      </c>
      <c r="N97" s="224" t="s">
        <v>48</v>
      </c>
      <c r="O97" s="79"/>
      <c r="P97" s="225">
        <f>O97*H97</f>
        <v>0</v>
      </c>
      <c r="Q97" s="225">
        <v>0</v>
      </c>
      <c r="R97" s="225">
        <f>Q97*H97</f>
        <v>0</v>
      </c>
      <c r="S97" s="225">
        <v>0</v>
      </c>
      <c r="T97" s="226">
        <f>S97*H97</f>
        <v>0</v>
      </c>
      <c r="AR97" s="17" t="s">
        <v>220</v>
      </c>
      <c r="AT97" s="17" t="s">
        <v>215</v>
      </c>
      <c r="AU97" s="17" t="s">
        <v>82</v>
      </c>
      <c r="AY97" s="17" t="s">
        <v>212</v>
      </c>
      <c r="BE97" s="227">
        <f>IF(N97="základní",J97,0)</f>
        <v>0</v>
      </c>
      <c r="BF97" s="227">
        <f>IF(N97="snížená",J97,0)</f>
        <v>0</v>
      </c>
      <c r="BG97" s="227">
        <f>IF(N97="zákl. přenesená",J97,0)</f>
        <v>0</v>
      </c>
      <c r="BH97" s="227">
        <f>IF(N97="sníž. přenesená",J97,0)</f>
        <v>0</v>
      </c>
      <c r="BI97" s="227">
        <f>IF(N97="nulová",J97,0)</f>
        <v>0</v>
      </c>
      <c r="BJ97" s="17" t="s">
        <v>220</v>
      </c>
      <c r="BK97" s="227">
        <f>ROUND(I97*H97,2)</f>
        <v>0</v>
      </c>
      <c r="BL97" s="17" t="s">
        <v>220</v>
      </c>
      <c r="BM97" s="17" t="s">
        <v>1187</v>
      </c>
    </row>
    <row r="98" s="1" customFormat="1" ht="22.5" customHeight="1">
      <c r="B98" s="38"/>
      <c r="C98" s="216" t="s">
        <v>91</v>
      </c>
      <c r="D98" s="216" t="s">
        <v>215</v>
      </c>
      <c r="E98" s="217" t="s">
        <v>743</v>
      </c>
      <c r="F98" s="218" t="s">
        <v>744</v>
      </c>
      <c r="G98" s="219" t="s">
        <v>350</v>
      </c>
      <c r="H98" s="220">
        <v>1</v>
      </c>
      <c r="I98" s="221"/>
      <c r="J98" s="222">
        <f>ROUND(I98*H98,2)</f>
        <v>0</v>
      </c>
      <c r="K98" s="218" t="s">
        <v>219</v>
      </c>
      <c r="L98" s="43"/>
      <c r="M98" s="284" t="s">
        <v>21</v>
      </c>
      <c r="N98" s="285" t="s">
        <v>48</v>
      </c>
      <c r="O98" s="281"/>
      <c r="P98" s="286">
        <f>O98*H98</f>
        <v>0</v>
      </c>
      <c r="Q98" s="286">
        <v>0</v>
      </c>
      <c r="R98" s="286">
        <f>Q98*H98</f>
        <v>0</v>
      </c>
      <c r="S98" s="286">
        <v>0</v>
      </c>
      <c r="T98" s="287">
        <f>S98*H98</f>
        <v>0</v>
      </c>
      <c r="AR98" s="17" t="s">
        <v>220</v>
      </c>
      <c r="AT98" s="17" t="s">
        <v>215</v>
      </c>
      <c r="AU98" s="17" t="s">
        <v>82</v>
      </c>
      <c r="AY98" s="17" t="s">
        <v>212</v>
      </c>
      <c r="BE98" s="227">
        <f>IF(N98="základní",J98,0)</f>
        <v>0</v>
      </c>
      <c r="BF98" s="227">
        <f>IF(N98="snížená",J98,0)</f>
        <v>0</v>
      </c>
      <c r="BG98" s="227">
        <f>IF(N98="zákl. přenesená",J98,0)</f>
        <v>0</v>
      </c>
      <c r="BH98" s="227">
        <f>IF(N98="sníž. přenesená",J98,0)</f>
        <v>0</v>
      </c>
      <c r="BI98" s="227">
        <f>IF(N98="nulová",J98,0)</f>
        <v>0</v>
      </c>
      <c r="BJ98" s="17" t="s">
        <v>220</v>
      </c>
      <c r="BK98" s="227">
        <f>ROUND(I98*H98,2)</f>
        <v>0</v>
      </c>
      <c r="BL98" s="17" t="s">
        <v>220</v>
      </c>
      <c r="BM98" s="17" t="s">
        <v>1188</v>
      </c>
    </row>
    <row r="99" s="1" customFormat="1" ht="6.96" customHeight="1">
      <c r="B99" s="57"/>
      <c r="C99" s="58"/>
      <c r="D99" s="58"/>
      <c r="E99" s="58"/>
      <c r="F99" s="58"/>
      <c r="G99" s="58"/>
      <c r="H99" s="58"/>
      <c r="I99" s="167"/>
      <c r="J99" s="58"/>
      <c r="K99" s="58"/>
      <c r="L99" s="43"/>
    </row>
  </sheetData>
  <sheetProtection sheet="1" autoFilter="0" formatColumns="0" formatRows="0" objects="1" scenarios="1" spinCount="100000" saltValue="OxET9tRHO4Kbmdzs+WvjArOsHkwx9bzpclW+4mP8oW88x2s+KZUrBK1H1i2SQTQFs/MbNRMwEbgDRBvFWu6dnw==" hashValue="Tj5+HAVtMJGg19bvXqaIjxKQzl0m9g8pOM8+sRpNW+yjVeFSXiVu0y0JJ/RvacWZb7Eib/bMl16fYLgzNd9tvg==" algorithmName="SHA-512" password="CC35"/>
  <autoFilter ref="C91:K98"/>
  <mergeCells count="15">
    <mergeCell ref="E7:H7"/>
    <mergeCell ref="E11:H11"/>
    <mergeCell ref="E9:H9"/>
    <mergeCell ref="E13:H13"/>
    <mergeCell ref="E22:H22"/>
    <mergeCell ref="E31:H31"/>
    <mergeCell ref="E52:H52"/>
    <mergeCell ref="E56:H56"/>
    <mergeCell ref="E54:H54"/>
    <mergeCell ref="E58:H58"/>
    <mergeCell ref="E78:H78"/>
    <mergeCell ref="E82:H82"/>
    <mergeCell ref="E80:H80"/>
    <mergeCell ref="E84:H8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152</v>
      </c>
    </row>
    <row r="3" ht="6.96" customHeight="1">
      <c r="B3" s="137"/>
      <c r="C3" s="138"/>
      <c r="D3" s="138"/>
      <c r="E3" s="138"/>
      <c r="F3" s="138"/>
      <c r="G3" s="138"/>
      <c r="H3" s="138"/>
      <c r="I3" s="139"/>
      <c r="J3" s="138"/>
      <c r="K3" s="138"/>
      <c r="L3" s="20"/>
      <c r="AT3" s="17" t="s">
        <v>84</v>
      </c>
    </row>
    <row r="4" ht="24.96" customHeight="1">
      <c r="B4" s="20"/>
      <c r="D4" s="140" t="s">
        <v>182</v>
      </c>
      <c r="L4" s="20"/>
      <c r="M4" s="24" t="s">
        <v>10</v>
      </c>
      <c r="AT4" s="17" t="s">
        <v>36</v>
      </c>
    </row>
    <row r="5" ht="6.96" customHeight="1">
      <c r="B5" s="20"/>
      <c r="L5" s="20"/>
    </row>
    <row r="6" ht="12" customHeight="1">
      <c r="B6" s="20"/>
      <c r="D6" s="141" t="s">
        <v>16</v>
      </c>
      <c r="L6" s="20"/>
    </row>
    <row r="7" ht="16.5" customHeight="1">
      <c r="B7" s="20"/>
      <c r="E7" s="142" t="str">
        <f>'Rekapitulace stavby'!K6</f>
        <v>Oprava přejezdů v obvodu ST Ústí n.L.</v>
      </c>
      <c r="F7" s="141"/>
      <c r="G7" s="141"/>
      <c r="H7" s="141"/>
      <c r="L7" s="20"/>
    </row>
    <row r="8">
      <c r="B8" s="20"/>
      <c r="D8" s="141" t="s">
        <v>183</v>
      </c>
      <c r="L8" s="20"/>
    </row>
    <row r="9" ht="16.5" customHeight="1">
      <c r="B9" s="20"/>
      <c r="E9" s="142" t="s">
        <v>1189</v>
      </c>
      <c r="L9" s="20"/>
    </row>
    <row r="10" ht="12" customHeight="1">
      <c r="B10" s="20"/>
      <c r="D10" s="141" t="s">
        <v>185</v>
      </c>
      <c r="L10" s="20"/>
    </row>
    <row r="11" s="1" customFormat="1" ht="16.5" customHeight="1">
      <c r="B11" s="43"/>
      <c r="E11" s="141" t="s">
        <v>186</v>
      </c>
      <c r="F11" s="1"/>
      <c r="G11" s="1"/>
      <c r="H11" s="1"/>
      <c r="I11" s="143"/>
      <c r="L11" s="43"/>
    </row>
    <row r="12" s="1" customFormat="1" ht="12" customHeight="1">
      <c r="B12" s="43"/>
      <c r="D12" s="141" t="s">
        <v>187</v>
      </c>
      <c r="I12" s="143"/>
      <c r="L12" s="43"/>
    </row>
    <row r="13" s="1" customFormat="1" ht="36.96" customHeight="1">
      <c r="B13" s="43"/>
      <c r="E13" s="144" t="s">
        <v>1190</v>
      </c>
      <c r="F13" s="1"/>
      <c r="G13" s="1"/>
      <c r="H13" s="1"/>
      <c r="I13" s="143"/>
      <c r="L13" s="43"/>
    </row>
    <row r="14" s="1" customFormat="1">
      <c r="B14" s="43"/>
      <c r="I14" s="143"/>
      <c r="L14" s="43"/>
    </row>
    <row r="15" s="1" customFormat="1" ht="12" customHeight="1">
      <c r="B15" s="43"/>
      <c r="D15" s="141" t="s">
        <v>18</v>
      </c>
      <c r="F15" s="17" t="s">
        <v>19</v>
      </c>
      <c r="I15" s="145" t="s">
        <v>20</v>
      </c>
      <c r="J15" s="17" t="s">
        <v>21</v>
      </c>
      <c r="L15" s="43"/>
    </row>
    <row r="16" s="1" customFormat="1" ht="12" customHeight="1">
      <c r="B16" s="43"/>
      <c r="D16" s="141" t="s">
        <v>22</v>
      </c>
      <c r="F16" s="17" t="s">
        <v>23</v>
      </c>
      <c r="I16" s="145" t="s">
        <v>24</v>
      </c>
      <c r="J16" s="146" t="str">
        <f>'Rekapitulace stavby'!AN8</f>
        <v>2. 11. 2018</v>
      </c>
      <c r="L16" s="43"/>
    </row>
    <row r="17" s="1" customFormat="1" ht="10.8" customHeight="1">
      <c r="B17" s="43"/>
      <c r="I17" s="143"/>
      <c r="L17" s="43"/>
    </row>
    <row r="18" s="1" customFormat="1" ht="12" customHeight="1">
      <c r="B18" s="43"/>
      <c r="D18" s="141" t="s">
        <v>26</v>
      </c>
      <c r="I18" s="145" t="s">
        <v>27</v>
      </c>
      <c r="J18" s="17" t="s">
        <v>28</v>
      </c>
      <c r="L18" s="43"/>
    </row>
    <row r="19" s="1" customFormat="1" ht="18" customHeight="1">
      <c r="B19" s="43"/>
      <c r="E19" s="17" t="s">
        <v>29</v>
      </c>
      <c r="I19" s="145" t="s">
        <v>30</v>
      </c>
      <c r="J19" s="17" t="s">
        <v>31</v>
      </c>
      <c r="L19" s="43"/>
    </row>
    <row r="20" s="1" customFormat="1" ht="6.96" customHeight="1">
      <c r="B20" s="43"/>
      <c r="I20" s="143"/>
      <c r="L20" s="43"/>
    </row>
    <row r="21" s="1" customFormat="1" ht="12" customHeight="1">
      <c r="B21" s="43"/>
      <c r="D21" s="141" t="s">
        <v>32</v>
      </c>
      <c r="I21" s="145" t="s">
        <v>27</v>
      </c>
      <c r="J21" s="33" t="str">
        <f>'Rekapitulace stavby'!AN13</f>
        <v>Vyplň údaj</v>
      </c>
      <c r="L21" s="43"/>
    </row>
    <row r="22" s="1" customFormat="1" ht="18" customHeight="1">
      <c r="B22" s="43"/>
      <c r="E22" s="33" t="str">
        <f>'Rekapitulace stavby'!E14</f>
        <v>Vyplň údaj</v>
      </c>
      <c r="F22" s="17"/>
      <c r="G22" s="17"/>
      <c r="H22" s="17"/>
      <c r="I22" s="145" t="s">
        <v>30</v>
      </c>
      <c r="J22" s="33" t="str">
        <f>'Rekapitulace stavby'!AN14</f>
        <v>Vyplň údaj</v>
      </c>
      <c r="L22" s="43"/>
    </row>
    <row r="23" s="1" customFormat="1" ht="6.96" customHeight="1">
      <c r="B23" s="43"/>
      <c r="I23" s="143"/>
      <c r="L23" s="43"/>
    </row>
    <row r="24" s="1" customFormat="1" ht="12" customHeight="1">
      <c r="B24" s="43"/>
      <c r="D24" s="141" t="s">
        <v>34</v>
      </c>
      <c r="I24" s="145" t="s">
        <v>27</v>
      </c>
      <c r="J24" s="17" t="str">
        <f>IF('Rekapitulace stavby'!AN16="","",'Rekapitulace stavby'!AN16)</f>
        <v/>
      </c>
      <c r="L24" s="43"/>
    </row>
    <row r="25" s="1" customFormat="1" ht="18" customHeight="1">
      <c r="B25" s="43"/>
      <c r="E25" s="17" t="str">
        <f>IF('Rekapitulace stavby'!E17="","",'Rekapitulace stavby'!E17)</f>
        <v xml:space="preserve"> </v>
      </c>
      <c r="I25" s="145" t="s">
        <v>30</v>
      </c>
      <c r="J25" s="17" t="str">
        <f>IF('Rekapitulace stavby'!AN17="","",'Rekapitulace stavby'!AN17)</f>
        <v/>
      </c>
      <c r="L25" s="43"/>
    </row>
    <row r="26" s="1" customFormat="1" ht="6.96" customHeight="1">
      <c r="B26" s="43"/>
      <c r="I26" s="143"/>
      <c r="L26" s="43"/>
    </row>
    <row r="27" s="1" customFormat="1" ht="12" customHeight="1">
      <c r="B27" s="43"/>
      <c r="D27" s="141" t="s">
        <v>37</v>
      </c>
      <c r="I27" s="145" t="s">
        <v>27</v>
      </c>
      <c r="J27" s="17" t="s">
        <v>21</v>
      </c>
      <c r="L27" s="43"/>
    </row>
    <row r="28" s="1" customFormat="1" ht="18" customHeight="1">
      <c r="B28" s="43"/>
      <c r="E28" s="17" t="s">
        <v>38</v>
      </c>
      <c r="I28" s="145" t="s">
        <v>30</v>
      </c>
      <c r="J28" s="17" t="s">
        <v>21</v>
      </c>
      <c r="L28" s="43"/>
    </row>
    <row r="29" s="1" customFormat="1" ht="6.96" customHeight="1">
      <c r="B29" s="43"/>
      <c r="I29" s="143"/>
      <c r="L29" s="43"/>
    </row>
    <row r="30" s="1" customFormat="1" ht="12" customHeight="1">
      <c r="B30" s="43"/>
      <c r="D30" s="141" t="s">
        <v>39</v>
      </c>
      <c r="I30" s="143"/>
      <c r="L30" s="43"/>
    </row>
    <row r="31" s="7" customFormat="1" ht="45" customHeight="1">
      <c r="B31" s="147"/>
      <c r="E31" s="148" t="s">
        <v>40</v>
      </c>
      <c r="F31" s="148"/>
      <c r="G31" s="148"/>
      <c r="H31" s="148"/>
      <c r="I31" s="149"/>
      <c r="L31" s="147"/>
    </row>
    <row r="32" s="1" customFormat="1" ht="6.96" customHeight="1">
      <c r="B32" s="43"/>
      <c r="I32" s="143"/>
      <c r="L32" s="43"/>
    </row>
    <row r="33" s="1" customFormat="1" ht="6.96" customHeight="1">
      <c r="B33" s="43"/>
      <c r="D33" s="71"/>
      <c r="E33" s="71"/>
      <c r="F33" s="71"/>
      <c r="G33" s="71"/>
      <c r="H33" s="71"/>
      <c r="I33" s="150"/>
      <c r="J33" s="71"/>
      <c r="K33" s="71"/>
      <c r="L33" s="43"/>
    </row>
    <row r="34" s="1" customFormat="1" ht="25.44" customHeight="1">
      <c r="B34" s="43"/>
      <c r="D34" s="151" t="s">
        <v>41</v>
      </c>
      <c r="I34" s="143"/>
      <c r="J34" s="152">
        <f>ROUND(J94, 2)</f>
        <v>0</v>
      </c>
      <c r="L34" s="43"/>
    </row>
    <row r="35" s="1" customFormat="1" ht="6.96" customHeight="1">
      <c r="B35" s="43"/>
      <c r="D35" s="71"/>
      <c r="E35" s="71"/>
      <c r="F35" s="71"/>
      <c r="G35" s="71"/>
      <c r="H35" s="71"/>
      <c r="I35" s="150"/>
      <c r="J35" s="71"/>
      <c r="K35" s="71"/>
      <c r="L35" s="43"/>
    </row>
    <row r="36" s="1" customFormat="1" ht="14.4" customHeight="1">
      <c r="B36" s="43"/>
      <c r="F36" s="153" t="s">
        <v>43</v>
      </c>
      <c r="I36" s="154" t="s">
        <v>42</v>
      </c>
      <c r="J36" s="153" t="s">
        <v>44</v>
      </c>
      <c r="L36" s="43"/>
    </row>
    <row r="37" hidden="1" s="1" customFormat="1" ht="14.4" customHeight="1">
      <c r="B37" s="43"/>
      <c r="D37" s="141" t="s">
        <v>45</v>
      </c>
      <c r="E37" s="141" t="s">
        <v>46</v>
      </c>
      <c r="F37" s="155">
        <f>ROUND((SUM(BE94:BE225)),  2)</f>
        <v>0</v>
      </c>
      <c r="I37" s="156">
        <v>0.20999999999999999</v>
      </c>
      <c r="J37" s="155">
        <f>ROUND(((SUM(BE94:BE225))*I37),  2)</f>
        <v>0</v>
      </c>
      <c r="L37" s="43"/>
    </row>
    <row r="38" hidden="1" s="1" customFormat="1" ht="14.4" customHeight="1">
      <c r="B38" s="43"/>
      <c r="E38" s="141" t="s">
        <v>47</v>
      </c>
      <c r="F38" s="155">
        <f>ROUND((SUM(BF94:BF225)),  2)</f>
        <v>0</v>
      </c>
      <c r="I38" s="156">
        <v>0.14999999999999999</v>
      </c>
      <c r="J38" s="155">
        <f>ROUND(((SUM(BF94:BF225))*I38),  2)</f>
        <v>0</v>
      </c>
      <c r="L38" s="43"/>
    </row>
    <row r="39" s="1" customFormat="1" ht="14.4" customHeight="1">
      <c r="B39" s="43"/>
      <c r="D39" s="141" t="s">
        <v>45</v>
      </c>
      <c r="E39" s="141" t="s">
        <v>48</v>
      </c>
      <c r="F39" s="155">
        <f>ROUND((SUM(BG94:BG225)),  2)</f>
        <v>0</v>
      </c>
      <c r="I39" s="156">
        <v>0.20999999999999999</v>
      </c>
      <c r="J39" s="155">
        <f>0</f>
        <v>0</v>
      </c>
      <c r="L39" s="43"/>
    </row>
    <row r="40" s="1" customFormat="1" ht="14.4" customHeight="1">
      <c r="B40" s="43"/>
      <c r="E40" s="141" t="s">
        <v>49</v>
      </c>
      <c r="F40" s="155">
        <f>ROUND((SUM(BH94:BH225)),  2)</f>
        <v>0</v>
      </c>
      <c r="I40" s="156">
        <v>0.14999999999999999</v>
      </c>
      <c r="J40" s="155">
        <f>0</f>
        <v>0</v>
      </c>
      <c r="L40" s="43"/>
    </row>
    <row r="41" hidden="1" s="1" customFormat="1" ht="14.4" customHeight="1">
      <c r="B41" s="43"/>
      <c r="E41" s="141" t="s">
        <v>50</v>
      </c>
      <c r="F41" s="155">
        <f>ROUND((SUM(BI94:BI225)),  2)</f>
        <v>0</v>
      </c>
      <c r="I41" s="156">
        <v>0</v>
      </c>
      <c r="J41" s="155">
        <f>0</f>
        <v>0</v>
      </c>
      <c r="L41" s="43"/>
    </row>
    <row r="42" s="1" customFormat="1" ht="6.96" customHeight="1">
      <c r="B42" s="43"/>
      <c r="I42" s="143"/>
      <c r="L42" s="43"/>
    </row>
    <row r="43" s="1" customFormat="1" ht="25.44" customHeight="1">
      <c r="B43" s="43"/>
      <c r="C43" s="157"/>
      <c r="D43" s="158" t="s">
        <v>51</v>
      </c>
      <c r="E43" s="159"/>
      <c r="F43" s="159"/>
      <c r="G43" s="160" t="s">
        <v>52</v>
      </c>
      <c r="H43" s="161" t="s">
        <v>53</v>
      </c>
      <c r="I43" s="162"/>
      <c r="J43" s="163">
        <f>SUM(J34:J41)</f>
        <v>0</v>
      </c>
      <c r="K43" s="164"/>
      <c r="L43" s="43"/>
    </row>
    <row r="44" s="1" customFormat="1" ht="14.4" customHeight="1">
      <c r="B44" s="165"/>
      <c r="C44" s="166"/>
      <c r="D44" s="166"/>
      <c r="E44" s="166"/>
      <c r="F44" s="166"/>
      <c r="G44" s="166"/>
      <c r="H44" s="166"/>
      <c r="I44" s="167"/>
      <c r="J44" s="166"/>
      <c r="K44" s="166"/>
      <c r="L44" s="43"/>
    </row>
    <row r="48" s="1" customFormat="1" ht="6.96" customHeight="1">
      <c r="B48" s="168"/>
      <c r="C48" s="169"/>
      <c r="D48" s="169"/>
      <c r="E48" s="169"/>
      <c r="F48" s="169"/>
      <c r="G48" s="169"/>
      <c r="H48" s="169"/>
      <c r="I48" s="170"/>
      <c r="J48" s="169"/>
      <c r="K48" s="169"/>
      <c r="L48" s="43"/>
    </row>
    <row r="49" s="1" customFormat="1" ht="24.96" customHeight="1">
      <c r="B49" s="38"/>
      <c r="C49" s="23" t="s">
        <v>189</v>
      </c>
      <c r="D49" s="39"/>
      <c r="E49" s="39"/>
      <c r="F49" s="39"/>
      <c r="G49" s="39"/>
      <c r="H49" s="39"/>
      <c r="I49" s="143"/>
      <c r="J49" s="39"/>
      <c r="K49" s="39"/>
      <c r="L49" s="43"/>
    </row>
    <row r="50" s="1" customFormat="1" ht="6.96" customHeight="1">
      <c r="B50" s="38"/>
      <c r="C50" s="39"/>
      <c r="D50" s="39"/>
      <c r="E50" s="39"/>
      <c r="F50" s="39"/>
      <c r="G50" s="39"/>
      <c r="H50" s="39"/>
      <c r="I50" s="143"/>
      <c r="J50" s="39"/>
      <c r="K50" s="39"/>
      <c r="L50" s="43"/>
    </row>
    <row r="51" s="1" customFormat="1" ht="12" customHeight="1">
      <c r="B51" s="38"/>
      <c r="C51" s="32" t="s">
        <v>16</v>
      </c>
      <c r="D51" s="39"/>
      <c r="E51" s="39"/>
      <c r="F51" s="39"/>
      <c r="G51" s="39"/>
      <c r="H51" s="39"/>
      <c r="I51" s="143"/>
      <c r="J51" s="39"/>
      <c r="K51" s="39"/>
      <c r="L51" s="43"/>
    </row>
    <row r="52" s="1" customFormat="1" ht="16.5" customHeight="1">
      <c r="B52" s="38"/>
      <c r="C52" s="39"/>
      <c r="D52" s="39"/>
      <c r="E52" s="171" t="str">
        <f>E7</f>
        <v>Oprava přejezdů v obvodu ST Ústí n.L.</v>
      </c>
      <c r="F52" s="32"/>
      <c r="G52" s="32"/>
      <c r="H52" s="32"/>
      <c r="I52" s="143"/>
      <c r="J52" s="39"/>
      <c r="K52" s="39"/>
      <c r="L52" s="43"/>
    </row>
    <row r="53" ht="12" customHeight="1">
      <c r="B53" s="21"/>
      <c r="C53" s="32" t="s">
        <v>183</v>
      </c>
      <c r="D53" s="22"/>
      <c r="E53" s="22"/>
      <c r="F53" s="22"/>
      <c r="G53" s="22"/>
      <c r="H53" s="22"/>
      <c r="I53" s="136"/>
      <c r="J53" s="22"/>
      <c r="K53" s="22"/>
      <c r="L53" s="20"/>
    </row>
    <row r="54" ht="16.5" customHeight="1">
      <c r="B54" s="21"/>
      <c r="C54" s="22"/>
      <c r="D54" s="22"/>
      <c r="E54" s="171" t="s">
        <v>1189</v>
      </c>
      <c r="F54" s="22"/>
      <c r="G54" s="22"/>
      <c r="H54" s="22"/>
      <c r="I54" s="136"/>
      <c r="J54" s="22"/>
      <c r="K54" s="22"/>
      <c r="L54" s="20"/>
    </row>
    <row r="55" ht="12" customHeight="1">
      <c r="B55" s="21"/>
      <c r="C55" s="32" t="s">
        <v>185</v>
      </c>
      <c r="D55" s="22"/>
      <c r="E55" s="22"/>
      <c r="F55" s="22"/>
      <c r="G55" s="22"/>
      <c r="H55" s="22"/>
      <c r="I55" s="136"/>
      <c r="J55" s="22"/>
      <c r="K55" s="22"/>
      <c r="L55" s="20"/>
    </row>
    <row r="56" s="1" customFormat="1" ht="16.5" customHeight="1">
      <c r="B56" s="38"/>
      <c r="C56" s="39"/>
      <c r="D56" s="39"/>
      <c r="E56" s="32" t="s">
        <v>186</v>
      </c>
      <c r="F56" s="39"/>
      <c r="G56" s="39"/>
      <c r="H56" s="39"/>
      <c r="I56" s="143"/>
      <c r="J56" s="39"/>
      <c r="K56" s="39"/>
      <c r="L56" s="43"/>
    </row>
    <row r="57" s="1" customFormat="1" ht="12" customHeight="1">
      <c r="B57" s="38"/>
      <c r="C57" s="32" t="s">
        <v>187</v>
      </c>
      <c r="D57" s="39"/>
      <c r="E57" s="39"/>
      <c r="F57" s="39"/>
      <c r="G57" s="39"/>
      <c r="H57" s="39"/>
      <c r="I57" s="143"/>
      <c r="J57" s="39"/>
      <c r="K57" s="39"/>
      <c r="L57" s="43"/>
    </row>
    <row r="58" s="1" customFormat="1" ht="16.5" customHeight="1">
      <c r="B58" s="38"/>
      <c r="C58" s="39"/>
      <c r="D58" s="39"/>
      <c r="E58" s="64" t="str">
        <f>E13</f>
        <v>TK - P3524</v>
      </c>
      <c r="F58" s="39"/>
      <c r="G58" s="39"/>
      <c r="H58" s="39"/>
      <c r="I58" s="143"/>
      <c r="J58" s="39"/>
      <c r="K58" s="39"/>
      <c r="L58" s="43"/>
    </row>
    <row r="59" s="1" customFormat="1" ht="6.96" customHeight="1">
      <c r="B59" s="38"/>
      <c r="C59" s="39"/>
      <c r="D59" s="39"/>
      <c r="E59" s="39"/>
      <c r="F59" s="39"/>
      <c r="G59" s="39"/>
      <c r="H59" s="39"/>
      <c r="I59" s="143"/>
      <c r="J59" s="39"/>
      <c r="K59" s="39"/>
      <c r="L59" s="43"/>
    </row>
    <row r="60" s="1" customFormat="1" ht="12" customHeight="1">
      <c r="B60" s="38"/>
      <c r="C60" s="32" t="s">
        <v>22</v>
      </c>
      <c r="D60" s="39"/>
      <c r="E60" s="39"/>
      <c r="F60" s="27" t="str">
        <f>F16</f>
        <v>obvod ST Ústí n.L.</v>
      </c>
      <c r="G60" s="39"/>
      <c r="H60" s="39"/>
      <c r="I60" s="145" t="s">
        <v>24</v>
      </c>
      <c r="J60" s="67" t="str">
        <f>IF(J16="","",J16)</f>
        <v>2. 11. 2018</v>
      </c>
      <c r="K60" s="39"/>
      <c r="L60" s="43"/>
    </row>
    <row r="61" s="1" customFormat="1" ht="6.96" customHeight="1">
      <c r="B61" s="38"/>
      <c r="C61" s="39"/>
      <c r="D61" s="39"/>
      <c r="E61" s="39"/>
      <c r="F61" s="39"/>
      <c r="G61" s="39"/>
      <c r="H61" s="39"/>
      <c r="I61" s="143"/>
      <c r="J61" s="39"/>
      <c r="K61" s="39"/>
      <c r="L61" s="43"/>
    </row>
    <row r="62" s="1" customFormat="1" ht="13.65" customHeight="1">
      <c r="B62" s="38"/>
      <c r="C62" s="32" t="s">
        <v>26</v>
      </c>
      <c r="D62" s="39"/>
      <c r="E62" s="39"/>
      <c r="F62" s="27" t="str">
        <f>E19</f>
        <v>SŽDC s.o., OŘ Ústí n.L., ST Ústí n.L.</v>
      </c>
      <c r="G62" s="39"/>
      <c r="H62" s="39"/>
      <c r="I62" s="145" t="s">
        <v>34</v>
      </c>
      <c r="J62" s="36" t="str">
        <f>E25</f>
        <v xml:space="preserve"> </v>
      </c>
      <c r="K62" s="39"/>
      <c r="L62" s="43"/>
    </row>
    <row r="63" s="1" customFormat="1" ht="24.9" customHeight="1">
      <c r="B63" s="38"/>
      <c r="C63" s="32" t="s">
        <v>32</v>
      </c>
      <c r="D63" s="39"/>
      <c r="E63" s="39"/>
      <c r="F63" s="27" t="str">
        <f>IF(E22="","",E22)</f>
        <v>Vyplň údaj</v>
      </c>
      <c r="G63" s="39"/>
      <c r="H63" s="39"/>
      <c r="I63" s="145" t="s">
        <v>37</v>
      </c>
      <c r="J63" s="36" t="str">
        <f>E28</f>
        <v>Jakub Lukášek, DiS; Jan Seemann, DiS</v>
      </c>
      <c r="K63" s="39"/>
      <c r="L63" s="43"/>
    </row>
    <row r="64" s="1" customFormat="1" ht="10.32" customHeight="1">
      <c r="B64" s="38"/>
      <c r="C64" s="39"/>
      <c r="D64" s="39"/>
      <c r="E64" s="39"/>
      <c r="F64" s="39"/>
      <c r="G64" s="39"/>
      <c r="H64" s="39"/>
      <c r="I64" s="143"/>
      <c r="J64" s="39"/>
      <c r="K64" s="39"/>
      <c r="L64" s="43"/>
    </row>
    <row r="65" s="1" customFormat="1" ht="29.28" customHeight="1">
      <c r="B65" s="38"/>
      <c r="C65" s="172" t="s">
        <v>190</v>
      </c>
      <c r="D65" s="173"/>
      <c r="E65" s="173"/>
      <c r="F65" s="173"/>
      <c r="G65" s="173"/>
      <c r="H65" s="173"/>
      <c r="I65" s="174"/>
      <c r="J65" s="175" t="s">
        <v>191</v>
      </c>
      <c r="K65" s="173"/>
      <c r="L65" s="43"/>
    </row>
    <row r="66" s="1" customFormat="1" ht="10.32" customHeight="1">
      <c r="B66" s="38"/>
      <c r="C66" s="39"/>
      <c r="D66" s="39"/>
      <c r="E66" s="39"/>
      <c r="F66" s="39"/>
      <c r="G66" s="39"/>
      <c r="H66" s="39"/>
      <c r="I66" s="143"/>
      <c r="J66" s="39"/>
      <c r="K66" s="39"/>
      <c r="L66" s="43"/>
    </row>
    <row r="67" s="1" customFormat="1" ht="22.8" customHeight="1">
      <c r="B67" s="38"/>
      <c r="C67" s="176" t="s">
        <v>73</v>
      </c>
      <c r="D67" s="39"/>
      <c r="E67" s="39"/>
      <c r="F67" s="39"/>
      <c r="G67" s="39"/>
      <c r="H67" s="39"/>
      <c r="I67" s="143"/>
      <c r="J67" s="97">
        <f>J94</f>
        <v>0</v>
      </c>
      <c r="K67" s="39"/>
      <c r="L67" s="43"/>
      <c r="AU67" s="17" t="s">
        <v>192</v>
      </c>
    </row>
    <row r="68" s="8" customFormat="1" ht="24.96" customHeight="1">
      <c r="B68" s="177"/>
      <c r="C68" s="178"/>
      <c r="D68" s="179" t="s">
        <v>193</v>
      </c>
      <c r="E68" s="180"/>
      <c r="F68" s="180"/>
      <c r="G68" s="180"/>
      <c r="H68" s="180"/>
      <c r="I68" s="181"/>
      <c r="J68" s="182">
        <f>J95</f>
        <v>0</v>
      </c>
      <c r="K68" s="178"/>
      <c r="L68" s="183"/>
    </row>
    <row r="69" s="9" customFormat="1" ht="19.92" customHeight="1">
      <c r="B69" s="184"/>
      <c r="C69" s="120"/>
      <c r="D69" s="185" t="s">
        <v>194</v>
      </c>
      <c r="E69" s="186"/>
      <c r="F69" s="186"/>
      <c r="G69" s="186"/>
      <c r="H69" s="186"/>
      <c r="I69" s="187"/>
      <c r="J69" s="188">
        <f>J96</f>
        <v>0</v>
      </c>
      <c r="K69" s="120"/>
      <c r="L69" s="189"/>
    </row>
    <row r="70" s="8" customFormat="1" ht="24.96" customHeight="1">
      <c r="B70" s="177"/>
      <c r="C70" s="178"/>
      <c r="D70" s="179" t="s">
        <v>1191</v>
      </c>
      <c r="E70" s="180"/>
      <c r="F70" s="180"/>
      <c r="G70" s="180"/>
      <c r="H70" s="180"/>
      <c r="I70" s="181"/>
      <c r="J70" s="182">
        <f>J191</f>
        <v>0</v>
      </c>
      <c r="K70" s="178"/>
      <c r="L70" s="183"/>
    </row>
    <row r="71" s="1" customFormat="1" ht="21.84" customHeight="1">
      <c r="B71" s="38"/>
      <c r="C71" s="39"/>
      <c r="D71" s="39"/>
      <c r="E71" s="39"/>
      <c r="F71" s="39"/>
      <c r="G71" s="39"/>
      <c r="H71" s="39"/>
      <c r="I71" s="143"/>
      <c r="J71" s="39"/>
      <c r="K71" s="39"/>
      <c r="L71" s="43"/>
    </row>
    <row r="72" s="1" customFormat="1" ht="6.96" customHeight="1">
      <c r="B72" s="57"/>
      <c r="C72" s="58"/>
      <c r="D72" s="58"/>
      <c r="E72" s="58"/>
      <c r="F72" s="58"/>
      <c r="G72" s="58"/>
      <c r="H72" s="58"/>
      <c r="I72" s="167"/>
      <c r="J72" s="58"/>
      <c r="K72" s="58"/>
      <c r="L72" s="43"/>
    </row>
    <row r="76" s="1" customFormat="1" ht="6.96" customHeight="1">
      <c r="B76" s="59"/>
      <c r="C76" s="60"/>
      <c r="D76" s="60"/>
      <c r="E76" s="60"/>
      <c r="F76" s="60"/>
      <c r="G76" s="60"/>
      <c r="H76" s="60"/>
      <c r="I76" s="170"/>
      <c r="J76" s="60"/>
      <c r="K76" s="60"/>
      <c r="L76" s="43"/>
    </row>
    <row r="77" s="1" customFormat="1" ht="24.96" customHeight="1">
      <c r="B77" s="38"/>
      <c r="C77" s="23" t="s">
        <v>197</v>
      </c>
      <c r="D77" s="39"/>
      <c r="E77" s="39"/>
      <c r="F77" s="39"/>
      <c r="G77" s="39"/>
      <c r="H77" s="39"/>
      <c r="I77" s="143"/>
      <c r="J77" s="39"/>
      <c r="K77" s="39"/>
      <c r="L77" s="43"/>
    </row>
    <row r="78" s="1" customFormat="1" ht="6.96" customHeight="1">
      <c r="B78" s="38"/>
      <c r="C78" s="39"/>
      <c r="D78" s="39"/>
      <c r="E78" s="39"/>
      <c r="F78" s="39"/>
      <c r="G78" s="39"/>
      <c r="H78" s="39"/>
      <c r="I78" s="143"/>
      <c r="J78" s="39"/>
      <c r="K78" s="39"/>
      <c r="L78" s="43"/>
    </row>
    <row r="79" s="1" customFormat="1" ht="12" customHeight="1">
      <c r="B79" s="38"/>
      <c r="C79" s="32" t="s">
        <v>16</v>
      </c>
      <c r="D79" s="39"/>
      <c r="E79" s="39"/>
      <c r="F79" s="39"/>
      <c r="G79" s="39"/>
      <c r="H79" s="39"/>
      <c r="I79" s="143"/>
      <c r="J79" s="39"/>
      <c r="K79" s="39"/>
      <c r="L79" s="43"/>
    </row>
    <row r="80" s="1" customFormat="1" ht="16.5" customHeight="1">
      <c r="B80" s="38"/>
      <c r="C80" s="39"/>
      <c r="D80" s="39"/>
      <c r="E80" s="171" t="str">
        <f>E7</f>
        <v>Oprava přejezdů v obvodu ST Ústí n.L.</v>
      </c>
      <c r="F80" s="32"/>
      <c r="G80" s="32"/>
      <c r="H80" s="32"/>
      <c r="I80" s="143"/>
      <c r="J80" s="39"/>
      <c r="K80" s="39"/>
      <c r="L80" s="43"/>
    </row>
    <row r="81" ht="12" customHeight="1">
      <c r="B81" s="21"/>
      <c r="C81" s="32" t="s">
        <v>183</v>
      </c>
      <c r="D81" s="22"/>
      <c r="E81" s="22"/>
      <c r="F81" s="22"/>
      <c r="G81" s="22"/>
      <c r="H81" s="22"/>
      <c r="I81" s="136"/>
      <c r="J81" s="22"/>
      <c r="K81" s="22"/>
      <c r="L81" s="20"/>
    </row>
    <row r="82" ht="16.5" customHeight="1">
      <c r="B82" s="21"/>
      <c r="C82" s="22"/>
      <c r="D82" s="22"/>
      <c r="E82" s="171" t="s">
        <v>1189</v>
      </c>
      <c r="F82" s="22"/>
      <c r="G82" s="22"/>
      <c r="H82" s="22"/>
      <c r="I82" s="136"/>
      <c r="J82" s="22"/>
      <c r="K82" s="22"/>
      <c r="L82" s="20"/>
    </row>
    <row r="83" ht="12" customHeight="1">
      <c r="B83" s="21"/>
      <c r="C83" s="32" t="s">
        <v>185</v>
      </c>
      <c r="D83" s="22"/>
      <c r="E83" s="22"/>
      <c r="F83" s="22"/>
      <c r="G83" s="22"/>
      <c r="H83" s="22"/>
      <c r="I83" s="136"/>
      <c r="J83" s="22"/>
      <c r="K83" s="22"/>
      <c r="L83" s="20"/>
    </row>
    <row r="84" s="1" customFormat="1" ht="16.5" customHeight="1">
      <c r="B84" s="38"/>
      <c r="C84" s="39"/>
      <c r="D84" s="39"/>
      <c r="E84" s="32" t="s">
        <v>186</v>
      </c>
      <c r="F84" s="39"/>
      <c r="G84" s="39"/>
      <c r="H84" s="39"/>
      <c r="I84" s="143"/>
      <c r="J84" s="39"/>
      <c r="K84" s="39"/>
      <c r="L84" s="43"/>
    </row>
    <row r="85" s="1" customFormat="1" ht="12" customHeight="1">
      <c r="B85" s="38"/>
      <c r="C85" s="32" t="s">
        <v>187</v>
      </c>
      <c r="D85" s="39"/>
      <c r="E85" s="39"/>
      <c r="F85" s="39"/>
      <c r="G85" s="39"/>
      <c r="H85" s="39"/>
      <c r="I85" s="143"/>
      <c r="J85" s="39"/>
      <c r="K85" s="39"/>
      <c r="L85" s="43"/>
    </row>
    <row r="86" s="1" customFormat="1" ht="16.5" customHeight="1">
      <c r="B86" s="38"/>
      <c r="C86" s="39"/>
      <c r="D86" s="39"/>
      <c r="E86" s="64" t="str">
        <f>E13</f>
        <v>TK - P3524</v>
      </c>
      <c r="F86" s="39"/>
      <c r="G86" s="39"/>
      <c r="H86" s="39"/>
      <c r="I86" s="143"/>
      <c r="J86" s="39"/>
      <c r="K86" s="39"/>
      <c r="L86" s="43"/>
    </row>
    <row r="87" s="1" customFormat="1" ht="6.96" customHeight="1">
      <c r="B87" s="38"/>
      <c r="C87" s="39"/>
      <c r="D87" s="39"/>
      <c r="E87" s="39"/>
      <c r="F87" s="39"/>
      <c r="G87" s="39"/>
      <c r="H87" s="39"/>
      <c r="I87" s="143"/>
      <c r="J87" s="39"/>
      <c r="K87" s="39"/>
      <c r="L87" s="43"/>
    </row>
    <row r="88" s="1" customFormat="1" ht="12" customHeight="1">
      <c r="B88" s="38"/>
      <c r="C88" s="32" t="s">
        <v>22</v>
      </c>
      <c r="D88" s="39"/>
      <c r="E88" s="39"/>
      <c r="F88" s="27" t="str">
        <f>F16</f>
        <v>obvod ST Ústí n.L.</v>
      </c>
      <c r="G88" s="39"/>
      <c r="H88" s="39"/>
      <c r="I88" s="145" t="s">
        <v>24</v>
      </c>
      <c r="J88" s="67" t="str">
        <f>IF(J16="","",J16)</f>
        <v>2. 11. 2018</v>
      </c>
      <c r="K88" s="39"/>
      <c r="L88" s="43"/>
    </row>
    <row r="89" s="1" customFormat="1" ht="6.96" customHeight="1">
      <c r="B89" s="38"/>
      <c r="C89" s="39"/>
      <c r="D89" s="39"/>
      <c r="E89" s="39"/>
      <c r="F89" s="39"/>
      <c r="G89" s="39"/>
      <c r="H89" s="39"/>
      <c r="I89" s="143"/>
      <c r="J89" s="39"/>
      <c r="K89" s="39"/>
      <c r="L89" s="43"/>
    </row>
    <row r="90" s="1" customFormat="1" ht="13.65" customHeight="1">
      <c r="B90" s="38"/>
      <c r="C90" s="32" t="s">
        <v>26</v>
      </c>
      <c r="D90" s="39"/>
      <c r="E90" s="39"/>
      <c r="F90" s="27" t="str">
        <f>E19</f>
        <v>SŽDC s.o., OŘ Ústí n.L., ST Ústí n.L.</v>
      </c>
      <c r="G90" s="39"/>
      <c r="H90" s="39"/>
      <c r="I90" s="145" t="s">
        <v>34</v>
      </c>
      <c r="J90" s="36" t="str">
        <f>E25</f>
        <v xml:space="preserve"> </v>
      </c>
      <c r="K90" s="39"/>
      <c r="L90" s="43"/>
    </row>
    <row r="91" s="1" customFormat="1" ht="24.9" customHeight="1">
      <c r="B91" s="38"/>
      <c r="C91" s="32" t="s">
        <v>32</v>
      </c>
      <c r="D91" s="39"/>
      <c r="E91" s="39"/>
      <c r="F91" s="27" t="str">
        <f>IF(E22="","",E22)</f>
        <v>Vyplň údaj</v>
      </c>
      <c r="G91" s="39"/>
      <c r="H91" s="39"/>
      <c r="I91" s="145" t="s">
        <v>37</v>
      </c>
      <c r="J91" s="36" t="str">
        <f>E28</f>
        <v>Jakub Lukášek, DiS; Jan Seemann, DiS</v>
      </c>
      <c r="K91" s="39"/>
      <c r="L91" s="43"/>
    </row>
    <row r="92" s="1" customFormat="1" ht="10.32" customHeight="1">
      <c r="B92" s="38"/>
      <c r="C92" s="39"/>
      <c r="D92" s="39"/>
      <c r="E92" s="39"/>
      <c r="F92" s="39"/>
      <c r="G92" s="39"/>
      <c r="H92" s="39"/>
      <c r="I92" s="143"/>
      <c r="J92" s="39"/>
      <c r="K92" s="39"/>
      <c r="L92" s="43"/>
    </row>
    <row r="93" s="10" customFormat="1" ht="29.28" customHeight="1">
      <c r="B93" s="190"/>
      <c r="C93" s="191" t="s">
        <v>198</v>
      </c>
      <c r="D93" s="192" t="s">
        <v>60</v>
      </c>
      <c r="E93" s="192" t="s">
        <v>56</v>
      </c>
      <c r="F93" s="192" t="s">
        <v>57</v>
      </c>
      <c r="G93" s="192" t="s">
        <v>199</v>
      </c>
      <c r="H93" s="192" t="s">
        <v>200</v>
      </c>
      <c r="I93" s="193" t="s">
        <v>201</v>
      </c>
      <c r="J93" s="192" t="s">
        <v>191</v>
      </c>
      <c r="K93" s="194" t="s">
        <v>202</v>
      </c>
      <c r="L93" s="195"/>
      <c r="M93" s="87" t="s">
        <v>21</v>
      </c>
      <c r="N93" s="88" t="s">
        <v>45</v>
      </c>
      <c r="O93" s="88" t="s">
        <v>203</v>
      </c>
      <c r="P93" s="88" t="s">
        <v>204</v>
      </c>
      <c r="Q93" s="88" t="s">
        <v>205</v>
      </c>
      <c r="R93" s="88" t="s">
        <v>206</v>
      </c>
      <c r="S93" s="88" t="s">
        <v>207</v>
      </c>
      <c r="T93" s="89" t="s">
        <v>208</v>
      </c>
    </row>
    <row r="94" s="1" customFormat="1" ht="22.8" customHeight="1">
      <c r="B94" s="38"/>
      <c r="C94" s="94" t="s">
        <v>209</v>
      </c>
      <c r="D94" s="39"/>
      <c r="E94" s="39"/>
      <c r="F94" s="39"/>
      <c r="G94" s="39"/>
      <c r="H94" s="39"/>
      <c r="I94" s="143"/>
      <c r="J94" s="196">
        <f>BK94</f>
        <v>0</v>
      </c>
      <c r="K94" s="39"/>
      <c r="L94" s="43"/>
      <c r="M94" s="90"/>
      <c r="N94" s="91"/>
      <c r="O94" s="91"/>
      <c r="P94" s="197">
        <f>P95+P191</f>
        <v>0</v>
      </c>
      <c r="Q94" s="91"/>
      <c r="R94" s="197">
        <f>R95+R191</f>
        <v>58.822178000000001</v>
      </c>
      <c r="S94" s="91"/>
      <c r="T94" s="198">
        <f>T95+T191</f>
        <v>0</v>
      </c>
      <c r="AT94" s="17" t="s">
        <v>74</v>
      </c>
      <c r="AU94" s="17" t="s">
        <v>192</v>
      </c>
      <c r="BK94" s="199">
        <f>BK95+BK191</f>
        <v>0</v>
      </c>
    </row>
    <row r="95" s="11" customFormat="1" ht="25.92" customHeight="1">
      <c r="B95" s="200"/>
      <c r="C95" s="201"/>
      <c r="D95" s="202" t="s">
        <v>74</v>
      </c>
      <c r="E95" s="203" t="s">
        <v>210</v>
      </c>
      <c r="F95" s="203" t="s">
        <v>211</v>
      </c>
      <c r="G95" s="201"/>
      <c r="H95" s="201"/>
      <c r="I95" s="204"/>
      <c r="J95" s="205">
        <f>BK95</f>
        <v>0</v>
      </c>
      <c r="K95" s="201"/>
      <c r="L95" s="206"/>
      <c r="M95" s="207"/>
      <c r="N95" s="208"/>
      <c r="O95" s="208"/>
      <c r="P95" s="209">
        <f>P96</f>
        <v>0</v>
      </c>
      <c r="Q95" s="208"/>
      <c r="R95" s="209">
        <f>R96</f>
        <v>58.822178000000001</v>
      </c>
      <c r="S95" s="208"/>
      <c r="T95" s="210">
        <f>T96</f>
        <v>0</v>
      </c>
      <c r="AR95" s="211" t="s">
        <v>82</v>
      </c>
      <c r="AT95" s="212" t="s">
        <v>74</v>
      </c>
      <c r="AU95" s="212" t="s">
        <v>75</v>
      </c>
      <c r="AY95" s="211" t="s">
        <v>212</v>
      </c>
      <c r="BK95" s="213">
        <f>BK96</f>
        <v>0</v>
      </c>
    </row>
    <row r="96" s="11" customFormat="1" ht="22.8" customHeight="1">
      <c r="B96" s="200"/>
      <c r="C96" s="201"/>
      <c r="D96" s="202" t="s">
        <v>74</v>
      </c>
      <c r="E96" s="214" t="s">
        <v>213</v>
      </c>
      <c r="F96" s="214" t="s">
        <v>214</v>
      </c>
      <c r="G96" s="201"/>
      <c r="H96" s="201"/>
      <c r="I96" s="204"/>
      <c r="J96" s="215">
        <f>BK96</f>
        <v>0</v>
      </c>
      <c r="K96" s="201"/>
      <c r="L96" s="206"/>
      <c r="M96" s="207"/>
      <c r="N96" s="208"/>
      <c r="O96" s="208"/>
      <c r="P96" s="209">
        <f>SUM(P97:P190)</f>
        <v>0</v>
      </c>
      <c r="Q96" s="208"/>
      <c r="R96" s="209">
        <f>SUM(R97:R190)</f>
        <v>58.822178000000001</v>
      </c>
      <c r="S96" s="208"/>
      <c r="T96" s="210">
        <f>SUM(T97:T190)</f>
        <v>0</v>
      </c>
      <c r="AR96" s="211" t="s">
        <v>82</v>
      </c>
      <c r="AT96" s="212" t="s">
        <v>74</v>
      </c>
      <c r="AU96" s="212" t="s">
        <v>82</v>
      </c>
      <c r="AY96" s="211" t="s">
        <v>212</v>
      </c>
      <c r="BK96" s="213">
        <f>SUM(BK97:BK190)</f>
        <v>0</v>
      </c>
    </row>
    <row r="97" s="1" customFormat="1" ht="22.5" customHeight="1">
      <c r="B97" s="38"/>
      <c r="C97" s="216" t="s">
        <v>82</v>
      </c>
      <c r="D97" s="216" t="s">
        <v>215</v>
      </c>
      <c r="E97" s="217" t="s">
        <v>748</v>
      </c>
      <c r="F97" s="218" t="s">
        <v>749</v>
      </c>
      <c r="G97" s="219" t="s">
        <v>235</v>
      </c>
      <c r="H97" s="220">
        <v>11.550000000000001</v>
      </c>
      <c r="I97" s="221"/>
      <c r="J97" s="222">
        <f>ROUND(I97*H97,2)</f>
        <v>0</v>
      </c>
      <c r="K97" s="218" t="s">
        <v>219</v>
      </c>
      <c r="L97" s="43"/>
      <c r="M97" s="223" t="s">
        <v>21</v>
      </c>
      <c r="N97" s="224" t="s">
        <v>48</v>
      </c>
      <c r="O97" s="79"/>
      <c r="P97" s="225">
        <f>O97*H97</f>
        <v>0</v>
      </c>
      <c r="Q97" s="225">
        <v>0</v>
      </c>
      <c r="R97" s="225">
        <f>Q97*H97</f>
        <v>0</v>
      </c>
      <c r="S97" s="225">
        <v>0</v>
      </c>
      <c r="T97" s="226">
        <f>S97*H97</f>
        <v>0</v>
      </c>
      <c r="AR97" s="17" t="s">
        <v>220</v>
      </c>
      <c r="AT97" s="17" t="s">
        <v>215</v>
      </c>
      <c r="AU97" s="17" t="s">
        <v>84</v>
      </c>
      <c r="AY97" s="17" t="s">
        <v>212</v>
      </c>
      <c r="BE97" s="227">
        <f>IF(N97="základní",J97,0)</f>
        <v>0</v>
      </c>
      <c r="BF97" s="227">
        <f>IF(N97="snížená",J97,0)</f>
        <v>0</v>
      </c>
      <c r="BG97" s="227">
        <f>IF(N97="zákl. přenesená",J97,0)</f>
        <v>0</v>
      </c>
      <c r="BH97" s="227">
        <f>IF(N97="sníž. přenesená",J97,0)</f>
        <v>0</v>
      </c>
      <c r="BI97" s="227">
        <f>IF(N97="nulová",J97,0)</f>
        <v>0</v>
      </c>
      <c r="BJ97" s="17" t="s">
        <v>220</v>
      </c>
      <c r="BK97" s="227">
        <f>ROUND(I97*H97,2)</f>
        <v>0</v>
      </c>
      <c r="BL97" s="17" t="s">
        <v>220</v>
      </c>
      <c r="BM97" s="17" t="s">
        <v>1192</v>
      </c>
    </row>
    <row r="98" s="1" customFormat="1">
      <c r="B98" s="38"/>
      <c r="C98" s="39"/>
      <c r="D98" s="228" t="s">
        <v>222</v>
      </c>
      <c r="E98" s="39"/>
      <c r="F98" s="229" t="s">
        <v>243</v>
      </c>
      <c r="G98" s="39"/>
      <c r="H98" s="39"/>
      <c r="I98" s="143"/>
      <c r="J98" s="39"/>
      <c r="K98" s="39"/>
      <c r="L98" s="43"/>
      <c r="M98" s="230"/>
      <c r="N98" s="79"/>
      <c r="O98" s="79"/>
      <c r="P98" s="79"/>
      <c r="Q98" s="79"/>
      <c r="R98" s="79"/>
      <c r="S98" s="79"/>
      <c r="T98" s="80"/>
      <c r="AT98" s="17" t="s">
        <v>222</v>
      </c>
      <c r="AU98" s="17" t="s">
        <v>84</v>
      </c>
    </row>
    <row r="99" s="12" customFormat="1">
      <c r="B99" s="231"/>
      <c r="C99" s="232"/>
      <c r="D99" s="228" t="s">
        <v>229</v>
      </c>
      <c r="E99" s="233" t="s">
        <v>21</v>
      </c>
      <c r="F99" s="234" t="s">
        <v>1193</v>
      </c>
      <c r="G99" s="232"/>
      <c r="H99" s="235">
        <v>11.550000000000001</v>
      </c>
      <c r="I99" s="236"/>
      <c r="J99" s="232"/>
      <c r="K99" s="232"/>
      <c r="L99" s="237"/>
      <c r="M99" s="238"/>
      <c r="N99" s="239"/>
      <c r="O99" s="239"/>
      <c r="P99" s="239"/>
      <c r="Q99" s="239"/>
      <c r="R99" s="239"/>
      <c r="S99" s="239"/>
      <c r="T99" s="240"/>
      <c r="AT99" s="241" t="s">
        <v>229</v>
      </c>
      <c r="AU99" s="241" t="s">
        <v>84</v>
      </c>
      <c r="AV99" s="12" t="s">
        <v>84</v>
      </c>
      <c r="AW99" s="12" t="s">
        <v>36</v>
      </c>
      <c r="AX99" s="12" t="s">
        <v>82</v>
      </c>
      <c r="AY99" s="241" t="s">
        <v>212</v>
      </c>
    </row>
    <row r="100" s="1" customFormat="1" ht="33.75" customHeight="1">
      <c r="B100" s="38"/>
      <c r="C100" s="216" t="s">
        <v>84</v>
      </c>
      <c r="D100" s="216" t="s">
        <v>215</v>
      </c>
      <c r="E100" s="217" t="s">
        <v>1194</v>
      </c>
      <c r="F100" s="218" t="s">
        <v>1195</v>
      </c>
      <c r="G100" s="219" t="s">
        <v>1135</v>
      </c>
      <c r="H100" s="220">
        <v>4</v>
      </c>
      <c r="I100" s="221"/>
      <c r="J100" s="222">
        <f>ROUND(I100*H100,2)</f>
        <v>0</v>
      </c>
      <c r="K100" s="218" t="s">
        <v>219</v>
      </c>
      <c r="L100" s="43"/>
      <c r="M100" s="223" t="s">
        <v>21</v>
      </c>
      <c r="N100" s="224" t="s">
        <v>48</v>
      </c>
      <c r="O100" s="79"/>
      <c r="P100" s="225">
        <f>O100*H100</f>
        <v>0</v>
      </c>
      <c r="Q100" s="225">
        <v>0</v>
      </c>
      <c r="R100" s="225">
        <f>Q100*H100</f>
        <v>0</v>
      </c>
      <c r="S100" s="225">
        <v>0</v>
      </c>
      <c r="T100" s="226">
        <f>S100*H100</f>
        <v>0</v>
      </c>
      <c r="AR100" s="17" t="s">
        <v>220</v>
      </c>
      <c r="AT100" s="17" t="s">
        <v>215</v>
      </c>
      <c r="AU100" s="17" t="s">
        <v>84</v>
      </c>
      <c r="AY100" s="17" t="s">
        <v>212</v>
      </c>
      <c r="BE100" s="227">
        <f>IF(N100="základní",J100,0)</f>
        <v>0</v>
      </c>
      <c r="BF100" s="227">
        <f>IF(N100="snížená",J100,0)</f>
        <v>0</v>
      </c>
      <c r="BG100" s="227">
        <f>IF(N100="zákl. přenesená",J100,0)</f>
        <v>0</v>
      </c>
      <c r="BH100" s="227">
        <f>IF(N100="sníž. přenesená",J100,0)</f>
        <v>0</v>
      </c>
      <c r="BI100" s="227">
        <f>IF(N100="nulová",J100,0)</f>
        <v>0</v>
      </c>
      <c r="BJ100" s="17" t="s">
        <v>220</v>
      </c>
      <c r="BK100" s="227">
        <f>ROUND(I100*H100,2)</f>
        <v>0</v>
      </c>
      <c r="BL100" s="17" t="s">
        <v>220</v>
      </c>
      <c r="BM100" s="17" t="s">
        <v>1196</v>
      </c>
    </row>
    <row r="101" s="1" customFormat="1">
      <c r="B101" s="38"/>
      <c r="C101" s="39"/>
      <c r="D101" s="228" t="s">
        <v>222</v>
      </c>
      <c r="E101" s="39"/>
      <c r="F101" s="229" t="s">
        <v>1137</v>
      </c>
      <c r="G101" s="39"/>
      <c r="H101" s="39"/>
      <c r="I101" s="143"/>
      <c r="J101" s="39"/>
      <c r="K101" s="39"/>
      <c r="L101" s="43"/>
      <c r="M101" s="230"/>
      <c r="N101" s="79"/>
      <c r="O101" s="79"/>
      <c r="P101" s="79"/>
      <c r="Q101" s="79"/>
      <c r="R101" s="79"/>
      <c r="S101" s="79"/>
      <c r="T101" s="80"/>
      <c r="AT101" s="17" t="s">
        <v>222</v>
      </c>
      <c r="AU101" s="17" t="s">
        <v>84</v>
      </c>
    </row>
    <row r="102" s="1" customFormat="1" ht="22.5" customHeight="1">
      <c r="B102" s="38"/>
      <c r="C102" s="216" t="s">
        <v>91</v>
      </c>
      <c r="D102" s="216" t="s">
        <v>215</v>
      </c>
      <c r="E102" s="217" t="s">
        <v>224</v>
      </c>
      <c r="F102" s="218" t="s">
        <v>225</v>
      </c>
      <c r="G102" s="219" t="s">
        <v>226</v>
      </c>
      <c r="H102" s="220">
        <v>8</v>
      </c>
      <c r="I102" s="221"/>
      <c r="J102" s="222">
        <f>ROUND(I102*H102,2)</f>
        <v>0</v>
      </c>
      <c r="K102" s="218" t="s">
        <v>219</v>
      </c>
      <c r="L102" s="43"/>
      <c r="M102" s="223" t="s">
        <v>21</v>
      </c>
      <c r="N102" s="224" t="s">
        <v>48</v>
      </c>
      <c r="O102" s="79"/>
      <c r="P102" s="225">
        <f>O102*H102</f>
        <v>0</v>
      </c>
      <c r="Q102" s="225">
        <v>0</v>
      </c>
      <c r="R102" s="225">
        <f>Q102*H102</f>
        <v>0</v>
      </c>
      <c r="S102" s="225">
        <v>0</v>
      </c>
      <c r="T102" s="226">
        <f>S102*H102</f>
        <v>0</v>
      </c>
      <c r="AR102" s="17" t="s">
        <v>220</v>
      </c>
      <c r="AT102" s="17" t="s">
        <v>215</v>
      </c>
      <c r="AU102" s="17" t="s">
        <v>84</v>
      </c>
      <c r="AY102" s="17" t="s">
        <v>212</v>
      </c>
      <c r="BE102" s="227">
        <f>IF(N102="základní",J102,0)</f>
        <v>0</v>
      </c>
      <c r="BF102" s="227">
        <f>IF(N102="snížená",J102,0)</f>
        <v>0</v>
      </c>
      <c r="BG102" s="227">
        <f>IF(N102="zákl. přenesená",J102,0)</f>
        <v>0</v>
      </c>
      <c r="BH102" s="227">
        <f>IF(N102="sníž. přenesená",J102,0)</f>
        <v>0</v>
      </c>
      <c r="BI102" s="227">
        <f>IF(N102="nulová",J102,0)</f>
        <v>0</v>
      </c>
      <c r="BJ102" s="17" t="s">
        <v>220</v>
      </c>
      <c r="BK102" s="227">
        <f>ROUND(I102*H102,2)</f>
        <v>0</v>
      </c>
      <c r="BL102" s="17" t="s">
        <v>220</v>
      </c>
      <c r="BM102" s="17" t="s">
        <v>1197</v>
      </c>
    </row>
    <row r="103" s="1" customFormat="1">
      <c r="B103" s="38"/>
      <c r="C103" s="39"/>
      <c r="D103" s="228" t="s">
        <v>222</v>
      </c>
      <c r="E103" s="39"/>
      <c r="F103" s="229" t="s">
        <v>228</v>
      </c>
      <c r="G103" s="39"/>
      <c r="H103" s="39"/>
      <c r="I103" s="143"/>
      <c r="J103" s="39"/>
      <c r="K103" s="39"/>
      <c r="L103" s="43"/>
      <c r="M103" s="230"/>
      <c r="N103" s="79"/>
      <c r="O103" s="79"/>
      <c r="P103" s="79"/>
      <c r="Q103" s="79"/>
      <c r="R103" s="79"/>
      <c r="S103" s="79"/>
      <c r="T103" s="80"/>
      <c r="AT103" s="17" t="s">
        <v>222</v>
      </c>
      <c r="AU103" s="17" t="s">
        <v>84</v>
      </c>
    </row>
    <row r="104" s="12" customFormat="1">
      <c r="B104" s="231"/>
      <c r="C104" s="232"/>
      <c r="D104" s="228" t="s">
        <v>229</v>
      </c>
      <c r="E104" s="233" t="s">
        <v>21</v>
      </c>
      <c r="F104" s="234" t="s">
        <v>1198</v>
      </c>
      <c r="G104" s="232"/>
      <c r="H104" s="235">
        <v>8</v>
      </c>
      <c r="I104" s="236"/>
      <c r="J104" s="232"/>
      <c r="K104" s="232"/>
      <c r="L104" s="237"/>
      <c r="M104" s="238"/>
      <c r="N104" s="239"/>
      <c r="O104" s="239"/>
      <c r="P104" s="239"/>
      <c r="Q104" s="239"/>
      <c r="R104" s="239"/>
      <c r="S104" s="239"/>
      <c r="T104" s="240"/>
      <c r="AT104" s="241" t="s">
        <v>229</v>
      </c>
      <c r="AU104" s="241" t="s">
        <v>84</v>
      </c>
      <c r="AV104" s="12" t="s">
        <v>84</v>
      </c>
      <c r="AW104" s="12" t="s">
        <v>36</v>
      </c>
      <c r="AX104" s="12" t="s">
        <v>82</v>
      </c>
      <c r="AY104" s="241" t="s">
        <v>212</v>
      </c>
    </row>
    <row r="105" s="1" customFormat="1" ht="22.5" customHeight="1">
      <c r="B105" s="38"/>
      <c r="C105" s="216" t="s">
        <v>220</v>
      </c>
      <c r="D105" s="216" t="s">
        <v>215</v>
      </c>
      <c r="E105" s="217" t="s">
        <v>233</v>
      </c>
      <c r="F105" s="218" t="s">
        <v>234</v>
      </c>
      <c r="G105" s="219" t="s">
        <v>235</v>
      </c>
      <c r="H105" s="220">
        <v>22.800000000000001</v>
      </c>
      <c r="I105" s="221"/>
      <c r="J105" s="222">
        <f>ROUND(I105*H105,2)</f>
        <v>0</v>
      </c>
      <c r="K105" s="218" t="s">
        <v>219</v>
      </c>
      <c r="L105" s="43"/>
      <c r="M105" s="223" t="s">
        <v>21</v>
      </c>
      <c r="N105" s="224" t="s">
        <v>48</v>
      </c>
      <c r="O105" s="79"/>
      <c r="P105" s="225">
        <f>O105*H105</f>
        <v>0</v>
      </c>
      <c r="Q105" s="225">
        <v>0</v>
      </c>
      <c r="R105" s="225">
        <f>Q105*H105</f>
        <v>0</v>
      </c>
      <c r="S105" s="225">
        <v>0</v>
      </c>
      <c r="T105" s="226">
        <f>S105*H105</f>
        <v>0</v>
      </c>
      <c r="AR105" s="17" t="s">
        <v>220</v>
      </c>
      <c r="AT105" s="17" t="s">
        <v>215</v>
      </c>
      <c r="AU105" s="17" t="s">
        <v>84</v>
      </c>
      <c r="AY105" s="17" t="s">
        <v>212</v>
      </c>
      <c r="BE105" s="227">
        <f>IF(N105="základní",J105,0)</f>
        <v>0</v>
      </c>
      <c r="BF105" s="227">
        <f>IF(N105="snížená",J105,0)</f>
        <v>0</v>
      </c>
      <c r="BG105" s="227">
        <f>IF(N105="zákl. přenesená",J105,0)</f>
        <v>0</v>
      </c>
      <c r="BH105" s="227">
        <f>IF(N105="sníž. přenesená",J105,0)</f>
        <v>0</v>
      </c>
      <c r="BI105" s="227">
        <f>IF(N105="nulová",J105,0)</f>
        <v>0</v>
      </c>
      <c r="BJ105" s="17" t="s">
        <v>220</v>
      </c>
      <c r="BK105" s="227">
        <f>ROUND(I105*H105,2)</f>
        <v>0</v>
      </c>
      <c r="BL105" s="17" t="s">
        <v>220</v>
      </c>
      <c r="BM105" s="17" t="s">
        <v>1199</v>
      </c>
    </row>
    <row r="106" s="1" customFormat="1">
      <c r="B106" s="38"/>
      <c r="C106" s="39"/>
      <c r="D106" s="228" t="s">
        <v>222</v>
      </c>
      <c r="E106" s="39"/>
      <c r="F106" s="229" t="s">
        <v>237</v>
      </c>
      <c r="G106" s="39"/>
      <c r="H106" s="39"/>
      <c r="I106" s="143"/>
      <c r="J106" s="39"/>
      <c r="K106" s="39"/>
      <c r="L106" s="43"/>
      <c r="M106" s="230"/>
      <c r="N106" s="79"/>
      <c r="O106" s="79"/>
      <c r="P106" s="79"/>
      <c r="Q106" s="79"/>
      <c r="R106" s="79"/>
      <c r="S106" s="79"/>
      <c r="T106" s="80"/>
      <c r="AT106" s="17" t="s">
        <v>222</v>
      </c>
      <c r="AU106" s="17" t="s">
        <v>84</v>
      </c>
    </row>
    <row r="107" s="12" customFormat="1">
      <c r="B107" s="231"/>
      <c r="C107" s="232"/>
      <c r="D107" s="228" t="s">
        <v>229</v>
      </c>
      <c r="E107" s="233" t="s">
        <v>21</v>
      </c>
      <c r="F107" s="234" t="s">
        <v>1200</v>
      </c>
      <c r="G107" s="232"/>
      <c r="H107" s="235">
        <v>12</v>
      </c>
      <c r="I107" s="236"/>
      <c r="J107" s="232"/>
      <c r="K107" s="232"/>
      <c r="L107" s="237"/>
      <c r="M107" s="238"/>
      <c r="N107" s="239"/>
      <c r="O107" s="239"/>
      <c r="P107" s="239"/>
      <c r="Q107" s="239"/>
      <c r="R107" s="239"/>
      <c r="S107" s="239"/>
      <c r="T107" s="240"/>
      <c r="AT107" s="241" t="s">
        <v>229</v>
      </c>
      <c r="AU107" s="241" t="s">
        <v>84</v>
      </c>
      <c r="AV107" s="12" t="s">
        <v>84</v>
      </c>
      <c r="AW107" s="12" t="s">
        <v>36</v>
      </c>
      <c r="AX107" s="12" t="s">
        <v>75</v>
      </c>
      <c r="AY107" s="241" t="s">
        <v>212</v>
      </c>
    </row>
    <row r="108" s="12" customFormat="1">
      <c r="B108" s="231"/>
      <c r="C108" s="232"/>
      <c r="D108" s="228" t="s">
        <v>229</v>
      </c>
      <c r="E108" s="233" t="s">
        <v>21</v>
      </c>
      <c r="F108" s="234" t="s">
        <v>1201</v>
      </c>
      <c r="G108" s="232"/>
      <c r="H108" s="235">
        <v>10.800000000000001</v>
      </c>
      <c r="I108" s="236"/>
      <c r="J108" s="232"/>
      <c r="K108" s="232"/>
      <c r="L108" s="237"/>
      <c r="M108" s="238"/>
      <c r="N108" s="239"/>
      <c r="O108" s="239"/>
      <c r="P108" s="239"/>
      <c r="Q108" s="239"/>
      <c r="R108" s="239"/>
      <c r="S108" s="239"/>
      <c r="T108" s="240"/>
      <c r="AT108" s="241" t="s">
        <v>229</v>
      </c>
      <c r="AU108" s="241" t="s">
        <v>84</v>
      </c>
      <c r="AV108" s="12" t="s">
        <v>84</v>
      </c>
      <c r="AW108" s="12" t="s">
        <v>36</v>
      </c>
      <c r="AX108" s="12" t="s">
        <v>75</v>
      </c>
      <c r="AY108" s="241" t="s">
        <v>212</v>
      </c>
    </row>
    <row r="109" s="13" customFormat="1">
      <c r="B109" s="242"/>
      <c r="C109" s="243"/>
      <c r="D109" s="228" t="s">
        <v>229</v>
      </c>
      <c r="E109" s="244" t="s">
        <v>21</v>
      </c>
      <c r="F109" s="245" t="s">
        <v>232</v>
      </c>
      <c r="G109" s="243"/>
      <c r="H109" s="246">
        <v>22.800000000000001</v>
      </c>
      <c r="I109" s="247"/>
      <c r="J109" s="243"/>
      <c r="K109" s="243"/>
      <c r="L109" s="248"/>
      <c r="M109" s="249"/>
      <c r="N109" s="250"/>
      <c r="O109" s="250"/>
      <c r="P109" s="250"/>
      <c r="Q109" s="250"/>
      <c r="R109" s="250"/>
      <c r="S109" s="250"/>
      <c r="T109" s="251"/>
      <c r="AT109" s="252" t="s">
        <v>229</v>
      </c>
      <c r="AU109" s="252" t="s">
        <v>84</v>
      </c>
      <c r="AV109" s="13" t="s">
        <v>220</v>
      </c>
      <c r="AW109" s="13" t="s">
        <v>36</v>
      </c>
      <c r="AX109" s="13" t="s">
        <v>82</v>
      </c>
      <c r="AY109" s="252" t="s">
        <v>212</v>
      </c>
    </row>
    <row r="110" s="1" customFormat="1" ht="45" customHeight="1">
      <c r="B110" s="38"/>
      <c r="C110" s="216" t="s">
        <v>213</v>
      </c>
      <c r="D110" s="216" t="s">
        <v>215</v>
      </c>
      <c r="E110" s="217" t="s">
        <v>1047</v>
      </c>
      <c r="F110" s="218" t="s">
        <v>1048</v>
      </c>
      <c r="G110" s="219" t="s">
        <v>226</v>
      </c>
      <c r="H110" s="220">
        <v>50</v>
      </c>
      <c r="I110" s="221"/>
      <c r="J110" s="222">
        <f>ROUND(I110*H110,2)</f>
        <v>0</v>
      </c>
      <c r="K110" s="218" t="s">
        <v>219</v>
      </c>
      <c r="L110" s="43"/>
      <c r="M110" s="223" t="s">
        <v>21</v>
      </c>
      <c r="N110" s="224" t="s">
        <v>48</v>
      </c>
      <c r="O110" s="79"/>
      <c r="P110" s="225">
        <f>O110*H110</f>
        <v>0</v>
      </c>
      <c r="Q110" s="225">
        <v>0</v>
      </c>
      <c r="R110" s="225">
        <f>Q110*H110</f>
        <v>0</v>
      </c>
      <c r="S110" s="225">
        <v>0</v>
      </c>
      <c r="T110" s="226">
        <f>S110*H110</f>
        <v>0</v>
      </c>
      <c r="AR110" s="17" t="s">
        <v>220</v>
      </c>
      <c r="AT110" s="17" t="s">
        <v>215</v>
      </c>
      <c r="AU110" s="17" t="s">
        <v>84</v>
      </c>
      <c r="AY110" s="17" t="s">
        <v>212</v>
      </c>
      <c r="BE110" s="227">
        <f>IF(N110="základní",J110,0)</f>
        <v>0</v>
      </c>
      <c r="BF110" s="227">
        <f>IF(N110="snížená",J110,0)</f>
        <v>0</v>
      </c>
      <c r="BG110" s="227">
        <f>IF(N110="zákl. přenesená",J110,0)</f>
        <v>0</v>
      </c>
      <c r="BH110" s="227">
        <f>IF(N110="sníž. přenesená",J110,0)</f>
        <v>0</v>
      </c>
      <c r="BI110" s="227">
        <f>IF(N110="nulová",J110,0)</f>
        <v>0</v>
      </c>
      <c r="BJ110" s="17" t="s">
        <v>220</v>
      </c>
      <c r="BK110" s="227">
        <f>ROUND(I110*H110,2)</f>
        <v>0</v>
      </c>
      <c r="BL110" s="17" t="s">
        <v>220</v>
      </c>
      <c r="BM110" s="17" t="s">
        <v>1202</v>
      </c>
    </row>
    <row r="111" s="1" customFormat="1">
      <c r="B111" s="38"/>
      <c r="C111" s="39"/>
      <c r="D111" s="228" t="s">
        <v>222</v>
      </c>
      <c r="E111" s="39"/>
      <c r="F111" s="229" t="s">
        <v>783</v>
      </c>
      <c r="G111" s="39"/>
      <c r="H111" s="39"/>
      <c r="I111" s="143"/>
      <c r="J111" s="39"/>
      <c r="K111" s="39"/>
      <c r="L111" s="43"/>
      <c r="M111" s="230"/>
      <c r="N111" s="79"/>
      <c r="O111" s="79"/>
      <c r="P111" s="79"/>
      <c r="Q111" s="79"/>
      <c r="R111" s="79"/>
      <c r="S111" s="79"/>
      <c r="T111" s="80"/>
      <c r="AT111" s="17" t="s">
        <v>222</v>
      </c>
      <c r="AU111" s="17" t="s">
        <v>84</v>
      </c>
    </row>
    <row r="112" s="12" customFormat="1">
      <c r="B112" s="231"/>
      <c r="C112" s="232"/>
      <c r="D112" s="228" t="s">
        <v>229</v>
      </c>
      <c r="E112" s="233" t="s">
        <v>21</v>
      </c>
      <c r="F112" s="234" t="s">
        <v>1203</v>
      </c>
      <c r="G112" s="232"/>
      <c r="H112" s="235">
        <v>50</v>
      </c>
      <c r="I112" s="236"/>
      <c r="J112" s="232"/>
      <c r="K112" s="232"/>
      <c r="L112" s="237"/>
      <c r="M112" s="238"/>
      <c r="N112" s="239"/>
      <c r="O112" s="239"/>
      <c r="P112" s="239"/>
      <c r="Q112" s="239"/>
      <c r="R112" s="239"/>
      <c r="S112" s="239"/>
      <c r="T112" s="240"/>
      <c r="AT112" s="241" t="s">
        <v>229</v>
      </c>
      <c r="AU112" s="241" t="s">
        <v>84</v>
      </c>
      <c r="AV112" s="12" t="s">
        <v>84</v>
      </c>
      <c r="AW112" s="12" t="s">
        <v>36</v>
      </c>
      <c r="AX112" s="12" t="s">
        <v>82</v>
      </c>
      <c r="AY112" s="241" t="s">
        <v>212</v>
      </c>
    </row>
    <row r="113" s="1" customFormat="1" ht="33.75" customHeight="1">
      <c r="B113" s="38"/>
      <c r="C113" s="216" t="s">
        <v>251</v>
      </c>
      <c r="D113" s="216" t="s">
        <v>215</v>
      </c>
      <c r="E113" s="217" t="s">
        <v>1204</v>
      </c>
      <c r="F113" s="218" t="s">
        <v>1205</v>
      </c>
      <c r="G113" s="219" t="s">
        <v>248</v>
      </c>
      <c r="H113" s="220">
        <v>0.016</v>
      </c>
      <c r="I113" s="221"/>
      <c r="J113" s="222">
        <f>ROUND(I113*H113,2)</f>
        <v>0</v>
      </c>
      <c r="K113" s="218" t="s">
        <v>219</v>
      </c>
      <c r="L113" s="43"/>
      <c r="M113" s="223" t="s">
        <v>21</v>
      </c>
      <c r="N113" s="224" t="s">
        <v>48</v>
      </c>
      <c r="O113" s="79"/>
      <c r="P113" s="225">
        <f>O113*H113</f>
        <v>0</v>
      </c>
      <c r="Q113" s="225">
        <v>0</v>
      </c>
      <c r="R113" s="225">
        <f>Q113*H113</f>
        <v>0</v>
      </c>
      <c r="S113" s="225">
        <v>0</v>
      </c>
      <c r="T113" s="226">
        <f>S113*H113</f>
        <v>0</v>
      </c>
      <c r="AR113" s="17" t="s">
        <v>220</v>
      </c>
      <c r="AT113" s="17" t="s">
        <v>215</v>
      </c>
      <c r="AU113" s="17" t="s">
        <v>84</v>
      </c>
      <c r="AY113" s="17" t="s">
        <v>212</v>
      </c>
      <c r="BE113" s="227">
        <f>IF(N113="základní",J113,0)</f>
        <v>0</v>
      </c>
      <c r="BF113" s="227">
        <f>IF(N113="snížená",J113,0)</f>
        <v>0</v>
      </c>
      <c r="BG113" s="227">
        <f>IF(N113="zákl. přenesená",J113,0)</f>
        <v>0</v>
      </c>
      <c r="BH113" s="227">
        <f>IF(N113="sníž. přenesená",J113,0)</f>
        <v>0</v>
      </c>
      <c r="BI113" s="227">
        <f>IF(N113="nulová",J113,0)</f>
        <v>0</v>
      </c>
      <c r="BJ113" s="17" t="s">
        <v>220</v>
      </c>
      <c r="BK113" s="227">
        <f>ROUND(I113*H113,2)</f>
        <v>0</v>
      </c>
      <c r="BL113" s="17" t="s">
        <v>220</v>
      </c>
      <c r="BM113" s="17" t="s">
        <v>1206</v>
      </c>
    </row>
    <row r="114" s="1" customFormat="1">
      <c r="B114" s="38"/>
      <c r="C114" s="39"/>
      <c r="D114" s="228" t="s">
        <v>222</v>
      </c>
      <c r="E114" s="39"/>
      <c r="F114" s="229" t="s">
        <v>250</v>
      </c>
      <c r="G114" s="39"/>
      <c r="H114" s="39"/>
      <c r="I114" s="143"/>
      <c r="J114" s="39"/>
      <c r="K114" s="39"/>
      <c r="L114" s="43"/>
      <c r="M114" s="230"/>
      <c r="N114" s="79"/>
      <c r="O114" s="79"/>
      <c r="P114" s="79"/>
      <c r="Q114" s="79"/>
      <c r="R114" s="79"/>
      <c r="S114" s="79"/>
      <c r="T114" s="80"/>
      <c r="AT114" s="17" t="s">
        <v>222</v>
      </c>
      <c r="AU114" s="17" t="s">
        <v>84</v>
      </c>
    </row>
    <row r="115" s="1" customFormat="1" ht="22.5" customHeight="1">
      <c r="B115" s="38"/>
      <c r="C115" s="216" t="s">
        <v>257</v>
      </c>
      <c r="D115" s="216" t="s">
        <v>215</v>
      </c>
      <c r="E115" s="217" t="s">
        <v>1056</v>
      </c>
      <c r="F115" s="218" t="s">
        <v>1057</v>
      </c>
      <c r="G115" s="219" t="s">
        <v>261</v>
      </c>
      <c r="H115" s="220">
        <v>0.11799999999999999</v>
      </c>
      <c r="I115" s="221"/>
      <c r="J115" s="222">
        <f>ROUND(I115*H115,2)</f>
        <v>0</v>
      </c>
      <c r="K115" s="218" t="s">
        <v>219</v>
      </c>
      <c r="L115" s="43"/>
      <c r="M115" s="223" t="s">
        <v>21</v>
      </c>
      <c r="N115" s="224" t="s">
        <v>48</v>
      </c>
      <c r="O115" s="79"/>
      <c r="P115" s="225">
        <f>O115*H115</f>
        <v>0</v>
      </c>
      <c r="Q115" s="225">
        <v>0</v>
      </c>
      <c r="R115" s="225">
        <f>Q115*H115</f>
        <v>0</v>
      </c>
      <c r="S115" s="225">
        <v>0</v>
      </c>
      <c r="T115" s="226">
        <f>S115*H115</f>
        <v>0</v>
      </c>
      <c r="AR115" s="17" t="s">
        <v>220</v>
      </c>
      <c r="AT115" s="17" t="s">
        <v>215</v>
      </c>
      <c r="AU115" s="17" t="s">
        <v>84</v>
      </c>
      <c r="AY115" s="17" t="s">
        <v>212</v>
      </c>
      <c r="BE115" s="227">
        <f>IF(N115="základní",J115,0)</f>
        <v>0</v>
      </c>
      <c r="BF115" s="227">
        <f>IF(N115="snížená",J115,0)</f>
        <v>0</v>
      </c>
      <c r="BG115" s="227">
        <f>IF(N115="zákl. přenesená",J115,0)</f>
        <v>0</v>
      </c>
      <c r="BH115" s="227">
        <f>IF(N115="sníž. přenesená",J115,0)</f>
        <v>0</v>
      </c>
      <c r="BI115" s="227">
        <f>IF(N115="nulová",J115,0)</f>
        <v>0</v>
      </c>
      <c r="BJ115" s="17" t="s">
        <v>220</v>
      </c>
      <c r="BK115" s="227">
        <f>ROUND(I115*H115,2)</f>
        <v>0</v>
      </c>
      <c r="BL115" s="17" t="s">
        <v>220</v>
      </c>
      <c r="BM115" s="17" t="s">
        <v>1207</v>
      </c>
    </row>
    <row r="116" s="1" customFormat="1">
      <c r="B116" s="38"/>
      <c r="C116" s="39"/>
      <c r="D116" s="228" t="s">
        <v>222</v>
      </c>
      <c r="E116" s="39"/>
      <c r="F116" s="229" t="s">
        <v>1059</v>
      </c>
      <c r="G116" s="39"/>
      <c r="H116" s="39"/>
      <c r="I116" s="143"/>
      <c r="J116" s="39"/>
      <c r="K116" s="39"/>
      <c r="L116" s="43"/>
      <c r="M116" s="230"/>
      <c r="N116" s="79"/>
      <c r="O116" s="79"/>
      <c r="P116" s="79"/>
      <c r="Q116" s="79"/>
      <c r="R116" s="79"/>
      <c r="S116" s="79"/>
      <c r="T116" s="80"/>
      <c r="AT116" s="17" t="s">
        <v>222</v>
      </c>
      <c r="AU116" s="17" t="s">
        <v>84</v>
      </c>
    </row>
    <row r="117" s="12" customFormat="1">
      <c r="B117" s="231"/>
      <c r="C117" s="232"/>
      <c r="D117" s="228" t="s">
        <v>229</v>
      </c>
      <c r="E117" s="233" t="s">
        <v>21</v>
      </c>
      <c r="F117" s="234" t="s">
        <v>1208</v>
      </c>
      <c r="G117" s="232"/>
      <c r="H117" s="235">
        <v>0.11799999999999999</v>
      </c>
      <c r="I117" s="236"/>
      <c r="J117" s="232"/>
      <c r="K117" s="232"/>
      <c r="L117" s="237"/>
      <c r="M117" s="238"/>
      <c r="N117" s="239"/>
      <c r="O117" s="239"/>
      <c r="P117" s="239"/>
      <c r="Q117" s="239"/>
      <c r="R117" s="239"/>
      <c r="S117" s="239"/>
      <c r="T117" s="240"/>
      <c r="AT117" s="241" t="s">
        <v>229</v>
      </c>
      <c r="AU117" s="241" t="s">
        <v>84</v>
      </c>
      <c r="AV117" s="12" t="s">
        <v>84</v>
      </c>
      <c r="AW117" s="12" t="s">
        <v>36</v>
      </c>
      <c r="AX117" s="12" t="s">
        <v>82</v>
      </c>
      <c r="AY117" s="241" t="s">
        <v>212</v>
      </c>
    </row>
    <row r="118" s="1" customFormat="1" ht="56.25" customHeight="1">
      <c r="B118" s="38"/>
      <c r="C118" s="216" t="s">
        <v>262</v>
      </c>
      <c r="D118" s="216" t="s">
        <v>215</v>
      </c>
      <c r="E118" s="217" t="s">
        <v>1209</v>
      </c>
      <c r="F118" s="218" t="s">
        <v>1210</v>
      </c>
      <c r="G118" s="219" t="s">
        <v>254</v>
      </c>
      <c r="H118" s="220">
        <v>26.109999999999999</v>
      </c>
      <c r="I118" s="221"/>
      <c r="J118" s="222">
        <f>ROUND(I118*H118,2)</f>
        <v>0</v>
      </c>
      <c r="K118" s="218" t="s">
        <v>219</v>
      </c>
      <c r="L118" s="43"/>
      <c r="M118" s="223" t="s">
        <v>21</v>
      </c>
      <c r="N118" s="224" t="s">
        <v>48</v>
      </c>
      <c r="O118" s="79"/>
      <c r="P118" s="225">
        <f>O118*H118</f>
        <v>0</v>
      </c>
      <c r="Q118" s="225">
        <v>0</v>
      </c>
      <c r="R118" s="225">
        <f>Q118*H118</f>
        <v>0</v>
      </c>
      <c r="S118" s="225">
        <v>0</v>
      </c>
      <c r="T118" s="226">
        <f>S118*H118</f>
        <v>0</v>
      </c>
      <c r="AR118" s="17" t="s">
        <v>220</v>
      </c>
      <c r="AT118" s="17" t="s">
        <v>215</v>
      </c>
      <c r="AU118" s="17" t="s">
        <v>84</v>
      </c>
      <c r="AY118" s="17" t="s">
        <v>212</v>
      </c>
      <c r="BE118" s="227">
        <f>IF(N118="základní",J118,0)</f>
        <v>0</v>
      </c>
      <c r="BF118" s="227">
        <f>IF(N118="snížená",J118,0)</f>
        <v>0</v>
      </c>
      <c r="BG118" s="227">
        <f>IF(N118="zákl. přenesená",J118,0)</f>
        <v>0</v>
      </c>
      <c r="BH118" s="227">
        <f>IF(N118="sníž. přenesená",J118,0)</f>
        <v>0</v>
      </c>
      <c r="BI118" s="227">
        <f>IF(N118="nulová",J118,0)</f>
        <v>0</v>
      </c>
      <c r="BJ118" s="17" t="s">
        <v>220</v>
      </c>
      <c r="BK118" s="227">
        <f>ROUND(I118*H118,2)</f>
        <v>0</v>
      </c>
      <c r="BL118" s="17" t="s">
        <v>220</v>
      </c>
      <c r="BM118" s="17" t="s">
        <v>1211</v>
      </c>
    </row>
    <row r="119" s="1" customFormat="1">
      <c r="B119" s="38"/>
      <c r="C119" s="39"/>
      <c r="D119" s="228" t="s">
        <v>222</v>
      </c>
      <c r="E119" s="39"/>
      <c r="F119" s="229" t="s">
        <v>256</v>
      </c>
      <c r="G119" s="39"/>
      <c r="H119" s="39"/>
      <c r="I119" s="143"/>
      <c r="J119" s="39"/>
      <c r="K119" s="39"/>
      <c r="L119" s="43"/>
      <c r="M119" s="230"/>
      <c r="N119" s="79"/>
      <c r="O119" s="79"/>
      <c r="P119" s="79"/>
      <c r="Q119" s="79"/>
      <c r="R119" s="79"/>
      <c r="S119" s="79"/>
      <c r="T119" s="80"/>
      <c r="AT119" s="17" t="s">
        <v>222</v>
      </c>
      <c r="AU119" s="17" t="s">
        <v>84</v>
      </c>
    </row>
    <row r="120" s="1" customFormat="1" ht="22.5" customHeight="1">
      <c r="B120" s="38"/>
      <c r="C120" s="253" t="s">
        <v>270</v>
      </c>
      <c r="D120" s="253" t="s">
        <v>258</v>
      </c>
      <c r="E120" s="254" t="s">
        <v>762</v>
      </c>
      <c r="F120" s="255" t="s">
        <v>763</v>
      </c>
      <c r="G120" s="256" t="s">
        <v>261</v>
      </c>
      <c r="H120" s="257">
        <v>37.969999999999999</v>
      </c>
      <c r="I120" s="258"/>
      <c r="J120" s="259">
        <f>ROUND(I120*H120,2)</f>
        <v>0</v>
      </c>
      <c r="K120" s="255" t="s">
        <v>219</v>
      </c>
      <c r="L120" s="260"/>
      <c r="M120" s="261" t="s">
        <v>21</v>
      </c>
      <c r="N120" s="262" t="s">
        <v>48</v>
      </c>
      <c r="O120" s="79"/>
      <c r="P120" s="225">
        <f>O120*H120</f>
        <v>0</v>
      </c>
      <c r="Q120" s="225">
        <v>1</v>
      </c>
      <c r="R120" s="225">
        <f>Q120*H120</f>
        <v>37.969999999999999</v>
      </c>
      <c r="S120" s="225">
        <v>0</v>
      </c>
      <c r="T120" s="226">
        <f>S120*H120</f>
        <v>0</v>
      </c>
      <c r="AR120" s="17" t="s">
        <v>262</v>
      </c>
      <c r="AT120" s="17" t="s">
        <v>258</v>
      </c>
      <c r="AU120" s="17" t="s">
        <v>84</v>
      </c>
      <c r="AY120" s="17" t="s">
        <v>212</v>
      </c>
      <c r="BE120" s="227">
        <f>IF(N120="základní",J120,0)</f>
        <v>0</v>
      </c>
      <c r="BF120" s="227">
        <f>IF(N120="snížená",J120,0)</f>
        <v>0</v>
      </c>
      <c r="BG120" s="227">
        <f>IF(N120="zákl. přenesená",J120,0)</f>
        <v>0</v>
      </c>
      <c r="BH120" s="227">
        <f>IF(N120="sníž. přenesená",J120,0)</f>
        <v>0</v>
      </c>
      <c r="BI120" s="227">
        <f>IF(N120="nulová",J120,0)</f>
        <v>0</v>
      </c>
      <c r="BJ120" s="17" t="s">
        <v>220</v>
      </c>
      <c r="BK120" s="227">
        <f>ROUND(I120*H120,2)</f>
        <v>0</v>
      </c>
      <c r="BL120" s="17" t="s">
        <v>220</v>
      </c>
      <c r="BM120" s="17" t="s">
        <v>1212</v>
      </c>
    </row>
    <row r="121" s="1" customFormat="1" ht="33.75" customHeight="1">
      <c r="B121" s="38"/>
      <c r="C121" s="216" t="s">
        <v>174</v>
      </c>
      <c r="D121" s="216" t="s">
        <v>215</v>
      </c>
      <c r="E121" s="217" t="s">
        <v>1069</v>
      </c>
      <c r="F121" s="218" t="s">
        <v>1070</v>
      </c>
      <c r="G121" s="219" t="s">
        <v>248</v>
      </c>
      <c r="H121" s="220">
        <v>0.016</v>
      </c>
      <c r="I121" s="221"/>
      <c r="J121" s="222">
        <f>ROUND(I121*H121,2)</f>
        <v>0</v>
      </c>
      <c r="K121" s="218" t="s">
        <v>219</v>
      </c>
      <c r="L121" s="43"/>
      <c r="M121" s="223" t="s">
        <v>21</v>
      </c>
      <c r="N121" s="224" t="s">
        <v>48</v>
      </c>
      <c r="O121" s="79"/>
      <c r="P121" s="225">
        <f>O121*H121</f>
        <v>0</v>
      </c>
      <c r="Q121" s="225">
        <v>0</v>
      </c>
      <c r="R121" s="225">
        <f>Q121*H121</f>
        <v>0</v>
      </c>
      <c r="S121" s="225">
        <v>0</v>
      </c>
      <c r="T121" s="226">
        <f>S121*H121</f>
        <v>0</v>
      </c>
      <c r="AR121" s="17" t="s">
        <v>220</v>
      </c>
      <c r="AT121" s="17" t="s">
        <v>215</v>
      </c>
      <c r="AU121" s="17" t="s">
        <v>84</v>
      </c>
      <c r="AY121" s="17" t="s">
        <v>212</v>
      </c>
      <c r="BE121" s="227">
        <f>IF(N121="základní",J121,0)</f>
        <v>0</v>
      </c>
      <c r="BF121" s="227">
        <f>IF(N121="snížená",J121,0)</f>
        <v>0</v>
      </c>
      <c r="BG121" s="227">
        <f>IF(N121="zákl. přenesená",J121,0)</f>
        <v>0</v>
      </c>
      <c r="BH121" s="227">
        <f>IF(N121="sníž. přenesená",J121,0)</f>
        <v>0</v>
      </c>
      <c r="BI121" s="227">
        <f>IF(N121="nulová",J121,0)</f>
        <v>0</v>
      </c>
      <c r="BJ121" s="17" t="s">
        <v>220</v>
      </c>
      <c r="BK121" s="227">
        <f>ROUND(I121*H121,2)</f>
        <v>0</v>
      </c>
      <c r="BL121" s="17" t="s">
        <v>220</v>
      </c>
      <c r="BM121" s="17" t="s">
        <v>1213</v>
      </c>
    </row>
    <row r="122" s="1" customFormat="1">
      <c r="B122" s="38"/>
      <c r="C122" s="39"/>
      <c r="D122" s="228" t="s">
        <v>222</v>
      </c>
      <c r="E122" s="39"/>
      <c r="F122" s="229" t="s">
        <v>274</v>
      </c>
      <c r="G122" s="39"/>
      <c r="H122" s="39"/>
      <c r="I122" s="143"/>
      <c r="J122" s="39"/>
      <c r="K122" s="39"/>
      <c r="L122" s="43"/>
      <c r="M122" s="230"/>
      <c r="N122" s="79"/>
      <c r="O122" s="79"/>
      <c r="P122" s="79"/>
      <c r="Q122" s="79"/>
      <c r="R122" s="79"/>
      <c r="S122" s="79"/>
      <c r="T122" s="80"/>
      <c r="AT122" s="17" t="s">
        <v>222</v>
      </c>
      <c r="AU122" s="17" t="s">
        <v>84</v>
      </c>
    </row>
    <row r="123" s="1" customFormat="1">
      <c r="B123" s="38"/>
      <c r="C123" s="39"/>
      <c r="D123" s="228" t="s">
        <v>545</v>
      </c>
      <c r="E123" s="39"/>
      <c r="F123" s="229" t="s">
        <v>1214</v>
      </c>
      <c r="G123" s="39"/>
      <c r="H123" s="39"/>
      <c r="I123" s="143"/>
      <c r="J123" s="39"/>
      <c r="K123" s="39"/>
      <c r="L123" s="43"/>
      <c r="M123" s="230"/>
      <c r="N123" s="79"/>
      <c r="O123" s="79"/>
      <c r="P123" s="79"/>
      <c r="Q123" s="79"/>
      <c r="R123" s="79"/>
      <c r="S123" s="79"/>
      <c r="T123" s="80"/>
      <c r="AT123" s="17" t="s">
        <v>545</v>
      </c>
      <c r="AU123" s="17" t="s">
        <v>84</v>
      </c>
    </row>
    <row r="124" s="1" customFormat="1" ht="22.5" customHeight="1">
      <c r="B124" s="38"/>
      <c r="C124" s="253" t="s">
        <v>279</v>
      </c>
      <c r="D124" s="253" t="s">
        <v>258</v>
      </c>
      <c r="E124" s="254" t="s">
        <v>1215</v>
      </c>
      <c r="F124" s="255" t="s">
        <v>1216</v>
      </c>
      <c r="G124" s="256" t="s">
        <v>218</v>
      </c>
      <c r="H124" s="257">
        <v>24</v>
      </c>
      <c r="I124" s="258"/>
      <c r="J124" s="259">
        <f>ROUND(I124*H124,2)</f>
        <v>0</v>
      </c>
      <c r="K124" s="255" t="s">
        <v>219</v>
      </c>
      <c r="L124" s="260"/>
      <c r="M124" s="261" t="s">
        <v>21</v>
      </c>
      <c r="N124" s="262" t="s">
        <v>48</v>
      </c>
      <c r="O124" s="79"/>
      <c r="P124" s="225">
        <f>O124*H124</f>
        <v>0</v>
      </c>
      <c r="Q124" s="225">
        <v>0.097000000000000003</v>
      </c>
      <c r="R124" s="225">
        <f>Q124*H124</f>
        <v>2.3280000000000003</v>
      </c>
      <c r="S124" s="225">
        <v>0</v>
      </c>
      <c r="T124" s="226">
        <f>S124*H124</f>
        <v>0</v>
      </c>
      <c r="AR124" s="17" t="s">
        <v>262</v>
      </c>
      <c r="AT124" s="17" t="s">
        <v>258</v>
      </c>
      <c r="AU124" s="17" t="s">
        <v>84</v>
      </c>
      <c r="AY124" s="17" t="s">
        <v>212</v>
      </c>
      <c r="BE124" s="227">
        <f>IF(N124="základní",J124,0)</f>
        <v>0</v>
      </c>
      <c r="BF124" s="227">
        <f>IF(N124="snížená",J124,0)</f>
        <v>0</v>
      </c>
      <c r="BG124" s="227">
        <f>IF(N124="zákl. přenesená",J124,0)</f>
        <v>0</v>
      </c>
      <c r="BH124" s="227">
        <f>IF(N124="sníž. přenesená",J124,0)</f>
        <v>0</v>
      </c>
      <c r="BI124" s="227">
        <f>IF(N124="nulová",J124,0)</f>
        <v>0</v>
      </c>
      <c r="BJ124" s="17" t="s">
        <v>220</v>
      </c>
      <c r="BK124" s="227">
        <f>ROUND(I124*H124,2)</f>
        <v>0</v>
      </c>
      <c r="BL124" s="17" t="s">
        <v>220</v>
      </c>
      <c r="BM124" s="17" t="s">
        <v>1217</v>
      </c>
    </row>
    <row r="125" s="1" customFormat="1" ht="22.5" customHeight="1">
      <c r="B125" s="38"/>
      <c r="C125" s="253" t="s">
        <v>284</v>
      </c>
      <c r="D125" s="253" t="s">
        <v>258</v>
      </c>
      <c r="E125" s="254" t="s">
        <v>1105</v>
      </c>
      <c r="F125" s="255" t="s">
        <v>1106</v>
      </c>
      <c r="G125" s="256" t="s">
        <v>218</v>
      </c>
      <c r="H125" s="257">
        <v>32</v>
      </c>
      <c r="I125" s="258"/>
      <c r="J125" s="259">
        <f>ROUND(I125*H125,2)</f>
        <v>0</v>
      </c>
      <c r="K125" s="255" t="s">
        <v>219</v>
      </c>
      <c r="L125" s="260"/>
      <c r="M125" s="261" t="s">
        <v>21</v>
      </c>
      <c r="N125" s="262" t="s">
        <v>48</v>
      </c>
      <c r="O125" s="79"/>
      <c r="P125" s="225">
        <f>O125*H125</f>
        <v>0</v>
      </c>
      <c r="Q125" s="225">
        <v>0.00016000000000000001</v>
      </c>
      <c r="R125" s="225">
        <f>Q125*H125</f>
        <v>0.0051200000000000004</v>
      </c>
      <c r="S125" s="225">
        <v>0</v>
      </c>
      <c r="T125" s="226">
        <f>S125*H125</f>
        <v>0</v>
      </c>
      <c r="AR125" s="17" t="s">
        <v>262</v>
      </c>
      <c r="AT125" s="17" t="s">
        <v>258</v>
      </c>
      <c r="AU125" s="17" t="s">
        <v>84</v>
      </c>
      <c r="AY125" s="17" t="s">
        <v>212</v>
      </c>
      <c r="BE125" s="227">
        <f>IF(N125="základní",J125,0)</f>
        <v>0</v>
      </c>
      <c r="BF125" s="227">
        <f>IF(N125="snížená",J125,0)</f>
        <v>0</v>
      </c>
      <c r="BG125" s="227">
        <f>IF(N125="zákl. přenesená",J125,0)</f>
        <v>0</v>
      </c>
      <c r="BH125" s="227">
        <f>IF(N125="sníž. přenesená",J125,0)</f>
        <v>0</v>
      </c>
      <c r="BI125" s="227">
        <f>IF(N125="nulová",J125,0)</f>
        <v>0</v>
      </c>
      <c r="BJ125" s="17" t="s">
        <v>220</v>
      </c>
      <c r="BK125" s="227">
        <f>ROUND(I125*H125,2)</f>
        <v>0</v>
      </c>
      <c r="BL125" s="17" t="s">
        <v>220</v>
      </c>
      <c r="BM125" s="17" t="s">
        <v>1218</v>
      </c>
    </row>
    <row r="126" s="12" customFormat="1">
      <c r="B126" s="231"/>
      <c r="C126" s="232"/>
      <c r="D126" s="228" t="s">
        <v>229</v>
      </c>
      <c r="E126" s="233" t="s">
        <v>21</v>
      </c>
      <c r="F126" s="234" t="s">
        <v>1219</v>
      </c>
      <c r="G126" s="232"/>
      <c r="H126" s="235">
        <v>32</v>
      </c>
      <c r="I126" s="236"/>
      <c r="J126" s="232"/>
      <c r="K126" s="232"/>
      <c r="L126" s="237"/>
      <c r="M126" s="238"/>
      <c r="N126" s="239"/>
      <c r="O126" s="239"/>
      <c r="P126" s="239"/>
      <c r="Q126" s="239"/>
      <c r="R126" s="239"/>
      <c r="S126" s="239"/>
      <c r="T126" s="240"/>
      <c r="AT126" s="241" t="s">
        <v>229</v>
      </c>
      <c r="AU126" s="241" t="s">
        <v>84</v>
      </c>
      <c r="AV126" s="12" t="s">
        <v>84</v>
      </c>
      <c r="AW126" s="12" t="s">
        <v>36</v>
      </c>
      <c r="AX126" s="12" t="s">
        <v>82</v>
      </c>
      <c r="AY126" s="241" t="s">
        <v>212</v>
      </c>
    </row>
    <row r="127" s="1" customFormat="1" ht="22.5" customHeight="1">
      <c r="B127" s="38"/>
      <c r="C127" s="253" t="s">
        <v>288</v>
      </c>
      <c r="D127" s="253" t="s">
        <v>258</v>
      </c>
      <c r="E127" s="254" t="s">
        <v>1109</v>
      </c>
      <c r="F127" s="255" t="s">
        <v>1110</v>
      </c>
      <c r="G127" s="256" t="s">
        <v>235</v>
      </c>
      <c r="H127" s="257">
        <v>1.536</v>
      </c>
      <c r="I127" s="258"/>
      <c r="J127" s="259">
        <f>ROUND(I127*H127,2)</f>
        <v>0</v>
      </c>
      <c r="K127" s="255" t="s">
        <v>219</v>
      </c>
      <c r="L127" s="260"/>
      <c r="M127" s="261" t="s">
        <v>21</v>
      </c>
      <c r="N127" s="262" t="s">
        <v>48</v>
      </c>
      <c r="O127" s="79"/>
      <c r="P127" s="225">
        <f>O127*H127</f>
        <v>0</v>
      </c>
      <c r="Q127" s="225">
        <v>0.001</v>
      </c>
      <c r="R127" s="225">
        <f>Q127*H127</f>
        <v>0.001536</v>
      </c>
      <c r="S127" s="225">
        <v>0</v>
      </c>
      <c r="T127" s="226">
        <f>S127*H127</f>
        <v>0</v>
      </c>
      <c r="AR127" s="17" t="s">
        <v>262</v>
      </c>
      <c r="AT127" s="17" t="s">
        <v>258</v>
      </c>
      <c r="AU127" s="17" t="s">
        <v>84</v>
      </c>
      <c r="AY127" s="17" t="s">
        <v>212</v>
      </c>
      <c r="BE127" s="227">
        <f>IF(N127="základní",J127,0)</f>
        <v>0</v>
      </c>
      <c r="BF127" s="227">
        <f>IF(N127="snížená",J127,0)</f>
        <v>0</v>
      </c>
      <c r="BG127" s="227">
        <f>IF(N127="zákl. přenesená",J127,0)</f>
        <v>0</v>
      </c>
      <c r="BH127" s="227">
        <f>IF(N127="sníž. přenesená",J127,0)</f>
        <v>0</v>
      </c>
      <c r="BI127" s="227">
        <f>IF(N127="nulová",J127,0)</f>
        <v>0</v>
      </c>
      <c r="BJ127" s="17" t="s">
        <v>220</v>
      </c>
      <c r="BK127" s="227">
        <f>ROUND(I127*H127,2)</f>
        <v>0</v>
      </c>
      <c r="BL127" s="17" t="s">
        <v>220</v>
      </c>
      <c r="BM127" s="17" t="s">
        <v>1220</v>
      </c>
    </row>
    <row r="128" s="12" customFormat="1">
      <c r="B128" s="231"/>
      <c r="C128" s="232"/>
      <c r="D128" s="228" t="s">
        <v>229</v>
      </c>
      <c r="E128" s="233" t="s">
        <v>21</v>
      </c>
      <c r="F128" s="234" t="s">
        <v>1221</v>
      </c>
      <c r="G128" s="232"/>
      <c r="H128" s="235">
        <v>1.536</v>
      </c>
      <c r="I128" s="236"/>
      <c r="J128" s="232"/>
      <c r="K128" s="232"/>
      <c r="L128" s="237"/>
      <c r="M128" s="238"/>
      <c r="N128" s="239"/>
      <c r="O128" s="239"/>
      <c r="P128" s="239"/>
      <c r="Q128" s="239"/>
      <c r="R128" s="239"/>
      <c r="S128" s="239"/>
      <c r="T128" s="240"/>
      <c r="AT128" s="241" t="s">
        <v>229</v>
      </c>
      <c r="AU128" s="241" t="s">
        <v>84</v>
      </c>
      <c r="AV128" s="12" t="s">
        <v>84</v>
      </c>
      <c r="AW128" s="12" t="s">
        <v>36</v>
      </c>
      <c r="AX128" s="12" t="s">
        <v>82</v>
      </c>
      <c r="AY128" s="241" t="s">
        <v>212</v>
      </c>
    </row>
    <row r="129" s="1" customFormat="1" ht="22.5" customHeight="1">
      <c r="B129" s="38"/>
      <c r="C129" s="253" t="s">
        <v>293</v>
      </c>
      <c r="D129" s="253" t="s">
        <v>258</v>
      </c>
      <c r="E129" s="254" t="s">
        <v>1101</v>
      </c>
      <c r="F129" s="255" t="s">
        <v>1102</v>
      </c>
      <c r="G129" s="256" t="s">
        <v>218</v>
      </c>
      <c r="H129" s="257">
        <v>64</v>
      </c>
      <c r="I129" s="258"/>
      <c r="J129" s="259">
        <f>ROUND(I129*H129,2)</f>
        <v>0</v>
      </c>
      <c r="K129" s="255" t="s">
        <v>219</v>
      </c>
      <c r="L129" s="260"/>
      <c r="M129" s="261" t="s">
        <v>21</v>
      </c>
      <c r="N129" s="262" t="s">
        <v>48</v>
      </c>
      <c r="O129" s="79"/>
      <c r="P129" s="225">
        <f>O129*H129</f>
        <v>0</v>
      </c>
      <c r="Q129" s="225">
        <v>0.00018000000000000001</v>
      </c>
      <c r="R129" s="225">
        <f>Q129*H129</f>
        <v>0.011520000000000001</v>
      </c>
      <c r="S129" s="225">
        <v>0</v>
      </c>
      <c r="T129" s="226">
        <f>S129*H129</f>
        <v>0</v>
      </c>
      <c r="AR129" s="17" t="s">
        <v>262</v>
      </c>
      <c r="AT129" s="17" t="s">
        <v>258</v>
      </c>
      <c r="AU129" s="17" t="s">
        <v>84</v>
      </c>
      <c r="AY129" s="17" t="s">
        <v>212</v>
      </c>
      <c r="BE129" s="227">
        <f>IF(N129="základní",J129,0)</f>
        <v>0</v>
      </c>
      <c r="BF129" s="227">
        <f>IF(N129="snížená",J129,0)</f>
        <v>0</v>
      </c>
      <c r="BG129" s="227">
        <f>IF(N129="zákl. přenesená",J129,0)</f>
        <v>0</v>
      </c>
      <c r="BH129" s="227">
        <f>IF(N129="sníž. přenesená",J129,0)</f>
        <v>0</v>
      </c>
      <c r="BI129" s="227">
        <f>IF(N129="nulová",J129,0)</f>
        <v>0</v>
      </c>
      <c r="BJ129" s="17" t="s">
        <v>220</v>
      </c>
      <c r="BK129" s="227">
        <f>ROUND(I129*H129,2)</f>
        <v>0</v>
      </c>
      <c r="BL129" s="17" t="s">
        <v>220</v>
      </c>
      <c r="BM129" s="17" t="s">
        <v>1222</v>
      </c>
    </row>
    <row r="130" s="12" customFormat="1">
      <c r="B130" s="231"/>
      <c r="C130" s="232"/>
      <c r="D130" s="228" t="s">
        <v>229</v>
      </c>
      <c r="E130" s="233" t="s">
        <v>21</v>
      </c>
      <c r="F130" s="234" t="s">
        <v>1223</v>
      </c>
      <c r="G130" s="232"/>
      <c r="H130" s="235">
        <v>48</v>
      </c>
      <c r="I130" s="236"/>
      <c r="J130" s="232"/>
      <c r="K130" s="232"/>
      <c r="L130" s="237"/>
      <c r="M130" s="238"/>
      <c r="N130" s="239"/>
      <c r="O130" s="239"/>
      <c r="P130" s="239"/>
      <c r="Q130" s="239"/>
      <c r="R130" s="239"/>
      <c r="S130" s="239"/>
      <c r="T130" s="240"/>
      <c r="AT130" s="241" t="s">
        <v>229</v>
      </c>
      <c r="AU130" s="241" t="s">
        <v>84</v>
      </c>
      <c r="AV130" s="12" t="s">
        <v>84</v>
      </c>
      <c r="AW130" s="12" t="s">
        <v>36</v>
      </c>
      <c r="AX130" s="12" t="s">
        <v>75</v>
      </c>
      <c r="AY130" s="241" t="s">
        <v>212</v>
      </c>
    </row>
    <row r="131" s="12" customFormat="1">
      <c r="B131" s="231"/>
      <c r="C131" s="232"/>
      <c r="D131" s="228" t="s">
        <v>229</v>
      </c>
      <c r="E131" s="233" t="s">
        <v>21</v>
      </c>
      <c r="F131" s="234" t="s">
        <v>1224</v>
      </c>
      <c r="G131" s="232"/>
      <c r="H131" s="235">
        <v>16</v>
      </c>
      <c r="I131" s="236"/>
      <c r="J131" s="232"/>
      <c r="K131" s="232"/>
      <c r="L131" s="237"/>
      <c r="M131" s="238"/>
      <c r="N131" s="239"/>
      <c r="O131" s="239"/>
      <c r="P131" s="239"/>
      <c r="Q131" s="239"/>
      <c r="R131" s="239"/>
      <c r="S131" s="239"/>
      <c r="T131" s="240"/>
      <c r="AT131" s="241" t="s">
        <v>229</v>
      </c>
      <c r="AU131" s="241" t="s">
        <v>84</v>
      </c>
      <c r="AV131" s="12" t="s">
        <v>84</v>
      </c>
      <c r="AW131" s="12" t="s">
        <v>36</v>
      </c>
      <c r="AX131" s="12" t="s">
        <v>75</v>
      </c>
      <c r="AY131" s="241" t="s">
        <v>212</v>
      </c>
    </row>
    <row r="132" s="13" customFormat="1">
      <c r="B132" s="242"/>
      <c r="C132" s="243"/>
      <c r="D132" s="228" t="s">
        <v>229</v>
      </c>
      <c r="E132" s="244" t="s">
        <v>21</v>
      </c>
      <c r="F132" s="245" t="s">
        <v>232</v>
      </c>
      <c r="G132" s="243"/>
      <c r="H132" s="246">
        <v>64</v>
      </c>
      <c r="I132" s="247"/>
      <c r="J132" s="243"/>
      <c r="K132" s="243"/>
      <c r="L132" s="248"/>
      <c r="M132" s="249"/>
      <c r="N132" s="250"/>
      <c r="O132" s="250"/>
      <c r="P132" s="250"/>
      <c r="Q132" s="250"/>
      <c r="R132" s="250"/>
      <c r="S132" s="250"/>
      <c r="T132" s="251"/>
      <c r="AT132" s="252" t="s">
        <v>229</v>
      </c>
      <c r="AU132" s="252" t="s">
        <v>84</v>
      </c>
      <c r="AV132" s="13" t="s">
        <v>220</v>
      </c>
      <c r="AW132" s="13" t="s">
        <v>36</v>
      </c>
      <c r="AX132" s="13" t="s">
        <v>82</v>
      </c>
      <c r="AY132" s="252" t="s">
        <v>212</v>
      </c>
    </row>
    <row r="133" s="1" customFormat="1" ht="22.5" customHeight="1">
      <c r="B133" s="38"/>
      <c r="C133" s="253" t="s">
        <v>8</v>
      </c>
      <c r="D133" s="253" t="s">
        <v>258</v>
      </c>
      <c r="E133" s="254" t="s">
        <v>1113</v>
      </c>
      <c r="F133" s="255" t="s">
        <v>1114</v>
      </c>
      <c r="G133" s="256" t="s">
        <v>218</v>
      </c>
      <c r="H133" s="257">
        <v>32</v>
      </c>
      <c r="I133" s="258"/>
      <c r="J133" s="259">
        <f>ROUND(I133*H133,2)</f>
        <v>0</v>
      </c>
      <c r="K133" s="255" t="s">
        <v>219</v>
      </c>
      <c r="L133" s="260"/>
      <c r="M133" s="261" t="s">
        <v>21</v>
      </c>
      <c r="N133" s="262" t="s">
        <v>48</v>
      </c>
      <c r="O133" s="79"/>
      <c r="P133" s="225">
        <f>O133*H133</f>
        <v>0</v>
      </c>
      <c r="Q133" s="225">
        <v>0.0085199999999999998</v>
      </c>
      <c r="R133" s="225">
        <f>Q133*H133</f>
        <v>0.27263999999999999</v>
      </c>
      <c r="S133" s="225">
        <v>0</v>
      </c>
      <c r="T133" s="226">
        <f>S133*H133</f>
        <v>0</v>
      </c>
      <c r="AR133" s="17" t="s">
        <v>262</v>
      </c>
      <c r="AT133" s="17" t="s">
        <v>258</v>
      </c>
      <c r="AU133" s="17" t="s">
        <v>84</v>
      </c>
      <c r="AY133" s="17" t="s">
        <v>212</v>
      </c>
      <c r="BE133" s="227">
        <f>IF(N133="základní",J133,0)</f>
        <v>0</v>
      </c>
      <c r="BF133" s="227">
        <f>IF(N133="snížená",J133,0)</f>
        <v>0</v>
      </c>
      <c r="BG133" s="227">
        <f>IF(N133="zákl. přenesená",J133,0)</f>
        <v>0</v>
      </c>
      <c r="BH133" s="227">
        <f>IF(N133="sníž. přenesená",J133,0)</f>
        <v>0</v>
      </c>
      <c r="BI133" s="227">
        <f>IF(N133="nulová",J133,0)</f>
        <v>0</v>
      </c>
      <c r="BJ133" s="17" t="s">
        <v>220</v>
      </c>
      <c r="BK133" s="227">
        <f>ROUND(I133*H133,2)</f>
        <v>0</v>
      </c>
      <c r="BL133" s="17" t="s">
        <v>220</v>
      </c>
      <c r="BM133" s="17" t="s">
        <v>1225</v>
      </c>
    </row>
    <row r="134" s="1" customFormat="1" ht="22.5" customHeight="1">
      <c r="B134" s="38"/>
      <c r="C134" s="253" t="s">
        <v>300</v>
      </c>
      <c r="D134" s="253" t="s">
        <v>258</v>
      </c>
      <c r="E134" s="254" t="s">
        <v>1116</v>
      </c>
      <c r="F134" s="255" t="s">
        <v>1117</v>
      </c>
      <c r="G134" s="256" t="s">
        <v>218</v>
      </c>
      <c r="H134" s="257">
        <v>16</v>
      </c>
      <c r="I134" s="258"/>
      <c r="J134" s="259">
        <f>ROUND(I134*H134,2)</f>
        <v>0</v>
      </c>
      <c r="K134" s="255" t="s">
        <v>219</v>
      </c>
      <c r="L134" s="260"/>
      <c r="M134" s="261" t="s">
        <v>21</v>
      </c>
      <c r="N134" s="262" t="s">
        <v>48</v>
      </c>
      <c r="O134" s="79"/>
      <c r="P134" s="225">
        <f>O134*H134</f>
        <v>0</v>
      </c>
      <c r="Q134" s="225">
        <v>0.01167</v>
      </c>
      <c r="R134" s="225">
        <f>Q134*H134</f>
        <v>0.18672</v>
      </c>
      <c r="S134" s="225">
        <v>0</v>
      </c>
      <c r="T134" s="226">
        <f>S134*H134</f>
        <v>0</v>
      </c>
      <c r="AR134" s="17" t="s">
        <v>262</v>
      </c>
      <c r="AT134" s="17" t="s">
        <v>258</v>
      </c>
      <c r="AU134" s="17" t="s">
        <v>84</v>
      </c>
      <c r="AY134" s="17" t="s">
        <v>212</v>
      </c>
      <c r="BE134" s="227">
        <f>IF(N134="základní",J134,0)</f>
        <v>0</v>
      </c>
      <c r="BF134" s="227">
        <f>IF(N134="snížená",J134,0)</f>
        <v>0</v>
      </c>
      <c r="BG134" s="227">
        <f>IF(N134="zákl. přenesená",J134,0)</f>
        <v>0</v>
      </c>
      <c r="BH134" s="227">
        <f>IF(N134="sníž. přenesená",J134,0)</f>
        <v>0</v>
      </c>
      <c r="BI134" s="227">
        <f>IF(N134="nulová",J134,0)</f>
        <v>0</v>
      </c>
      <c r="BJ134" s="17" t="s">
        <v>220</v>
      </c>
      <c r="BK134" s="227">
        <f>ROUND(I134*H134,2)</f>
        <v>0</v>
      </c>
      <c r="BL134" s="17" t="s">
        <v>220</v>
      </c>
      <c r="BM134" s="17" t="s">
        <v>1226</v>
      </c>
    </row>
    <row r="135" s="1" customFormat="1" ht="22.5" customHeight="1">
      <c r="B135" s="38"/>
      <c r="C135" s="253" t="s">
        <v>304</v>
      </c>
      <c r="D135" s="253" t="s">
        <v>258</v>
      </c>
      <c r="E135" s="254" t="s">
        <v>1075</v>
      </c>
      <c r="F135" s="255" t="s">
        <v>1076</v>
      </c>
      <c r="G135" s="256" t="s">
        <v>218</v>
      </c>
      <c r="H135" s="257">
        <v>64</v>
      </c>
      <c r="I135" s="258"/>
      <c r="J135" s="259">
        <f>ROUND(I135*H135,2)</f>
        <v>0</v>
      </c>
      <c r="K135" s="255" t="s">
        <v>219</v>
      </c>
      <c r="L135" s="260"/>
      <c r="M135" s="261" t="s">
        <v>21</v>
      </c>
      <c r="N135" s="262" t="s">
        <v>48</v>
      </c>
      <c r="O135" s="79"/>
      <c r="P135" s="225">
        <f>O135*H135</f>
        <v>0</v>
      </c>
      <c r="Q135" s="225">
        <v>0.00123</v>
      </c>
      <c r="R135" s="225">
        <f>Q135*H135</f>
        <v>0.078719999999999998</v>
      </c>
      <c r="S135" s="225">
        <v>0</v>
      </c>
      <c r="T135" s="226">
        <f>S135*H135</f>
        <v>0</v>
      </c>
      <c r="AR135" s="17" t="s">
        <v>262</v>
      </c>
      <c r="AT135" s="17" t="s">
        <v>258</v>
      </c>
      <c r="AU135" s="17" t="s">
        <v>84</v>
      </c>
      <c r="AY135" s="17" t="s">
        <v>212</v>
      </c>
      <c r="BE135" s="227">
        <f>IF(N135="základní",J135,0)</f>
        <v>0</v>
      </c>
      <c r="BF135" s="227">
        <f>IF(N135="snížená",J135,0)</f>
        <v>0</v>
      </c>
      <c r="BG135" s="227">
        <f>IF(N135="zákl. přenesená",J135,0)</f>
        <v>0</v>
      </c>
      <c r="BH135" s="227">
        <f>IF(N135="sníž. přenesená",J135,0)</f>
        <v>0</v>
      </c>
      <c r="BI135" s="227">
        <f>IF(N135="nulová",J135,0)</f>
        <v>0</v>
      </c>
      <c r="BJ135" s="17" t="s">
        <v>220</v>
      </c>
      <c r="BK135" s="227">
        <f>ROUND(I135*H135,2)</f>
        <v>0</v>
      </c>
      <c r="BL135" s="17" t="s">
        <v>220</v>
      </c>
      <c r="BM135" s="17" t="s">
        <v>1227</v>
      </c>
    </row>
    <row r="136" s="12" customFormat="1">
      <c r="B136" s="231"/>
      <c r="C136" s="232"/>
      <c r="D136" s="228" t="s">
        <v>229</v>
      </c>
      <c r="E136" s="233" t="s">
        <v>21</v>
      </c>
      <c r="F136" s="234" t="s">
        <v>1228</v>
      </c>
      <c r="G136" s="232"/>
      <c r="H136" s="235">
        <v>64</v>
      </c>
      <c r="I136" s="236"/>
      <c r="J136" s="232"/>
      <c r="K136" s="232"/>
      <c r="L136" s="237"/>
      <c r="M136" s="238"/>
      <c r="N136" s="239"/>
      <c r="O136" s="239"/>
      <c r="P136" s="239"/>
      <c r="Q136" s="239"/>
      <c r="R136" s="239"/>
      <c r="S136" s="239"/>
      <c r="T136" s="240"/>
      <c r="AT136" s="241" t="s">
        <v>229</v>
      </c>
      <c r="AU136" s="241" t="s">
        <v>84</v>
      </c>
      <c r="AV136" s="12" t="s">
        <v>84</v>
      </c>
      <c r="AW136" s="12" t="s">
        <v>36</v>
      </c>
      <c r="AX136" s="12" t="s">
        <v>82</v>
      </c>
      <c r="AY136" s="241" t="s">
        <v>212</v>
      </c>
    </row>
    <row r="137" s="1" customFormat="1" ht="22.5" customHeight="1">
      <c r="B137" s="38"/>
      <c r="C137" s="253" t="s">
        <v>308</v>
      </c>
      <c r="D137" s="253" t="s">
        <v>258</v>
      </c>
      <c r="E137" s="254" t="s">
        <v>1079</v>
      </c>
      <c r="F137" s="255" t="s">
        <v>1080</v>
      </c>
      <c r="G137" s="256" t="s">
        <v>218</v>
      </c>
      <c r="H137" s="257">
        <v>32</v>
      </c>
      <c r="I137" s="258"/>
      <c r="J137" s="259">
        <f>ROUND(I137*H137,2)</f>
        <v>0</v>
      </c>
      <c r="K137" s="255" t="s">
        <v>219</v>
      </c>
      <c r="L137" s="260"/>
      <c r="M137" s="261" t="s">
        <v>21</v>
      </c>
      <c r="N137" s="262" t="s">
        <v>48</v>
      </c>
      <c r="O137" s="79"/>
      <c r="P137" s="225">
        <f>O137*H137</f>
        <v>0</v>
      </c>
      <c r="Q137" s="225">
        <v>0.00123</v>
      </c>
      <c r="R137" s="225">
        <f>Q137*H137</f>
        <v>0.039359999999999999</v>
      </c>
      <c r="S137" s="225">
        <v>0</v>
      </c>
      <c r="T137" s="226">
        <f>S137*H137</f>
        <v>0</v>
      </c>
      <c r="AR137" s="17" t="s">
        <v>262</v>
      </c>
      <c r="AT137" s="17" t="s">
        <v>258</v>
      </c>
      <c r="AU137" s="17" t="s">
        <v>84</v>
      </c>
      <c r="AY137" s="17" t="s">
        <v>212</v>
      </c>
      <c r="BE137" s="227">
        <f>IF(N137="základní",J137,0)</f>
        <v>0</v>
      </c>
      <c r="BF137" s="227">
        <f>IF(N137="snížená",J137,0)</f>
        <v>0</v>
      </c>
      <c r="BG137" s="227">
        <f>IF(N137="zákl. přenesená",J137,0)</f>
        <v>0</v>
      </c>
      <c r="BH137" s="227">
        <f>IF(N137="sníž. přenesená",J137,0)</f>
        <v>0</v>
      </c>
      <c r="BI137" s="227">
        <f>IF(N137="nulová",J137,0)</f>
        <v>0</v>
      </c>
      <c r="BJ137" s="17" t="s">
        <v>220</v>
      </c>
      <c r="BK137" s="227">
        <f>ROUND(I137*H137,2)</f>
        <v>0</v>
      </c>
      <c r="BL137" s="17" t="s">
        <v>220</v>
      </c>
      <c r="BM137" s="17" t="s">
        <v>1229</v>
      </c>
    </row>
    <row r="138" s="12" customFormat="1">
      <c r="B138" s="231"/>
      <c r="C138" s="232"/>
      <c r="D138" s="228" t="s">
        <v>229</v>
      </c>
      <c r="E138" s="233" t="s">
        <v>21</v>
      </c>
      <c r="F138" s="234" t="s">
        <v>1230</v>
      </c>
      <c r="G138" s="232"/>
      <c r="H138" s="235">
        <v>32</v>
      </c>
      <c r="I138" s="236"/>
      <c r="J138" s="232"/>
      <c r="K138" s="232"/>
      <c r="L138" s="237"/>
      <c r="M138" s="238"/>
      <c r="N138" s="239"/>
      <c r="O138" s="239"/>
      <c r="P138" s="239"/>
      <c r="Q138" s="239"/>
      <c r="R138" s="239"/>
      <c r="S138" s="239"/>
      <c r="T138" s="240"/>
      <c r="AT138" s="241" t="s">
        <v>229</v>
      </c>
      <c r="AU138" s="241" t="s">
        <v>84</v>
      </c>
      <c r="AV138" s="12" t="s">
        <v>84</v>
      </c>
      <c r="AW138" s="12" t="s">
        <v>36</v>
      </c>
      <c r="AX138" s="12" t="s">
        <v>82</v>
      </c>
      <c r="AY138" s="241" t="s">
        <v>212</v>
      </c>
    </row>
    <row r="139" s="1" customFormat="1" ht="22.5" customHeight="1">
      <c r="B139" s="38"/>
      <c r="C139" s="253" t="s">
        <v>313</v>
      </c>
      <c r="D139" s="253" t="s">
        <v>258</v>
      </c>
      <c r="E139" s="254" t="s">
        <v>1094</v>
      </c>
      <c r="F139" s="255" t="s">
        <v>1095</v>
      </c>
      <c r="G139" s="256" t="s">
        <v>218</v>
      </c>
      <c r="H139" s="257">
        <v>16</v>
      </c>
      <c r="I139" s="258"/>
      <c r="J139" s="259">
        <f>ROUND(I139*H139,2)</f>
        <v>0</v>
      </c>
      <c r="K139" s="255" t="s">
        <v>219</v>
      </c>
      <c r="L139" s="260"/>
      <c r="M139" s="261" t="s">
        <v>21</v>
      </c>
      <c r="N139" s="262" t="s">
        <v>48</v>
      </c>
      <c r="O139" s="79"/>
      <c r="P139" s="225">
        <f>O139*H139</f>
        <v>0</v>
      </c>
      <c r="Q139" s="225">
        <v>0.00013999999999999999</v>
      </c>
      <c r="R139" s="225">
        <f>Q139*H139</f>
        <v>0.0022399999999999998</v>
      </c>
      <c r="S139" s="225">
        <v>0</v>
      </c>
      <c r="T139" s="226">
        <f>S139*H139</f>
        <v>0</v>
      </c>
      <c r="AR139" s="17" t="s">
        <v>262</v>
      </c>
      <c r="AT139" s="17" t="s">
        <v>258</v>
      </c>
      <c r="AU139" s="17" t="s">
        <v>84</v>
      </c>
      <c r="AY139" s="17" t="s">
        <v>212</v>
      </c>
      <c r="BE139" s="227">
        <f>IF(N139="základní",J139,0)</f>
        <v>0</v>
      </c>
      <c r="BF139" s="227">
        <f>IF(N139="snížená",J139,0)</f>
        <v>0</v>
      </c>
      <c r="BG139" s="227">
        <f>IF(N139="zákl. přenesená",J139,0)</f>
        <v>0</v>
      </c>
      <c r="BH139" s="227">
        <f>IF(N139="sníž. přenesená",J139,0)</f>
        <v>0</v>
      </c>
      <c r="BI139" s="227">
        <f>IF(N139="nulová",J139,0)</f>
        <v>0</v>
      </c>
      <c r="BJ139" s="17" t="s">
        <v>220</v>
      </c>
      <c r="BK139" s="227">
        <f>ROUND(I139*H139,2)</f>
        <v>0</v>
      </c>
      <c r="BL139" s="17" t="s">
        <v>220</v>
      </c>
      <c r="BM139" s="17" t="s">
        <v>1231</v>
      </c>
    </row>
    <row r="140" s="12" customFormat="1">
      <c r="B140" s="231"/>
      <c r="C140" s="232"/>
      <c r="D140" s="228" t="s">
        <v>229</v>
      </c>
      <c r="E140" s="233" t="s">
        <v>21</v>
      </c>
      <c r="F140" s="234" t="s">
        <v>1232</v>
      </c>
      <c r="G140" s="232"/>
      <c r="H140" s="235">
        <v>16</v>
      </c>
      <c r="I140" s="236"/>
      <c r="J140" s="232"/>
      <c r="K140" s="232"/>
      <c r="L140" s="237"/>
      <c r="M140" s="238"/>
      <c r="N140" s="239"/>
      <c r="O140" s="239"/>
      <c r="P140" s="239"/>
      <c r="Q140" s="239"/>
      <c r="R140" s="239"/>
      <c r="S140" s="239"/>
      <c r="T140" s="240"/>
      <c r="AT140" s="241" t="s">
        <v>229</v>
      </c>
      <c r="AU140" s="241" t="s">
        <v>84</v>
      </c>
      <c r="AV140" s="12" t="s">
        <v>84</v>
      </c>
      <c r="AW140" s="12" t="s">
        <v>36</v>
      </c>
      <c r="AX140" s="12" t="s">
        <v>82</v>
      </c>
      <c r="AY140" s="241" t="s">
        <v>212</v>
      </c>
    </row>
    <row r="141" s="1" customFormat="1" ht="22.5" customHeight="1">
      <c r="B141" s="38"/>
      <c r="C141" s="253" t="s">
        <v>319</v>
      </c>
      <c r="D141" s="253" t="s">
        <v>258</v>
      </c>
      <c r="E141" s="254" t="s">
        <v>1087</v>
      </c>
      <c r="F141" s="255" t="s">
        <v>1088</v>
      </c>
      <c r="G141" s="256" t="s">
        <v>218</v>
      </c>
      <c r="H141" s="257">
        <v>112</v>
      </c>
      <c r="I141" s="258"/>
      <c r="J141" s="259">
        <f>ROUND(I141*H141,2)</f>
        <v>0</v>
      </c>
      <c r="K141" s="255" t="s">
        <v>219</v>
      </c>
      <c r="L141" s="260"/>
      <c r="M141" s="261" t="s">
        <v>21</v>
      </c>
      <c r="N141" s="262" t="s">
        <v>48</v>
      </c>
      <c r="O141" s="79"/>
      <c r="P141" s="225">
        <f>O141*H141</f>
        <v>0</v>
      </c>
      <c r="Q141" s="225">
        <v>9.0000000000000006E-05</v>
      </c>
      <c r="R141" s="225">
        <f>Q141*H141</f>
        <v>0.01008</v>
      </c>
      <c r="S141" s="225">
        <v>0</v>
      </c>
      <c r="T141" s="226">
        <f>S141*H141</f>
        <v>0</v>
      </c>
      <c r="AR141" s="17" t="s">
        <v>262</v>
      </c>
      <c r="AT141" s="17" t="s">
        <v>258</v>
      </c>
      <c r="AU141" s="17" t="s">
        <v>84</v>
      </c>
      <c r="AY141" s="17" t="s">
        <v>212</v>
      </c>
      <c r="BE141" s="227">
        <f>IF(N141="základní",J141,0)</f>
        <v>0</v>
      </c>
      <c r="BF141" s="227">
        <f>IF(N141="snížená",J141,0)</f>
        <v>0</v>
      </c>
      <c r="BG141" s="227">
        <f>IF(N141="zákl. přenesená",J141,0)</f>
        <v>0</v>
      </c>
      <c r="BH141" s="227">
        <f>IF(N141="sníž. přenesená",J141,0)</f>
        <v>0</v>
      </c>
      <c r="BI141" s="227">
        <f>IF(N141="nulová",J141,0)</f>
        <v>0</v>
      </c>
      <c r="BJ141" s="17" t="s">
        <v>220</v>
      </c>
      <c r="BK141" s="227">
        <f>ROUND(I141*H141,2)</f>
        <v>0</v>
      </c>
      <c r="BL141" s="17" t="s">
        <v>220</v>
      </c>
      <c r="BM141" s="17" t="s">
        <v>1233</v>
      </c>
    </row>
    <row r="142" s="12" customFormat="1">
      <c r="B142" s="231"/>
      <c r="C142" s="232"/>
      <c r="D142" s="228" t="s">
        <v>229</v>
      </c>
      <c r="E142" s="233" t="s">
        <v>21</v>
      </c>
      <c r="F142" s="234" t="s">
        <v>1234</v>
      </c>
      <c r="G142" s="232"/>
      <c r="H142" s="235">
        <v>112</v>
      </c>
      <c r="I142" s="236"/>
      <c r="J142" s="232"/>
      <c r="K142" s="232"/>
      <c r="L142" s="237"/>
      <c r="M142" s="238"/>
      <c r="N142" s="239"/>
      <c r="O142" s="239"/>
      <c r="P142" s="239"/>
      <c r="Q142" s="239"/>
      <c r="R142" s="239"/>
      <c r="S142" s="239"/>
      <c r="T142" s="240"/>
      <c r="AT142" s="241" t="s">
        <v>229</v>
      </c>
      <c r="AU142" s="241" t="s">
        <v>84</v>
      </c>
      <c r="AV142" s="12" t="s">
        <v>84</v>
      </c>
      <c r="AW142" s="12" t="s">
        <v>36</v>
      </c>
      <c r="AX142" s="12" t="s">
        <v>82</v>
      </c>
      <c r="AY142" s="241" t="s">
        <v>212</v>
      </c>
    </row>
    <row r="143" s="1" customFormat="1" ht="22.5" customHeight="1">
      <c r="B143" s="38"/>
      <c r="C143" s="253" t="s">
        <v>7</v>
      </c>
      <c r="D143" s="253" t="s">
        <v>258</v>
      </c>
      <c r="E143" s="254" t="s">
        <v>1119</v>
      </c>
      <c r="F143" s="255" t="s">
        <v>1120</v>
      </c>
      <c r="G143" s="256" t="s">
        <v>218</v>
      </c>
      <c r="H143" s="257">
        <v>192</v>
      </c>
      <c r="I143" s="258"/>
      <c r="J143" s="259">
        <f>ROUND(I143*H143,2)</f>
        <v>0</v>
      </c>
      <c r="K143" s="255" t="s">
        <v>219</v>
      </c>
      <c r="L143" s="260"/>
      <c r="M143" s="261" t="s">
        <v>21</v>
      </c>
      <c r="N143" s="262" t="s">
        <v>48</v>
      </c>
      <c r="O143" s="79"/>
      <c r="P143" s="225">
        <f>O143*H143</f>
        <v>0</v>
      </c>
      <c r="Q143" s="225">
        <v>9.0000000000000006E-05</v>
      </c>
      <c r="R143" s="225">
        <f>Q143*H143</f>
        <v>0.01728</v>
      </c>
      <c r="S143" s="225">
        <v>0</v>
      </c>
      <c r="T143" s="226">
        <f>S143*H143</f>
        <v>0</v>
      </c>
      <c r="AR143" s="17" t="s">
        <v>262</v>
      </c>
      <c r="AT143" s="17" t="s">
        <v>258</v>
      </c>
      <c r="AU143" s="17" t="s">
        <v>84</v>
      </c>
      <c r="AY143" s="17" t="s">
        <v>212</v>
      </c>
      <c r="BE143" s="227">
        <f>IF(N143="základní",J143,0)</f>
        <v>0</v>
      </c>
      <c r="BF143" s="227">
        <f>IF(N143="snížená",J143,0)</f>
        <v>0</v>
      </c>
      <c r="BG143" s="227">
        <f>IF(N143="zákl. přenesená",J143,0)</f>
        <v>0</v>
      </c>
      <c r="BH143" s="227">
        <f>IF(N143="sníž. přenesená",J143,0)</f>
        <v>0</v>
      </c>
      <c r="BI143" s="227">
        <f>IF(N143="nulová",J143,0)</f>
        <v>0</v>
      </c>
      <c r="BJ143" s="17" t="s">
        <v>220</v>
      </c>
      <c r="BK143" s="227">
        <f>ROUND(I143*H143,2)</f>
        <v>0</v>
      </c>
      <c r="BL143" s="17" t="s">
        <v>220</v>
      </c>
      <c r="BM143" s="17" t="s">
        <v>1235</v>
      </c>
    </row>
    <row r="144" s="12" customFormat="1">
      <c r="B144" s="231"/>
      <c r="C144" s="232"/>
      <c r="D144" s="228" t="s">
        <v>229</v>
      </c>
      <c r="E144" s="233" t="s">
        <v>21</v>
      </c>
      <c r="F144" s="234" t="s">
        <v>1236</v>
      </c>
      <c r="G144" s="232"/>
      <c r="H144" s="235">
        <v>192</v>
      </c>
      <c r="I144" s="236"/>
      <c r="J144" s="232"/>
      <c r="K144" s="232"/>
      <c r="L144" s="237"/>
      <c r="M144" s="238"/>
      <c r="N144" s="239"/>
      <c r="O144" s="239"/>
      <c r="P144" s="239"/>
      <c r="Q144" s="239"/>
      <c r="R144" s="239"/>
      <c r="S144" s="239"/>
      <c r="T144" s="240"/>
      <c r="AT144" s="241" t="s">
        <v>229</v>
      </c>
      <c r="AU144" s="241" t="s">
        <v>84</v>
      </c>
      <c r="AV144" s="12" t="s">
        <v>84</v>
      </c>
      <c r="AW144" s="12" t="s">
        <v>36</v>
      </c>
      <c r="AX144" s="12" t="s">
        <v>82</v>
      </c>
      <c r="AY144" s="241" t="s">
        <v>212</v>
      </c>
    </row>
    <row r="145" s="1" customFormat="1" ht="22.5" customHeight="1">
      <c r="B145" s="38"/>
      <c r="C145" s="253" t="s">
        <v>328</v>
      </c>
      <c r="D145" s="253" t="s">
        <v>258</v>
      </c>
      <c r="E145" s="254" t="s">
        <v>1083</v>
      </c>
      <c r="F145" s="255" t="s">
        <v>1084</v>
      </c>
      <c r="G145" s="256" t="s">
        <v>218</v>
      </c>
      <c r="H145" s="257">
        <v>16</v>
      </c>
      <c r="I145" s="258"/>
      <c r="J145" s="259">
        <f>ROUND(I145*H145,2)</f>
        <v>0</v>
      </c>
      <c r="K145" s="255" t="s">
        <v>219</v>
      </c>
      <c r="L145" s="260"/>
      <c r="M145" s="261" t="s">
        <v>21</v>
      </c>
      <c r="N145" s="262" t="s">
        <v>48</v>
      </c>
      <c r="O145" s="79"/>
      <c r="P145" s="225">
        <f>O145*H145</f>
        <v>0</v>
      </c>
      <c r="Q145" s="225">
        <v>0.00063000000000000003</v>
      </c>
      <c r="R145" s="225">
        <f>Q145*H145</f>
        <v>0.01008</v>
      </c>
      <c r="S145" s="225">
        <v>0</v>
      </c>
      <c r="T145" s="226">
        <f>S145*H145</f>
        <v>0</v>
      </c>
      <c r="AR145" s="17" t="s">
        <v>262</v>
      </c>
      <c r="AT145" s="17" t="s">
        <v>258</v>
      </c>
      <c r="AU145" s="17" t="s">
        <v>84</v>
      </c>
      <c r="AY145" s="17" t="s">
        <v>212</v>
      </c>
      <c r="BE145" s="227">
        <f>IF(N145="základní",J145,0)</f>
        <v>0</v>
      </c>
      <c r="BF145" s="227">
        <f>IF(N145="snížená",J145,0)</f>
        <v>0</v>
      </c>
      <c r="BG145" s="227">
        <f>IF(N145="zákl. přenesená",J145,0)</f>
        <v>0</v>
      </c>
      <c r="BH145" s="227">
        <f>IF(N145="sníž. přenesená",J145,0)</f>
        <v>0</v>
      </c>
      <c r="BI145" s="227">
        <f>IF(N145="nulová",J145,0)</f>
        <v>0</v>
      </c>
      <c r="BJ145" s="17" t="s">
        <v>220</v>
      </c>
      <c r="BK145" s="227">
        <f>ROUND(I145*H145,2)</f>
        <v>0</v>
      </c>
      <c r="BL145" s="17" t="s">
        <v>220</v>
      </c>
      <c r="BM145" s="17" t="s">
        <v>1237</v>
      </c>
    </row>
    <row r="146" s="12" customFormat="1">
      <c r="B146" s="231"/>
      <c r="C146" s="232"/>
      <c r="D146" s="228" t="s">
        <v>229</v>
      </c>
      <c r="E146" s="233" t="s">
        <v>21</v>
      </c>
      <c r="F146" s="234" t="s">
        <v>1232</v>
      </c>
      <c r="G146" s="232"/>
      <c r="H146" s="235">
        <v>16</v>
      </c>
      <c r="I146" s="236"/>
      <c r="J146" s="232"/>
      <c r="K146" s="232"/>
      <c r="L146" s="237"/>
      <c r="M146" s="238"/>
      <c r="N146" s="239"/>
      <c r="O146" s="239"/>
      <c r="P146" s="239"/>
      <c r="Q146" s="239"/>
      <c r="R146" s="239"/>
      <c r="S146" s="239"/>
      <c r="T146" s="240"/>
      <c r="AT146" s="241" t="s">
        <v>229</v>
      </c>
      <c r="AU146" s="241" t="s">
        <v>84</v>
      </c>
      <c r="AV146" s="12" t="s">
        <v>84</v>
      </c>
      <c r="AW146" s="12" t="s">
        <v>36</v>
      </c>
      <c r="AX146" s="12" t="s">
        <v>82</v>
      </c>
      <c r="AY146" s="241" t="s">
        <v>212</v>
      </c>
    </row>
    <row r="147" s="1" customFormat="1" ht="22.5" customHeight="1">
      <c r="B147" s="38"/>
      <c r="C147" s="253" t="s">
        <v>332</v>
      </c>
      <c r="D147" s="253" t="s">
        <v>258</v>
      </c>
      <c r="E147" s="254" t="s">
        <v>1091</v>
      </c>
      <c r="F147" s="255" t="s">
        <v>1092</v>
      </c>
      <c r="G147" s="256" t="s">
        <v>218</v>
      </c>
      <c r="H147" s="257">
        <v>16</v>
      </c>
      <c r="I147" s="258"/>
      <c r="J147" s="259">
        <f>ROUND(I147*H147,2)</f>
        <v>0</v>
      </c>
      <c r="K147" s="255" t="s">
        <v>219</v>
      </c>
      <c r="L147" s="260"/>
      <c r="M147" s="261" t="s">
        <v>21</v>
      </c>
      <c r="N147" s="262" t="s">
        <v>48</v>
      </c>
      <c r="O147" s="79"/>
      <c r="P147" s="225">
        <f>O147*H147</f>
        <v>0</v>
      </c>
      <c r="Q147" s="225">
        <v>0.00054000000000000001</v>
      </c>
      <c r="R147" s="225">
        <f>Q147*H147</f>
        <v>0.0086400000000000001</v>
      </c>
      <c r="S147" s="225">
        <v>0</v>
      </c>
      <c r="T147" s="226">
        <f>S147*H147</f>
        <v>0</v>
      </c>
      <c r="AR147" s="17" t="s">
        <v>262</v>
      </c>
      <c r="AT147" s="17" t="s">
        <v>258</v>
      </c>
      <c r="AU147" s="17" t="s">
        <v>84</v>
      </c>
      <c r="AY147" s="17" t="s">
        <v>212</v>
      </c>
      <c r="BE147" s="227">
        <f>IF(N147="základní",J147,0)</f>
        <v>0</v>
      </c>
      <c r="BF147" s="227">
        <f>IF(N147="snížená",J147,0)</f>
        <v>0</v>
      </c>
      <c r="BG147" s="227">
        <f>IF(N147="zákl. přenesená",J147,0)</f>
        <v>0</v>
      </c>
      <c r="BH147" s="227">
        <f>IF(N147="sníž. přenesená",J147,0)</f>
        <v>0</v>
      </c>
      <c r="BI147" s="227">
        <f>IF(N147="nulová",J147,0)</f>
        <v>0</v>
      </c>
      <c r="BJ147" s="17" t="s">
        <v>220</v>
      </c>
      <c r="BK147" s="227">
        <f>ROUND(I147*H147,2)</f>
        <v>0</v>
      </c>
      <c r="BL147" s="17" t="s">
        <v>220</v>
      </c>
      <c r="BM147" s="17" t="s">
        <v>1238</v>
      </c>
    </row>
    <row r="148" s="12" customFormat="1">
      <c r="B148" s="231"/>
      <c r="C148" s="232"/>
      <c r="D148" s="228" t="s">
        <v>229</v>
      </c>
      <c r="E148" s="233" t="s">
        <v>21</v>
      </c>
      <c r="F148" s="234" t="s">
        <v>1232</v>
      </c>
      <c r="G148" s="232"/>
      <c r="H148" s="235">
        <v>16</v>
      </c>
      <c r="I148" s="236"/>
      <c r="J148" s="232"/>
      <c r="K148" s="232"/>
      <c r="L148" s="237"/>
      <c r="M148" s="238"/>
      <c r="N148" s="239"/>
      <c r="O148" s="239"/>
      <c r="P148" s="239"/>
      <c r="Q148" s="239"/>
      <c r="R148" s="239"/>
      <c r="S148" s="239"/>
      <c r="T148" s="240"/>
      <c r="AT148" s="241" t="s">
        <v>229</v>
      </c>
      <c r="AU148" s="241" t="s">
        <v>84</v>
      </c>
      <c r="AV148" s="12" t="s">
        <v>84</v>
      </c>
      <c r="AW148" s="12" t="s">
        <v>36</v>
      </c>
      <c r="AX148" s="12" t="s">
        <v>82</v>
      </c>
      <c r="AY148" s="241" t="s">
        <v>212</v>
      </c>
    </row>
    <row r="149" s="1" customFormat="1" ht="22.5" customHeight="1">
      <c r="B149" s="38"/>
      <c r="C149" s="253" t="s">
        <v>337</v>
      </c>
      <c r="D149" s="253" t="s">
        <v>258</v>
      </c>
      <c r="E149" s="254" t="s">
        <v>1123</v>
      </c>
      <c r="F149" s="255" t="s">
        <v>1124</v>
      </c>
      <c r="G149" s="256" t="s">
        <v>218</v>
      </c>
      <c r="H149" s="257">
        <v>128</v>
      </c>
      <c r="I149" s="258"/>
      <c r="J149" s="259">
        <f>ROUND(I149*H149,2)</f>
        <v>0</v>
      </c>
      <c r="K149" s="255" t="s">
        <v>219</v>
      </c>
      <c r="L149" s="260"/>
      <c r="M149" s="261" t="s">
        <v>21</v>
      </c>
      <c r="N149" s="262" t="s">
        <v>48</v>
      </c>
      <c r="O149" s="79"/>
      <c r="P149" s="225">
        <f>O149*H149</f>
        <v>0</v>
      </c>
      <c r="Q149" s="225">
        <v>0.00051999999999999995</v>
      </c>
      <c r="R149" s="225">
        <f>Q149*H149</f>
        <v>0.066559999999999994</v>
      </c>
      <c r="S149" s="225">
        <v>0</v>
      </c>
      <c r="T149" s="226">
        <f>S149*H149</f>
        <v>0</v>
      </c>
      <c r="AR149" s="17" t="s">
        <v>262</v>
      </c>
      <c r="AT149" s="17" t="s">
        <v>258</v>
      </c>
      <c r="AU149" s="17" t="s">
        <v>84</v>
      </c>
      <c r="AY149" s="17" t="s">
        <v>212</v>
      </c>
      <c r="BE149" s="227">
        <f>IF(N149="základní",J149,0)</f>
        <v>0</v>
      </c>
      <c r="BF149" s="227">
        <f>IF(N149="snížená",J149,0)</f>
        <v>0</v>
      </c>
      <c r="BG149" s="227">
        <f>IF(N149="zákl. přenesená",J149,0)</f>
        <v>0</v>
      </c>
      <c r="BH149" s="227">
        <f>IF(N149="sníž. přenesená",J149,0)</f>
        <v>0</v>
      </c>
      <c r="BI149" s="227">
        <f>IF(N149="nulová",J149,0)</f>
        <v>0</v>
      </c>
      <c r="BJ149" s="17" t="s">
        <v>220</v>
      </c>
      <c r="BK149" s="227">
        <f>ROUND(I149*H149,2)</f>
        <v>0</v>
      </c>
      <c r="BL149" s="17" t="s">
        <v>220</v>
      </c>
      <c r="BM149" s="17" t="s">
        <v>1239</v>
      </c>
    </row>
    <row r="150" s="12" customFormat="1">
      <c r="B150" s="231"/>
      <c r="C150" s="232"/>
      <c r="D150" s="228" t="s">
        <v>229</v>
      </c>
      <c r="E150" s="233" t="s">
        <v>21</v>
      </c>
      <c r="F150" s="234" t="s">
        <v>1240</v>
      </c>
      <c r="G150" s="232"/>
      <c r="H150" s="235">
        <v>128</v>
      </c>
      <c r="I150" s="236"/>
      <c r="J150" s="232"/>
      <c r="K150" s="232"/>
      <c r="L150" s="237"/>
      <c r="M150" s="238"/>
      <c r="N150" s="239"/>
      <c r="O150" s="239"/>
      <c r="P150" s="239"/>
      <c r="Q150" s="239"/>
      <c r="R150" s="239"/>
      <c r="S150" s="239"/>
      <c r="T150" s="240"/>
      <c r="AT150" s="241" t="s">
        <v>229</v>
      </c>
      <c r="AU150" s="241" t="s">
        <v>84</v>
      </c>
      <c r="AV150" s="12" t="s">
        <v>84</v>
      </c>
      <c r="AW150" s="12" t="s">
        <v>36</v>
      </c>
      <c r="AX150" s="12" t="s">
        <v>82</v>
      </c>
      <c r="AY150" s="241" t="s">
        <v>212</v>
      </c>
    </row>
    <row r="151" s="1" customFormat="1" ht="22.5" customHeight="1">
      <c r="B151" s="38"/>
      <c r="C151" s="253" t="s">
        <v>342</v>
      </c>
      <c r="D151" s="253" t="s">
        <v>258</v>
      </c>
      <c r="E151" s="254" t="s">
        <v>1097</v>
      </c>
      <c r="F151" s="255" t="s">
        <v>1098</v>
      </c>
      <c r="G151" s="256" t="s">
        <v>218</v>
      </c>
      <c r="H151" s="257">
        <v>64</v>
      </c>
      <c r="I151" s="258"/>
      <c r="J151" s="259">
        <f>ROUND(I151*H151,2)</f>
        <v>0</v>
      </c>
      <c r="K151" s="255" t="s">
        <v>219</v>
      </c>
      <c r="L151" s="260"/>
      <c r="M151" s="261" t="s">
        <v>21</v>
      </c>
      <c r="N151" s="262" t="s">
        <v>48</v>
      </c>
      <c r="O151" s="79"/>
      <c r="P151" s="225">
        <f>O151*H151</f>
        <v>0</v>
      </c>
      <c r="Q151" s="225">
        <v>0.00051999999999999995</v>
      </c>
      <c r="R151" s="225">
        <f>Q151*H151</f>
        <v>0.033279999999999997</v>
      </c>
      <c r="S151" s="225">
        <v>0</v>
      </c>
      <c r="T151" s="226">
        <f>S151*H151</f>
        <v>0</v>
      </c>
      <c r="AR151" s="17" t="s">
        <v>262</v>
      </c>
      <c r="AT151" s="17" t="s">
        <v>258</v>
      </c>
      <c r="AU151" s="17" t="s">
        <v>84</v>
      </c>
      <c r="AY151" s="17" t="s">
        <v>212</v>
      </c>
      <c r="BE151" s="227">
        <f>IF(N151="základní",J151,0)</f>
        <v>0</v>
      </c>
      <c r="BF151" s="227">
        <f>IF(N151="snížená",J151,0)</f>
        <v>0</v>
      </c>
      <c r="BG151" s="227">
        <f>IF(N151="zákl. přenesená",J151,0)</f>
        <v>0</v>
      </c>
      <c r="BH151" s="227">
        <f>IF(N151="sníž. přenesená",J151,0)</f>
        <v>0</v>
      </c>
      <c r="BI151" s="227">
        <f>IF(N151="nulová",J151,0)</f>
        <v>0</v>
      </c>
      <c r="BJ151" s="17" t="s">
        <v>220</v>
      </c>
      <c r="BK151" s="227">
        <f>ROUND(I151*H151,2)</f>
        <v>0</v>
      </c>
      <c r="BL151" s="17" t="s">
        <v>220</v>
      </c>
      <c r="BM151" s="17" t="s">
        <v>1241</v>
      </c>
    </row>
    <row r="152" s="12" customFormat="1">
      <c r="B152" s="231"/>
      <c r="C152" s="232"/>
      <c r="D152" s="228" t="s">
        <v>229</v>
      </c>
      <c r="E152" s="233" t="s">
        <v>21</v>
      </c>
      <c r="F152" s="234" t="s">
        <v>1242</v>
      </c>
      <c r="G152" s="232"/>
      <c r="H152" s="235">
        <v>64</v>
      </c>
      <c r="I152" s="236"/>
      <c r="J152" s="232"/>
      <c r="K152" s="232"/>
      <c r="L152" s="237"/>
      <c r="M152" s="238"/>
      <c r="N152" s="239"/>
      <c r="O152" s="239"/>
      <c r="P152" s="239"/>
      <c r="Q152" s="239"/>
      <c r="R152" s="239"/>
      <c r="S152" s="239"/>
      <c r="T152" s="240"/>
      <c r="AT152" s="241" t="s">
        <v>229</v>
      </c>
      <c r="AU152" s="241" t="s">
        <v>84</v>
      </c>
      <c r="AV152" s="12" t="s">
        <v>84</v>
      </c>
      <c r="AW152" s="12" t="s">
        <v>36</v>
      </c>
      <c r="AX152" s="12" t="s">
        <v>82</v>
      </c>
      <c r="AY152" s="241" t="s">
        <v>212</v>
      </c>
    </row>
    <row r="153" s="1" customFormat="1" ht="22.5" customHeight="1">
      <c r="B153" s="38"/>
      <c r="C153" s="216" t="s">
        <v>347</v>
      </c>
      <c r="D153" s="216" t="s">
        <v>215</v>
      </c>
      <c r="E153" s="217" t="s">
        <v>1126</v>
      </c>
      <c r="F153" s="218" t="s">
        <v>1127</v>
      </c>
      <c r="G153" s="219" t="s">
        <v>226</v>
      </c>
      <c r="H153" s="220">
        <v>11</v>
      </c>
      <c r="I153" s="221"/>
      <c r="J153" s="222">
        <f>ROUND(I153*H153,2)</f>
        <v>0</v>
      </c>
      <c r="K153" s="218" t="s">
        <v>219</v>
      </c>
      <c r="L153" s="43"/>
      <c r="M153" s="223" t="s">
        <v>21</v>
      </c>
      <c r="N153" s="224" t="s">
        <v>48</v>
      </c>
      <c r="O153" s="79"/>
      <c r="P153" s="225">
        <f>O153*H153</f>
        <v>0</v>
      </c>
      <c r="Q153" s="225">
        <v>0</v>
      </c>
      <c r="R153" s="225">
        <f>Q153*H153</f>
        <v>0</v>
      </c>
      <c r="S153" s="225">
        <v>0</v>
      </c>
      <c r="T153" s="226">
        <f>S153*H153</f>
        <v>0</v>
      </c>
      <c r="AR153" s="17" t="s">
        <v>220</v>
      </c>
      <c r="AT153" s="17" t="s">
        <v>215</v>
      </c>
      <c r="AU153" s="17" t="s">
        <v>84</v>
      </c>
      <c r="AY153" s="17" t="s">
        <v>212</v>
      </c>
      <c r="BE153" s="227">
        <f>IF(N153="základní",J153,0)</f>
        <v>0</v>
      </c>
      <c r="BF153" s="227">
        <f>IF(N153="snížená",J153,0)</f>
        <v>0</v>
      </c>
      <c r="BG153" s="227">
        <f>IF(N153="zákl. přenesená",J153,0)</f>
        <v>0</v>
      </c>
      <c r="BH153" s="227">
        <f>IF(N153="sníž. přenesená",J153,0)</f>
        <v>0</v>
      </c>
      <c r="BI153" s="227">
        <f>IF(N153="nulová",J153,0)</f>
        <v>0</v>
      </c>
      <c r="BJ153" s="17" t="s">
        <v>220</v>
      </c>
      <c r="BK153" s="227">
        <f>ROUND(I153*H153,2)</f>
        <v>0</v>
      </c>
      <c r="BL153" s="17" t="s">
        <v>220</v>
      </c>
      <c r="BM153" s="17" t="s">
        <v>1243</v>
      </c>
    </row>
    <row r="154" s="1" customFormat="1">
      <c r="B154" s="38"/>
      <c r="C154" s="39"/>
      <c r="D154" s="228" t="s">
        <v>222</v>
      </c>
      <c r="E154" s="39"/>
      <c r="F154" s="229" t="s">
        <v>1129</v>
      </c>
      <c r="G154" s="39"/>
      <c r="H154" s="39"/>
      <c r="I154" s="143"/>
      <c r="J154" s="39"/>
      <c r="K154" s="39"/>
      <c r="L154" s="43"/>
      <c r="M154" s="230"/>
      <c r="N154" s="79"/>
      <c r="O154" s="79"/>
      <c r="P154" s="79"/>
      <c r="Q154" s="79"/>
      <c r="R154" s="79"/>
      <c r="S154" s="79"/>
      <c r="T154" s="80"/>
      <c r="AT154" s="17" t="s">
        <v>222</v>
      </c>
      <c r="AU154" s="17" t="s">
        <v>84</v>
      </c>
    </row>
    <row r="155" s="1" customFormat="1" ht="22.5" customHeight="1">
      <c r="B155" s="38"/>
      <c r="C155" s="253" t="s">
        <v>353</v>
      </c>
      <c r="D155" s="253" t="s">
        <v>258</v>
      </c>
      <c r="E155" s="254" t="s">
        <v>309</v>
      </c>
      <c r="F155" s="255" t="s">
        <v>310</v>
      </c>
      <c r="G155" s="256" t="s">
        <v>226</v>
      </c>
      <c r="H155" s="257">
        <v>11</v>
      </c>
      <c r="I155" s="258"/>
      <c r="J155" s="259">
        <f>ROUND(I155*H155,2)</f>
        <v>0</v>
      </c>
      <c r="K155" s="255" t="s">
        <v>219</v>
      </c>
      <c r="L155" s="260"/>
      <c r="M155" s="261" t="s">
        <v>21</v>
      </c>
      <c r="N155" s="262" t="s">
        <v>48</v>
      </c>
      <c r="O155" s="79"/>
      <c r="P155" s="225">
        <f>O155*H155</f>
        <v>0</v>
      </c>
      <c r="Q155" s="225">
        <v>0</v>
      </c>
      <c r="R155" s="225">
        <f>Q155*H155</f>
        <v>0</v>
      </c>
      <c r="S155" s="225">
        <v>0</v>
      </c>
      <c r="T155" s="226">
        <f>S155*H155</f>
        <v>0</v>
      </c>
      <c r="AR155" s="17" t="s">
        <v>262</v>
      </c>
      <c r="AT155" s="17" t="s">
        <v>258</v>
      </c>
      <c r="AU155" s="17" t="s">
        <v>84</v>
      </c>
      <c r="AY155" s="17" t="s">
        <v>212</v>
      </c>
      <c r="BE155" s="227">
        <f>IF(N155="základní",J155,0)</f>
        <v>0</v>
      </c>
      <c r="BF155" s="227">
        <f>IF(N155="snížená",J155,0)</f>
        <v>0</v>
      </c>
      <c r="BG155" s="227">
        <f>IF(N155="zákl. přenesená",J155,0)</f>
        <v>0</v>
      </c>
      <c r="BH155" s="227">
        <f>IF(N155="sníž. přenesená",J155,0)</f>
        <v>0</v>
      </c>
      <c r="BI155" s="227">
        <f>IF(N155="nulová",J155,0)</f>
        <v>0</v>
      </c>
      <c r="BJ155" s="17" t="s">
        <v>220</v>
      </c>
      <c r="BK155" s="227">
        <f>ROUND(I155*H155,2)</f>
        <v>0</v>
      </c>
      <c r="BL155" s="17" t="s">
        <v>220</v>
      </c>
      <c r="BM155" s="17" t="s">
        <v>1244</v>
      </c>
    </row>
    <row r="156" s="1" customFormat="1">
      <c r="B156" s="38"/>
      <c r="C156" s="39"/>
      <c r="D156" s="228" t="s">
        <v>545</v>
      </c>
      <c r="E156" s="39"/>
      <c r="F156" s="229" t="s">
        <v>1245</v>
      </c>
      <c r="G156" s="39"/>
      <c r="H156" s="39"/>
      <c r="I156" s="143"/>
      <c r="J156" s="39"/>
      <c r="K156" s="39"/>
      <c r="L156" s="43"/>
      <c r="M156" s="230"/>
      <c r="N156" s="79"/>
      <c r="O156" s="79"/>
      <c r="P156" s="79"/>
      <c r="Q156" s="79"/>
      <c r="R156" s="79"/>
      <c r="S156" s="79"/>
      <c r="T156" s="80"/>
      <c r="AT156" s="17" t="s">
        <v>545</v>
      </c>
      <c r="AU156" s="17" t="s">
        <v>84</v>
      </c>
    </row>
    <row r="157" s="12" customFormat="1">
      <c r="B157" s="231"/>
      <c r="C157" s="232"/>
      <c r="D157" s="228" t="s">
        <v>229</v>
      </c>
      <c r="E157" s="233" t="s">
        <v>21</v>
      </c>
      <c r="F157" s="234" t="s">
        <v>1246</v>
      </c>
      <c r="G157" s="232"/>
      <c r="H157" s="235">
        <v>11</v>
      </c>
      <c r="I157" s="236"/>
      <c r="J157" s="232"/>
      <c r="K157" s="232"/>
      <c r="L157" s="237"/>
      <c r="M157" s="238"/>
      <c r="N157" s="239"/>
      <c r="O157" s="239"/>
      <c r="P157" s="239"/>
      <c r="Q157" s="239"/>
      <c r="R157" s="239"/>
      <c r="S157" s="239"/>
      <c r="T157" s="240"/>
      <c r="AT157" s="241" t="s">
        <v>229</v>
      </c>
      <c r="AU157" s="241" t="s">
        <v>84</v>
      </c>
      <c r="AV157" s="12" t="s">
        <v>84</v>
      </c>
      <c r="AW157" s="12" t="s">
        <v>36</v>
      </c>
      <c r="AX157" s="12" t="s">
        <v>82</v>
      </c>
      <c r="AY157" s="241" t="s">
        <v>212</v>
      </c>
    </row>
    <row r="158" s="1" customFormat="1" ht="33.75" customHeight="1">
      <c r="B158" s="38"/>
      <c r="C158" s="216" t="s">
        <v>357</v>
      </c>
      <c r="D158" s="216" t="s">
        <v>215</v>
      </c>
      <c r="E158" s="217" t="s">
        <v>1133</v>
      </c>
      <c r="F158" s="218" t="s">
        <v>1134</v>
      </c>
      <c r="G158" s="219" t="s">
        <v>1135</v>
      </c>
      <c r="H158" s="220">
        <v>4</v>
      </c>
      <c r="I158" s="221"/>
      <c r="J158" s="222">
        <f>ROUND(I158*H158,2)</f>
        <v>0</v>
      </c>
      <c r="K158" s="218" t="s">
        <v>219</v>
      </c>
      <c r="L158" s="43"/>
      <c r="M158" s="223" t="s">
        <v>21</v>
      </c>
      <c r="N158" s="224" t="s">
        <v>48</v>
      </c>
      <c r="O158" s="79"/>
      <c r="P158" s="225">
        <f>O158*H158</f>
        <v>0</v>
      </c>
      <c r="Q158" s="225">
        <v>0</v>
      </c>
      <c r="R158" s="225">
        <f>Q158*H158</f>
        <v>0</v>
      </c>
      <c r="S158" s="225">
        <v>0</v>
      </c>
      <c r="T158" s="226">
        <f>S158*H158</f>
        <v>0</v>
      </c>
      <c r="AR158" s="17" t="s">
        <v>220</v>
      </c>
      <c r="AT158" s="17" t="s">
        <v>215</v>
      </c>
      <c r="AU158" s="17" t="s">
        <v>84</v>
      </c>
      <c r="AY158" s="17" t="s">
        <v>212</v>
      </c>
      <c r="BE158" s="227">
        <f>IF(N158="základní",J158,0)</f>
        <v>0</v>
      </c>
      <c r="BF158" s="227">
        <f>IF(N158="snížená",J158,0)</f>
        <v>0</v>
      </c>
      <c r="BG158" s="227">
        <f>IF(N158="zákl. přenesená",J158,0)</f>
        <v>0</v>
      </c>
      <c r="BH158" s="227">
        <f>IF(N158="sníž. přenesená",J158,0)</f>
        <v>0</v>
      </c>
      <c r="BI158" s="227">
        <f>IF(N158="nulová",J158,0)</f>
        <v>0</v>
      </c>
      <c r="BJ158" s="17" t="s">
        <v>220</v>
      </c>
      <c r="BK158" s="227">
        <f>ROUND(I158*H158,2)</f>
        <v>0</v>
      </c>
      <c r="BL158" s="17" t="s">
        <v>220</v>
      </c>
      <c r="BM158" s="17" t="s">
        <v>1247</v>
      </c>
    </row>
    <row r="159" s="1" customFormat="1">
      <c r="B159" s="38"/>
      <c r="C159" s="39"/>
      <c r="D159" s="228" t="s">
        <v>222</v>
      </c>
      <c r="E159" s="39"/>
      <c r="F159" s="229" t="s">
        <v>1137</v>
      </c>
      <c r="G159" s="39"/>
      <c r="H159" s="39"/>
      <c r="I159" s="143"/>
      <c r="J159" s="39"/>
      <c r="K159" s="39"/>
      <c r="L159" s="43"/>
      <c r="M159" s="230"/>
      <c r="N159" s="79"/>
      <c r="O159" s="79"/>
      <c r="P159" s="79"/>
      <c r="Q159" s="79"/>
      <c r="R159" s="79"/>
      <c r="S159" s="79"/>
      <c r="T159" s="80"/>
      <c r="AT159" s="17" t="s">
        <v>222</v>
      </c>
      <c r="AU159" s="17" t="s">
        <v>84</v>
      </c>
    </row>
    <row r="160" s="1" customFormat="1" ht="33.75" customHeight="1">
      <c r="B160" s="38"/>
      <c r="C160" s="216" t="s">
        <v>361</v>
      </c>
      <c r="D160" s="216" t="s">
        <v>215</v>
      </c>
      <c r="E160" s="217" t="s">
        <v>1138</v>
      </c>
      <c r="F160" s="218" t="s">
        <v>1139</v>
      </c>
      <c r="G160" s="219" t="s">
        <v>218</v>
      </c>
      <c r="H160" s="220">
        <v>24</v>
      </c>
      <c r="I160" s="221"/>
      <c r="J160" s="222">
        <f>ROUND(I160*H160,2)</f>
        <v>0</v>
      </c>
      <c r="K160" s="218" t="s">
        <v>219</v>
      </c>
      <c r="L160" s="43"/>
      <c r="M160" s="223" t="s">
        <v>21</v>
      </c>
      <c r="N160" s="224" t="s">
        <v>48</v>
      </c>
      <c r="O160" s="79"/>
      <c r="P160" s="225">
        <f>O160*H160</f>
        <v>0</v>
      </c>
      <c r="Q160" s="225">
        <v>0</v>
      </c>
      <c r="R160" s="225">
        <f>Q160*H160</f>
        <v>0</v>
      </c>
      <c r="S160" s="225">
        <v>0</v>
      </c>
      <c r="T160" s="226">
        <f>S160*H160</f>
        <v>0</v>
      </c>
      <c r="AR160" s="17" t="s">
        <v>220</v>
      </c>
      <c r="AT160" s="17" t="s">
        <v>215</v>
      </c>
      <c r="AU160" s="17" t="s">
        <v>84</v>
      </c>
      <c r="AY160" s="17" t="s">
        <v>212</v>
      </c>
      <c r="BE160" s="227">
        <f>IF(N160="základní",J160,0)</f>
        <v>0</v>
      </c>
      <c r="BF160" s="227">
        <f>IF(N160="snížená",J160,0)</f>
        <v>0</v>
      </c>
      <c r="BG160" s="227">
        <f>IF(N160="zákl. přenesená",J160,0)</f>
        <v>0</v>
      </c>
      <c r="BH160" s="227">
        <f>IF(N160="sníž. přenesená",J160,0)</f>
        <v>0</v>
      </c>
      <c r="BI160" s="227">
        <f>IF(N160="nulová",J160,0)</f>
        <v>0</v>
      </c>
      <c r="BJ160" s="17" t="s">
        <v>220</v>
      </c>
      <c r="BK160" s="227">
        <f>ROUND(I160*H160,2)</f>
        <v>0</v>
      </c>
      <c r="BL160" s="17" t="s">
        <v>220</v>
      </c>
      <c r="BM160" s="17" t="s">
        <v>1248</v>
      </c>
    </row>
    <row r="161" s="1" customFormat="1">
      <c r="B161" s="38"/>
      <c r="C161" s="39"/>
      <c r="D161" s="228" t="s">
        <v>222</v>
      </c>
      <c r="E161" s="39"/>
      <c r="F161" s="229" t="s">
        <v>1141</v>
      </c>
      <c r="G161" s="39"/>
      <c r="H161" s="39"/>
      <c r="I161" s="143"/>
      <c r="J161" s="39"/>
      <c r="K161" s="39"/>
      <c r="L161" s="43"/>
      <c r="M161" s="230"/>
      <c r="N161" s="79"/>
      <c r="O161" s="79"/>
      <c r="P161" s="79"/>
      <c r="Q161" s="79"/>
      <c r="R161" s="79"/>
      <c r="S161" s="79"/>
      <c r="T161" s="80"/>
      <c r="AT161" s="17" t="s">
        <v>222</v>
      </c>
      <c r="AU161" s="17" t="s">
        <v>84</v>
      </c>
    </row>
    <row r="162" s="1" customFormat="1" ht="22.5" customHeight="1">
      <c r="B162" s="38"/>
      <c r="C162" s="216" t="s">
        <v>368</v>
      </c>
      <c r="D162" s="216" t="s">
        <v>215</v>
      </c>
      <c r="E162" s="217" t="s">
        <v>266</v>
      </c>
      <c r="F162" s="218" t="s">
        <v>267</v>
      </c>
      <c r="G162" s="219" t="s">
        <v>248</v>
      </c>
      <c r="H162" s="220">
        <v>0.016</v>
      </c>
      <c r="I162" s="221"/>
      <c r="J162" s="222">
        <f>ROUND(I162*H162,2)</f>
        <v>0</v>
      </c>
      <c r="K162" s="218" t="s">
        <v>219</v>
      </c>
      <c r="L162" s="43"/>
      <c r="M162" s="223" t="s">
        <v>21</v>
      </c>
      <c r="N162" s="224" t="s">
        <v>48</v>
      </c>
      <c r="O162" s="79"/>
      <c r="P162" s="225">
        <f>O162*H162</f>
        <v>0</v>
      </c>
      <c r="Q162" s="225">
        <v>0</v>
      </c>
      <c r="R162" s="225">
        <f>Q162*H162</f>
        <v>0</v>
      </c>
      <c r="S162" s="225">
        <v>0</v>
      </c>
      <c r="T162" s="226">
        <f>S162*H162</f>
        <v>0</v>
      </c>
      <c r="AR162" s="17" t="s">
        <v>220</v>
      </c>
      <c r="AT162" s="17" t="s">
        <v>215</v>
      </c>
      <c r="AU162" s="17" t="s">
        <v>84</v>
      </c>
      <c r="AY162" s="17" t="s">
        <v>212</v>
      </c>
      <c r="BE162" s="227">
        <f>IF(N162="základní",J162,0)</f>
        <v>0</v>
      </c>
      <c r="BF162" s="227">
        <f>IF(N162="snížená",J162,0)</f>
        <v>0</v>
      </c>
      <c r="BG162" s="227">
        <f>IF(N162="zákl. přenesená",J162,0)</f>
        <v>0</v>
      </c>
      <c r="BH162" s="227">
        <f>IF(N162="sníž. přenesená",J162,0)</f>
        <v>0</v>
      </c>
      <c r="BI162" s="227">
        <f>IF(N162="nulová",J162,0)</f>
        <v>0</v>
      </c>
      <c r="BJ162" s="17" t="s">
        <v>220</v>
      </c>
      <c r="BK162" s="227">
        <f>ROUND(I162*H162,2)</f>
        <v>0</v>
      </c>
      <c r="BL162" s="17" t="s">
        <v>220</v>
      </c>
      <c r="BM162" s="17" t="s">
        <v>1249</v>
      </c>
    </row>
    <row r="163" s="1" customFormat="1">
      <c r="B163" s="38"/>
      <c r="C163" s="39"/>
      <c r="D163" s="228" t="s">
        <v>222</v>
      </c>
      <c r="E163" s="39"/>
      <c r="F163" s="229" t="s">
        <v>269</v>
      </c>
      <c r="G163" s="39"/>
      <c r="H163" s="39"/>
      <c r="I163" s="143"/>
      <c r="J163" s="39"/>
      <c r="K163" s="39"/>
      <c r="L163" s="43"/>
      <c r="M163" s="230"/>
      <c r="N163" s="79"/>
      <c r="O163" s="79"/>
      <c r="P163" s="79"/>
      <c r="Q163" s="79"/>
      <c r="R163" s="79"/>
      <c r="S163" s="79"/>
      <c r="T163" s="80"/>
      <c r="AT163" s="17" t="s">
        <v>222</v>
      </c>
      <c r="AU163" s="17" t="s">
        <v>84</v>
      </c>
    </row>
    <row r="164" s="1" customFormat="1" ht="22.5" customHeight="1">
      <c r="B164" s="38"/>
      <c r="C164" s="216" t="s">
        <v>374</v>
      </c>
      <c r="D164" s="216" t="s">
        <v>215</v>
      </c>
      <c r="E164" s="217" t="s">
        <v>338</v>
      </c>
      <c r="F164" s="218" t="s">
        <v>339</v>
      </c>
      <c r="G164" s="219" t="s">
        <v>254</v>
      </c>
      <c r="H164" s="220">
        <v>2.6000000000000001</v>
      </c>
      <c r="I164" s="221"/>
      <c r="J164" s="222">
        <f>ROUND(I164*H164,2)</f>
        <v>0</v>
      </c>
      <c r="K164" s="218" t="s">
        <v>219</v>
      </c>
      <c r="L164" s="43"/>
      <c r="M164" s="223" t="s">
        <v>21</v>
      </c>
      <c r="N164" s="224" t="s">
        <v>48</v>
      </c>
      <c r="O164" s="79"/>
      <c r="P164" s="225">
        <f>O164*H164</f>
        <v>0</v>
      </c>
      <c r="Q164" s="225">
        <v>0</v>
      </c>
      <c r="R164" s="225">
        <f>Q164*H164</f>
        <v>0</v>
      </c>
      <c r="S164" s="225">
        <v>0</v>
      </c>
      <c r="T164" s="226">
        <f>S164*H164</f>
        <v>0</v>
      </c>
      <c r="AR164" s="17" t="s">
        <v>220</v>
      </c>
      <c r="AT164" s="17" t="s">
        <v>215</v>
      </c>
      <c r="AU164" s="17" t="s">
        <v>84</v>
      </c>
      <c r="AY164" s="17" t="s">
        <v>212</v>
      </c>
      <c r="BE164" s="227">
        <f>IF(N164="základní",J164,0)</f>
        <v>0</v>
      </c>
      <c r="BF164" s="227">
        <f>IF(N164="snížená",J164,0)</f>
        <v>0</v>
      </c>
      <c r="BG164" s="227">
        <f>IF(N164="zákl. přenesená",J164,0)</f>
        <v>0</v>
      </c>
      <c r="BH164" s="227">
        <f>IF(N164="sníž. přenesená",J164,0)</f>
        <v>0</v>
      </c>
      <c r="BI164" s="227">
        <f>IF(N164="nulová",J164,0)</f>
        <v>0</v>
      </c>
      <c r="BJ164" s="17" t="s">
        <v>220</v>
      </c>
      <c r="BK164" s="227">
        <f>ROUND(I164*H164,2)</f>
        <v>0</v>
      </c>
      <c r="BL164" s="17" t="s">
        <v>220</v>
      </c>
      <c r="BM164" s="17" t="s">
        <v>1250</v>
      </c>
    </row>
    <row r="165" s="1" customFormat="1">
      <c r="B165" s="38"/>
      <c r="C165" s="39"/>
      <c r="D165" s="228" t="s">
        <v>222</v>
      </c>
      <c r="E165" s="39"/>
      <c r="F165" s="229" t="s">
        <v>341</v>
      </c>
      <c r="G165" s="39"/>
      <c r="H165" s="39"/>
      <c r="I165" s="143"/>
      <c r="J165" s="39"/>
      <c r="K165" s="39"/>
      <c r="L165" s="43"/>
      <c r="M165" s="230"/>
      <c r="N165" s="79"/>
      <c r="O165" s="79"/>
      <c r="P165" s="79"/>
      <c r="Q165" s="79"/>
      <c r="R165" s="79"/>
      <c r="S165" s="79"/>
      <c r="T165" s="80"/>
      <c r="AT165" s="17" t="s">
        <v>222</v>
      </c>
      <c r="AU165" s="17" t="s">
        <v>84</v>
      </c>
    </row>
    <row r="166" s="1" customFormat="1" ht="33.75" customHeight="1">
      <c r="B166" s="38"/>
      <c r="C166" s="216" t="s">
        <v>378</v>
      </c>
      <c r="D166" s="216" t="s">
        <v>215</v>
      </c>
      <c r="E166" s="217" t="s">
        <v>1251</v>
      </c>
      <c r="F166" s="218" t="s">
        <v>1252</v>
      </c>
      <c r="G166" s="219" t="s">
        <v>226</v>
      </c>
      <c r="H166" s="220">
        <v>5</v>
      </c>
      <c r="I166" s="221"/>
      <c r="J166" s="222">
        <f>ROUND(I166*H166,2)</f>
        <v>0</v>
      </c>
      <c r="K166" s="218" t="s">
        <v>219</v>
      </c>
      <c r="L166" s="43"/>
      <c r="M166" s="223" t="s">
        <v>21</v>
      </c>
      <c r="N166" s="224" t="s">
        <v>48</v>
      </c>
      <c r="O166" s="79"/>
      <c r="P166" s="225">
        <f>O166*H166</f>
        <v>0</v>
      </c>
      <c r="Q166" s="225">
        <v>0</v>
      </c>
      <c r="R166" s="225">
        <f>Q166*H166</f>
        <v>0</v>
      </c>
      <c r="S166" s="225">
        <v>0</v>
      </c>
      <c r="T166" s="226">
        <f>S166*H166</f>
        <v>0</v>
      </c>
      <c r="AR166" s="17" t="s">
        <v>220</v>
      </c>
      <c r="AT166" s="17" t="s">
        <v>215</v>
      </c>
      <c r="AU166" s="17" t="s">
        <v>84</v>
      </c>
      <c r="AY166" s="17" t="s">
        <v>212</v>
      </c>
      <c r="BE166" s="227">
        <f>IF(N166="základní",J166,0)</f>
        <v>0</v>
      </c>
      <c r="BF166" s="227">
        <f>IF(N166="snížená",J166,0)</f>
        <v>0</v>
      </c>
      <c r="BG166" s="227">
        <f>IF(N166="zákl. přenesená",J166,0)</f>
        <v>0</v>
      </c>
      <c r="BH166" s="227">
        <f>IF(N166="sníž. přenesená",J166,0)</f>
        <v>0</v>
      </c>
      <c r="BI166" s="227">
        <f>IF(N166="nulová",J166,0)</f>
        <v>0</v>
      </c>
      <c r="BJ166" s="17" t="s">
        <v>220</v>
      </c>
      <c r="BK166" s="227">
        <f>ROUND(I166*H166,2)</f>
        <v>0</v>
      </c>
      <c r="BL166" s="17" t="s">
        <v>220</v>
      </c>
      <c r="BM166" s="17" t="s">
        <v>1253</v>
      </c>
    </row>
    <row r="167" s="1" customFormat="1">
      <c r="B167" s="38"/>
      <c r="C167" s="39"/>
      <c r="D167" s="228" t="s">
        <v>222</v>
      </c>
      <c r="E167" s="39"/>
      <c r="F167" s="229" t="s">
        <v>346</v>
      </c>
      <c r="G167" s="39"/>
      <c r="H167" s="39"/>
      <c r="I167" s="143"/>
      <c r="J167" s="39"/>
      <c r="K167" s="39"/>
      <c r="L167" s="43"/>
      <c r="M167" s="230"/>
      <c r="N167" s="79"/>
      <c r="O167" s="79"/>
      <c r="P167" s="79"/>
      <c r="Q167" s="79"/>
      <c r="R167" s="79"/>
      <c r="S167" s="79"/>
      <c r="T167" s="80"/>
      <c r="AT167" s="17" t="s">
        <v>222</v>
      </c>
      <c r="AU167" s="17" t="s">
        <v>84</v>
      </c>
    </row>
    <row r="168" s="1" customFormat="1" ht="22.5" customHeight="1">
      <c r="B168" s="38"/>
      <c r="C168" s="253" t="s">
        <v>383</v>
      </c>
      <c r="D168" s="253" t="s">
        <v>258</v>
      </c>
      <c r="E168" s="254" t="s">
        <v>348</v>
      </c>
      <c r="F168" s="255" t="s">
        <v>349</v>
      </c>
      <c r="G168" s="256" t="s">
        <v>350</v>
      </c>
      <c r="H168" s="257">
        <v>1</v>
      </c>
      <c r="I168" s="258"/>
      <c r="J168" s="259">
        <f>ROUND(I168*H168,2)</f>
        <v>0</v>
      </c>
      <c r="K168" s="255" t="s">
        <v>219</v>
      </c>
      <c r="L168" s="260"/>
      <c r="M168" s="261" t="s">
        <v>21</v>
      </c>
      <c r="N168" s="262" t="s">
        <v>48</v>
      </c>
      <c r="O168" s="79"/>
      <c r="P168" s="225">
        <f>O168*H168</f>
        <v>0</v>
      </c>
      <c r="Q168" s="225">
        <v>0</v>
      </c>
      <c r="R168" s="225">
        <f>Q168*H168</f>
        <v>0</v>
      </c>
      <c r="S168" s="225">
        <v>0</v>
      </c>
      <c r="T168" s="226">
        <f>S168*H168</f>
        <v>0</v>
      </c>
      <c r="AR168" s="17" t="s">
        <v>262</v>
      </c>
      <c r="AT168" s="17" t="s">
        <v>258</v>
      </c>
      <c r="AU168" s="17" t="s">
        <v>84</v>
      </c>
      <c r="AY168" s="17" t="s">
        <v>212</v>
      </c>
      <c r="BE168" s="227">
        <f>IF(N168="základní",J168,0)</f>
        <v>0</v>
      </c>
      <c r="BF168" s="227">
        <f>IF(N168="snížená",J168,0)</f>
        <v>0</v>
      </c>
      <c r="BG168" s="227">
        <f>IF(N168="zákl. přenesená",J168,0)</f>
        <v>0</v>
      </c>
      <c r="BH168" s="227">
        <f>IF(N168="sníž. přenesená",J168,0)</f>
        <v>0</v>
      </c>
      <c r="BI168" s="227">
        <f>IF(N168="nulová",J168,0)</f>
        <v>0</v>
      </c>
      <c r="BJ168" s="17" t="s">
        <v>220</v>
      </c>
      <c r="BK168" s="227">
        <f>ROUND(I168*H168,2)</f>
        <v>0</v>
      </c>
      <c r="BL168" s="17" t="s">
        <v>220</v>
      </c>
      <c r="BM168" s="17" t="s">
        <v>1254</v>
      </c>
    </row>
    <row r="169" s="12" customFormat="1">
      <c r="B169" s="231"/>
      <c r="C169" s="232"/>
      <c r="D169" s="228" t="s">
        <v>229</v>
      </c>
      <c r="E169" s="233" t="s">
        <v>21</v>
      </c>
      <c r="F169" s="234" t="s">
        <v>352</v>
      </c>
      <c r="G169" s="232"/>
      <c r="H169" s="235">
        <v>1</v>
      </c>
      <c r="I169" s="236"/>
      <c r="J169" s="232"/>
      <c r="K169" s="232"/>
      <c r="L169" s="237"/>
      <c r="M169" s="238"/>
      <c r="N169" s="239"/>
      <c r="O169" s="239"/>
      <c r="P169" s="239"/>
      <c r="Q169" s="239"/>
      <c r="R169" s="239"/>
      <c r="S169" s="239"/>
      <c r="T169" s="240"/>
      <c r="AT169" s="241" t="s">
        <v>229</v>
      </c>
      <c r="AU169" s="241" t="s">
        <v>84</v>
      </c>
      <c r="AV169" s="12" t="s">
        <v>84</v>
      </c>
      <c r="AW169" s="12" t="s">
        <v>36</v>
      </c>
      <c r="AX169" s="12" t="s">
        <v>82</v>
      </c>
      <c r="AY169" s="241" t="s">
        <v>212</v>
      </c>
    </row>
    <row r="170" s="1" customFormat="1" ht="33.75" customHeight="1">
      <c r="B170" s="38"/>
      <c r="C170" s="216" t="s">
        <v>388</v>
      </c>
      <c r="D170" s="216" t="s">
        <v>215</v>
      </c>
      <c r="E170" s="217" t="s">
        <v>354</v>
      </c>
      <c r="F170" s="218" t="s">
        <v>355</v>
      </c>
      <c r="G170" s="219" t="s">
        <v>226</v>
      </c>
      <c r="H170" s="220">
        <v>3.8999999999999999</v>
      </c>
      <c r="I170" s="221"/>
      <c r="J170" s="222">
        <f>ROUND(I170*H170,2)</f>
        <v>0</v>
      </c>
      <c r="K170" s="218" t="s">
        <v>219</v>
      </c>
      <c r="L170" s="43"/>
      <c r="M170" s="223" t="s">
        <v>21</v>
      </c>
      <c r="N170" s="224" t="s">
        <v>48</v>
      </c>
      <c r="O170" s="79"/>
      <c r="P170" s="225">
        <f>O170*H170</f>
        <v>0</v>
      </c>
      <c r="Q170" s="225">
        <v>0</v>
      </c>
      <c r="R170" s="225">
        <f>Q170*H170</f>
        <v>0</v>
      </c>
      <c r="S170" s="225">
        <v>0</v>
      </c>
      <c r="T170" s="226">
        <f>S170*H170</f>
        <v>0</v>
      </c>
      <c r="AR170" s="17" t="s">
        <v>220</v>
      </c>
      <c r="AT170" s="17" t="s">
        <v>215</v>
      </c>
      <c r="AU170" s="17" t="s">
        <v>84</v>
      </c>
      <c r="AY170" s="17" t="s">
        <v>212</v>
      </c>
      <c r="BE170" s="227">
        <f>IF(N170="základní",J170,0)</f>
        <v>0</v>
      </c>
      <c r="BF170" s="227">
        <f>IF(N170="snížená",J170,0)</f>
        <v>0</v>
      </c>
      <c r="BG170" s="227">
        <f>IF(N170="zákl. přenesená",J170,0)</f>
        <v>0</v>
      </c>
      <c r="BH170" s="227">
        <f>IF(N170="sníž. přenesená",J170,0)</f>
        <v>0</v>
      </c>
      <c r="BI170" s="227">
        <f>IF(N170="nulová",J170,0)</f>
        <v>0</v>
      </c>
      <c r="BJ170" s="17" t="s">
        <v>220</v>
      </c>
      <c r="BK170" s="227">
        <f>ROUND(I170*H170,2)</f>
        <v>0</v>
      </c>
      <c r="BL170" s="17" t="s">
        <v>220</v>
      </c>
      <c r="BM170" s="17" t="s">
        <v>1255</v>
      </c>
    </row>
    <row r="171" s="1" customFormat="1">
      <c r="B171" s="38"/>
      <c r="C171" s="39"/>
      <c r="D171" s="228" t="s">
        <v>222</v>
      </c>
      <c r="E171" s="39"/>
      <c r="F171" s="229" t="s">
        <v>346</v>
      </c>
      <c r="G171" s="39"/>
      <c r="H171" s="39"/>
      <c r="I171" s="143"/>
      <c r="J171" s="39"/>
      <c r="K171" s="39"/>
      <c r="L171" s="43"/>
      <c r="M171" s="230"/>
      <c r="N171" s="79"/>
      <c r="O171" s="79"/>
      <c r="P171" s="79"/>
      <c r="Q171" s="79"/>
      <c r="R171" s="79"/>
      <c r="S171" s="79"/>
      <c r="T171" s="80"/>
      <c r="AT171" s="17" t="s">
        <v>222</v>
      </c>
      <c r="AU171" s="17" t="s">
        <v>84</v>
      </c>
    </row>
    <row r="172" s="1" customFormat="1" ht="22.5" customHeight="1">
      <c r="B172" s="38"/>
      <c r="C172" s="253" t="s">
        <v>392</v>
      </c>
      <c r="D172" s="253" t="s">
        <v>258</v>
      </c>
      <c r="E172" s="254" t="s">
        <v>358</v>
      </c>
      <c r="F172" s="255" t="s">
        <v>359</v>
      </c>
      <c r="G172" s="256" t="s">
        <v>218</v>
      </c>
      <c r="H172" s="257">
        <v>13</v>
      </c>
      <c r="I172" s="258"/>
      <c r="J172" s="259">
        <f>ROUND(I172*H172,2)</f>
        <v>0</v>
      </c>
      <c r="K172" s="255" t="s">
        <v>219</v>
      </c>
      <c r="L172" s="260"/>
      <c r="M172" s="261" t="s">
        <v>21</v>
      </c>
      <c r="N172" s="262" t="s">
        <v>48</v>
      </c>
      <c r="O172" s="79"/>
      <c r="P172" s="225">
        <f>O172*H172</f>
        <v>0</v>
      </c>
      <c r="Q172" s="225">
        <v>0.085000000000000006</v>
      </c>
      <c r="R172" s="225">
        <f>Q172*H172</f>
        <v>1.105</v>
      </c>
      <c r="S172" s="225">
        <v>0</v>
      </c>
      <c r="T172" s="226">
        <f>S172*H172</f>
        <v>0</v>
      </c>
      <c r="AR172" s="17" t="s">
        <v>262</v>
      </c>
      <c r="AT172" s="17" t="s">
        <v>258</v>
      </c>
      <c r="AU172" s="17" t="s">
        <v>84</v>
      </c>
      <c r="AY172" s="17" t="s">
        <v>212</v>
      </c>
      <c r="BE172" s="227">
        <f>IF(N172="základní",J172,0)</f>
        <v>0</v>
      </c>
      <c r="BF172" s="227">
        <f>IF(N172="snížená",J172,0)</f>
        <v>0</v>
      </c>
      <c r="BG172" s="227">
        <f>IF(N172="zákl. přenesená",J172,0)</f>
        <v>0</v>
      </c>
      <c r="BH172" s="227">
        <f>IF(N172="sníž. přenesená",J172,0)</f>
        <v>0</v>
      </c>
      <c r="BI172" s="227">
        <f>IF(N172="nulová",J172,0)</f>
        <v>0</v>
      </c>
      <c r="BJ172" s="17" t="s">
        <v>220</v>
      </c>
      <c r="BK172" s="227">
        <f>ROUND(I172*H172,2)</f>
        <v>0</v>
      </c>
      <c r="BL172" s="17" t="s">
        <v>220</v>
      </c>
      <c r="BM172" s="17" t="s">
        <v>1256</v>
      </c>
    </row>
    <row r="173" s="1" customFormat="1" ht="22.5" customHeight="1">
      <c r="B173" s="38"/>
      <c r="C173" s="253" t="s">
        <v>396</v>
      </c>
      <c r="D173" s="253" t="s">
        <v>258</v>
      </c>
      <c r="E173" s="254" t="s">
        <v>1257</v>
      </c>
      <c r="F173" s="255" t="s">
        <v>1258</v>
      </c>
      <c r="G173" s="256" t="s">
        <v>254</v>
      </c>
      <c r="H173" s="257">
        <v>0.93799999999999994</v>
      </c>
      <c r="I173" s="258"/>
      <c r="J173" s="259">
        <f>ROUND(I173*H173,2)</f>
        <v>0</v>
      </c>
      <c r="K173" s="255" t="s">
        <v>219</v>
      </c>
      <c r="L173" s="260"/>
      <c r="M173" s="261" t="s">
        <v>21</v>
      </c>
      <c r="N173" s="262" t="s">
        <v>48</v>
      </c>
      <c r="O173" s="79"/>
      <c r="P173" s="225">
        <f>O173*H173</f>
        <v>0</v>
      </c>
      <c r="Q173" s="225">
        <v>2.4289999999999998</v>
      </c>
      <c r="R173" s="225">
        <f>Q173*H173</f>
        <v>2.2784019999999998</v>
      </c>
      <c r="S173" s="225">
        <v>0</v>
      </c>
      <c r="T173" s="226">
        <f>S173*H173</f>
        <v>0</v>
      </c>
      <c r="AR173" s="17" t="s">
        <v>262</v>
      </c>
      <c r="AT173" s="17" t="s">
        <v>258</v>
      </c>
      <c r="AU173" s="17" t="s">
        <v>84</v>
      </c>
      <c r="AY173" s="17" t="s">
        <v>212</v>
      </c>
      <c r="BE173" s="227">
        <f>IF(N173="základní",J173,0)</f>
        <v>0</v>
      </c>
      <c r="BF173" s="227">
        <f>IF(N173="snížená",J173,0)</f>
        <v>0</v>
      </c>
      <c r="BG173" s="227">
        <f>IF(N173="zákl. přenesená",J173,0)</f>
        <v>0</v>
      </c>
      <c r="BH173" s="227">
        <f>IF(N173="sníž. přenesená",J173,0)</f>
        <v>0</v>
      </c>
      <c r="BI173" s="227">
        <f>IF(N173="nulová",J173,0)</f>
        <v>0</v>
      </c>
      <c r="BJ173" s="17" t="s">
        <v>220</v>
      </c>
      <c r="BK173" s="227">
        <f>ROUND(I173*H173,2)</f>
        <v>0</v>
      </c>
      <c r="BL173" s="17" t="s">
        <v>220</v>
      </c>
      <c r="BM173" s="17" t="s">
        <v>1259</v>
      </c>
    </row>
    <row r="174" s="12" customFormat="1">
      <c r="B174" s="231"/>
      <c r="C174" s="232"/>
      <c r="D174" s="228" t="s">
        <v>229</v>
      </c>
      <c r="E174" s="233" t="s">
        <v>21</v>
      </c>
      <c r="F174" s="234" t="s">
        <v>1260</v>
      </c>
      <c r="G174" s="232"/>
      <c r="H174" s="235">
        <v>0.93799999999999994</v>
      </c>
      <c r="I174" s="236"/>
      <c r="J174" s="232"/>
      <c r="K174" s="232"/>
      <c r="L174" s="237"/>
      <c r="M174" s="238"/>
      <c r="N174" s="239"/>
      <c r="O174" s="239"/>
      <c r="P174" s="239"/>
      <c r="Q174" s="239"/>
      <c r="R174" s="239"/>
      <c r="S174" s="239"/>
      <c r="T174" s="240"/>
      <c r="AT174" s="241" t="s">
        <v>229</v>
      </c>
      <c r="AU174" s="241" t="s">
        <v>84</v>
      </c>
      <c r="AV174" s="12" t="s">
        <v>84</v>
      </c>
      <c r="AW174" s="12" t="s">
        <v>36</v>
      </c>
      <c r="AX174" s="12" t="s">
        <v>82</v>
      </c>
      <c r="AY174" s="241" t="s">
        <v>212</v>
      </c>
    </row>
    <row r="175" s="1" customFormat="1" ht="33.75" customHeight="1">
      <c r="B175" s="38"/>
      <c r="C175" s="216" t="s">
        <v>401</v>
      </c>
      <c r="D175" s="216" t="s">
        <v>215</v>
      </c>
      <c r="E175" s="217" t="s">
        <v>826</v>
      </c>
      <c r="F175" s="218" t="s">
        <v>827</v>
      </c>
      <c r="G175" s="219" t="s">
        <v>254</v>
      </c>
      <c r="H175" s="220">
        <v>3.1499999999999999</v>
      </c>
      <c r="I175" s="221"/>
      <c r="J175" s="222">
        <f>ROUND(I175*H175,2)</f>
        <v>0</v>
      </c>
      <c r="K175" s="218" t="s">
        <v>219</v>
      </c>
      <c r="L175" s="43"/>
      <c r="M175" s="223" t="s">
        <v>21</v>
      </c>
      <c r="N175" s="224" t="s">
        <v>48</v>
      </c>
      <c r="O175" s="79"/>
      <c r="P175" s="225">
        <f>O175*H175</f>
        <v>0</v>
      </c>
      <c r="Q175" s="225">
        <v>0</v>
      </c>
      <c r="R175" s="225">
        <f>Q175*H175</f>
        <v>0</v>
      </c>
      <c r="S175" s="225">
        <v>0</v>
      </c>
      <c r="T175" s="226">
        <f>S175*H175</f>
        <v>0</v>
      </c>
      <c r="AR175" s="17" t="s">
        <v>220</v>
      </c>
      <c r="AT175" s="17" t="s">
        <v>215</v>
      </c>
      <c r="AU175" s="17" t="s">
        <v>84</v>
      </c>
      <c r="AY175" s="17" t="s">
        <v>212</v>
      </c>
      <c r="BE175" s="227">
        <f>IF(N175="základní",J175,0)</f>
        <v>0</v>
      </c>
      <c r="BF175" s="227">
        <f>IF(N175="snížená",J175,0)</f>
        <v>0</v>
      </c>
      <c r="BG175" s="227">
        <f>IF(N175="zákl. přenesená",J175,0)</f>
        <v>0</v>
      </c>
      <c r="BH175" s="227">
        <f>IF(N175="sníž. přenesená",J175,0)</f>
        <v>0</v>
      </c>
      <c r="BI175" s="227">
        <f>IF(N175="nulová",J175,0)</f>
        <v>0</v>
      </c>
      <c r="BJ175" s="17" t="s">
        <v>220</v>
      </c>
      <c r="BK175" s="227">
        <f>ROUND(I175*H175,2)</f>
        <v>0</v>
      </c>
      <c r="BL175" s="17" t="s">
        <v>220</v>
      </c>
      <c r="BM175" s="17" t="s">
        <v>1261</v>
      </c>
    </row>
    <row r="176" s="1" customFormat="1">
      <c r="B176" s="38"/>
      <c r="C176" s="39"/>
      <c r="D176" s="228" t="s">
        <v>222</v>
      </c>
      <c r="E176" s="39"/>
      <c r="F176" s="229" t="s">
        <v>829</v>
      </c>
      <c r="G176" s="39"/>
      <c r="H176" s="39"/>
      <c r="I176" s="143"/>
      <c r="J176" s="39"/>
      <c r="K176" s="39"/>
      <c r="L176" s="43"/>
      <c r="M176" s="230"/>
      <c r="N176" s="79"/>
      <c r="O176" s="79"/>
      <c r="P176" s="79"/>
      <c r="Q176" s="79"/>
      <c r="R176" s="79"/>
      <c r="S176" s="79"/>
      <c r="T176" s="80"/>
      <c r="AT176" s="17" t="s">
        <v>222</v>
      </c>
      <c r="AU176" s="17" t="s">
        <v>84</v>
      </c>
    </row>
    <row r="177" s="1" customFormat="1" ht="33.75" customHeight="1">
      <c r="B177" s="38"/>
      <c r="C177" s="216" t="s">
        <v>409</v>
      </c>
      <c r="D177" s="216" t="s">
        <v>215</v>
      </c>
      <c r="E177" s="217" t="s">
        <v>817</v>
      </c>
      <c r="F177" s="218" t="s">
        <v>818</v>
      </c>
      <c r="G177" s="219" t="s">
        <v>235</v>
      </c>
      <c r="H177" s="220">
        <v>30.449999999999999</v>
      </c>
      <c r="I177" s="221"/>
      <c r="J177" s="222">
        <f>ROUND(I177*H177,2)</f>
        <v>0</v>
      </c>
      <c r="K177" s="218" t="s">
        <v>219</v>
      </c>
      <c r="L177" s="43"/>
      <c r="M177" s="223" t="s">
        <v>21</v>
      </c>
      <c r="N177" s="224" t="s">
        <v>48</v>
      </c>
      <c r="O177" s="79"/>
      <c r="P177" s="225">
        <f>O177*H177</f>
        <v>0</v>
      </c>
      <c r="Q177" s="225">
        <v>0</v>
      </c>
      <c r="R177" s="225">
        <f>Q177*H177</f>
        <v>0</v>
      </c>
      <c r="S177" s="225">
        <v>0</v>
      </c>
      <c r="T177" s="226">
        <f>S177*H177</f>
        <v>0</v>
      </c>
      <c r="AR177" s="17" t="s">
        <v>220</v>
      </c>
      <c r="AT177" s="17" t="s">
        <v>215</v>
      </c>
      <c r="AU177" s="17" t="s">
        <v>84</v>
      </c>
      <c r="AY177" s="17" t="s">
        <v>212</v>
      </c>
      <c r="BE177" s="227">
        <f>IF(N177="základní",J177,0)</f>
        <v>0</v>
      </c>
      <c r="BF177" s="227">
        <f>IF(N177="snížená",J177,0)</f>
        <v>0</v>
      </c>
      <c r="BG177" s="227">
        <f>IF(N177="zákl. přenesená",J177,0)</f>
        <v>0</v>
      </c>
      <c r="BH177" s="227">
        <f>IF(N177="sníž. přenesená",J177,0)</f>
        <v>0</v>
      </c>
      <c r="BI177" s="227">
        <f>IF(N177="nulová",J177,0)</f>
        <v>0</v>
      </c>
      <c r="BJ177" s="17" t="s">
        <v>220</v>
      </c>
      <c r="BK177" s="227">
        <f>ROUND(I177*H177,2)</f>
        <v>0</v>
      </c>
      <c r="BL177" s="17" t="s">
        <v>220</v>
      </c>
      <c r="BM177" s="17" t="s">
        <v>1262</v>
      </c>
    </row>
    <row r="178" s="1" customFormat="1">
      <c r="B178" s="38"/>
      <c r="C178" s="39"/>
      <c r="D178" s="228" t="s">
        <v>222</v>
      </c>
      <c r="E178" s="39"/>
      <c r="F178" s="229" t="s">
        <v>820</v>
      </c>
      <c r="G178" s="39"/>
      <c r="H178" s="39"/>
      <c r="I178" s="143"/>
      <c r="J178" s="39"/>
      <c r="K178" s="39"/>
      <c r="L178" s="43"/>
      <c r="M178" s="230"/>
      <c r="N178" s="79"/>
      <c r="O178" s="79"/>
      <c r="P178" s="79"/>
      <c r="Q178" s="79"/>
      <c r="R178" s="79"/>
      <c r="S178" s="79"/>
      <c r="T178" s="80"/>
      <c r="AT178" s="17" t="s">
        <v>222</v>
      </c>
      <c r="AU178" s="17" t="s">
        <v>84</v>
      </c>
    </row>
    <row r="179" s="12" customFormat="1">
      <c r="B179" s="231"/>
      <c r="C179" s="232"/>
      <c r="D179" s="228" t="s">
        <v>229</v>
      </c>
      <c r="E179" s="233" t="s">
        <v>21</v>
      </c>
      <c r="F179" s="234" t="s">
        <v>1263</v>
      </c>
      <c r="G179" s="232"/>
      <c r="H179" s="235">
        <v>13.199999999999999</v>
      </c>
      <c r="I179" s="236"/>
      <c r="J179" s="232"/>
      <c r="K179" s="232"/>
      <c r="L179" s="237"/>
      <c r="M179" s="238"/>
      <c r="N179" s="239"/>
      <c r="O179" s="239"/>
      <c r="P179" s="239"/>
      <c r="Q179" s="239"/>
      <c r="R179" s="239"/>
      <c r="S179" s="239"/>
      <c r="T179" s="240"/>
      <c r="AT179" s="241" t="s">
        <v>229</v>
      </c>
      <c r="AU179" s="241" t="s">
        <v>84</v>
      </c>
      <c r="AV179" s="12" t="s">
        <v>84</v>
      </c>
      <c r="AW179" s="12" t="s">
        <v>36</v>
      </c>
      <c r="AX179" s="12" t="s">
        <v>75</v>
      </c>
      <c r="AY179" s="241" t="s">
        <v>212</v>
      </c>
    </row>
    <row r="180" s="12" customFormat="1">
      <c r="B180" s="231"/>
      <c r="C180" s="232"/>
      <c r="D180" s="228" t="s">
        <v>229</v>
      </c>
      <c r="E180" s="233" t="s">
        <v>21</v>
      </c>
      <c r="F180" s="234" t="s">
        <v>1264</v>
      </c>
      <c r="G180" s="232"/>
      <c r="H180" s="235">
        <v>11.199999999999999</v>
      </c>
      <c r="I180" s="236"/>
      <c r="J180" s="232"/>
      <c r="K180" s="232"/>
      <c r="L180" s="237"/>
      <c r="M180" s="238"/>
      <c r="N180" s="239"/>
      <c r="O180" s="239"/>
      <c r="P180" s="239"/>
      <c r="Q180" s="239"/>
      <c r="R180" s="239"/>
      <c r="S180" s="239"/>
      <c r="T180" s="240"/>
      <c r="AT180" s="241" t="s">
        <v>229</v>
      </c>
      <c r="AU180" s="241" t="s">
        <v>84</v>
      </c>
      <c r="AV180" s="12" t="s">
        <v>84</v>
      </c>
      <c r="AW180" s="12" t="s">
        <v>36</v>
      </c>
      <c r="AX180" s="12" t="s">
        <v>75</v>
      </c>
      <c r="AY180" s="241" t="s">
        <v>212</v>
      </c>
    </row>
    <row r="181" s="12" customFormat="1">
      <c r="B181" s="231"/>
      <c r="C181" s="232"/>
      <c r="D181" s="228" t="s">
        <v>229</v>
      </c>
      <c r="E181" s="233" t="s">
        <v>21</v>
      </c>
      <c r="F181" s="234" t="s">
        <v>1265</v>
      </c>
      <c r="G181" s="232"/>
      <c r="H181" s="235">
        <v>6.0499999999999998</v>
      </c>
      <c r="I181" s="236"/>
      <c r="J181" s="232"/>
      <c r="K181" s="232"/>
      <c r="L181" s="237"/>
      <c r="M181" s="238"/>
      <c r="N181" s="239"/>
      <c r="O181" s="239"/>
      <c r="P181" s="239"/>
      <c r="Q181" s="239"/>
      <c r="R181" s="239"/>
      <c r="S181" s="239"/>
      <c r="T181" s="240"/>
      <c r="AT181" s="241" t="s">
        <v>229</v>
      </c>
      <c r="AU181" s="241" t="s">
        <v>84</v>
      </c>
      <c r="AV181" s="12" t="s">
        <v>84</v>
      </c>
      <c r="AW181" s="12" t="s">
        <v>36</v>
      </c>
      <c r="AX181" s="12" t="s">
        <v>75</v>
      </c>
      <c r="AY181" s="241" t="s">
        <v>212</v>
      </c>
    </row>
    <row r="182" s="13" customFormat="1">
      <c r="B182" s="242"/>
      <c r="C182" s="243"/>
      <c r="D182" s="228" t="s">
        <v>229</v>
      </c>
      <c r="E182" s="244" t="s">
        <v>21</v>
      </c>
      <c r="F182" s="245" t="s">
        <v>232</v>
      </c>
      <c r="G182" s="243"/>
      <c r="H182" s="246">
        <v>30.449999999999999</v>
      </c>
      <c r="I182" s="247"/>
      <c r="J182" s="243"/>
      <c r="K182" s="243"/>
      <c r="L182" s="248"/>
      <c r="M182" s="249"/>
      <c r="N182" s="250"/>
      <c r="O182" s="250"/>
      <c r="P182" s="250"/>
      <c r="Q182" s="250"/>
      <c r="R182" s="250"/>
      <c r="S182" s="250"/>
      <c r="T182" s="251"/>
      <c r="AT182" s="252" t="s">
        <v>229</v>
      </c>
      <c r="AU182" s="252" t="s">
        <v>84</v>
      </c>
      <c r="AV182" s="13" t="s">
        <v>220</v>
      </c>
      <c r="AW182" s="13" t="s">
        <v>36</v>
      </c>
      <c r="AX182" s="13" t="s">
        <v>82</v>
      </c>
      <c r="AY182" s="252" t="s">
        <v>212</v>
      </c>
    </row>
    <row r="183" s="1" customFormat="1" ht="22.5" customHeight="1">
      <c r="B183" s="38"/>
      <c r="C183" s="253" t="s">
        <v>417</v>
      </c>
      <c r="D183" s="253" t="s">
        <v>258</v>
      </c>
      <c r="E183" s="254" t="s">
        <v>389</v>
      </c>
      <c r="F183" s="255" t="s">
        <v>390</v>
      </c>
      <c r="G183" s="256" t="s">
        <v>261</v>
      </c>
      <c r="H183" s="257">
        <v>14.397</v>
      </c>
      <c r="I183" s="258"/>
      <c r="J183" s="259">
        <f>ROUND(I183*H183,2)</f>
        <v>0</v>
      </c>
      <c r="K183" s="255" t="s">
        <v>219</v>
      </c>
      <c r="L183" s="260"/>
      <c r="M183" s="261" t="s">
        <v>21</v>
      </c>
      <c r="N183" s="262" t="s">
        <v>48</v>
      </c>
      <c r="O183" s="79"/>
      <c r="P183" s="225">
        <f>O183*H183</f>
        <v>0</v>
      </c>
      <c r="Q183" s="225">
        <v>1</v>
      </c>
      <c r="R183" s="225">
        <f>Q183*H183</f>
        <v>14.397</v>
      </c>
      <c r="S183" s="225">
        <v>0</v>
      </c>
      <c r="T183" s="226">
        <f>S183*H183</f>
        <v>0</v>
      </c>
      <c r="AR183" s="17" t="s">
        <v>262</v>
      </c>
      <c r="AT183" s="17" t="s">
        <v>258</v>
      </c>
      <c r="AU183" s="17" t="s">
        <v>84</v>
      </c>
      <c r="AY183" s="17" t="s">
        <v>212</v>
      </c>
      <c r="BE183" s="227">
        <f>IF(N183="základní",J183,0)</f>
        <v>0</v>
      </c>
      <c r="BF183" s="227">
        <f>IF(N183="snížená",J183,0)</f>
        <v>0</v>
      </c>
      <c r="BG183" s="227">
        <f>IF(N183="zákl. přenesená",J183,0)</f>
        <v>0</v>
      </c>
      <c r="BH183" s="227">
        <f>IF(N183="sníž. přenesená",J183,0)</f>
        <v>0</v>
      </c>
      <c r="BI183" s="227">
        <f>IF(N183="nulová",J183,0)</f>
        <v>0</v>
      </c>
      <c r="BJ183" s="17" t="s">
        <v>220</v>
      </c>
      <c r="BK183" s="227">
        <f>ROUND(I183*H183,2)</f>
        <v>0</v>
      </c>
      <c r="BL183" s="17" t="s">
        <v>220</v>
      </c>
      <c r="BM183" s="17" t="s">
        <v>1266</v>
      </c>
    </row>
    <row r="184" s="12" customFormat="1">
      <c r="B184" s="231"/>
      <c r="C184" s="232"/>
      <c r="D184" s="228" t="s">
        <v>229</v>
      </c>
      <c r="E184" s="233" t="s">
        <v>21</v>
      </c>
      <c r="F184" s="234" t="s">
        <v>1267</v>
      </c>
      <c r="G184" s="232"/>
      <c r="H184" s="235">
        <v>14.397</v>
      </c>
      <c r="I184" s="236"/>
      <c r="J184" s="232"/>
      <c r="K184" s="232"/>
      <c r="L184" s="237"/>
      <c r="M184" s="238"/>
      <c r="N184" s="239"/>
      <c r="O184" s="239"/>
      <c r="P184" s="239"/>
      <c r="Q184" s="239"/>
      <c r="R184" s="239"/>
      <c r="S184" s="239"/>
      <c r="T184" s="240"/>
      <c r="AT184" s="241" t="s">
        <v>229</v>
      </c>
      <c r="AU184" s="241" t="s">
        <v>84</v>
      </c>
      <c r="AV184" s="12" t="s">
        <v>84</v>
      </c>
      <c r="AW184" s="12" t="s">
        <v>36</v>
      </c>
      <c r="AX184" s="12" t="s">
        <v>82</v>
      </c>
      <c r="AY184" s="241" t="s">
        <v>212</v>
      </c>
    </row>
    <row r="185" s="1" customFormat="1" ht="22.5" customHeight="1">
      <c r="B185" s="38"/>
      <c r="C185" s="253" t="s">
        <v>422</v>
      </c>
      <c r="D185" s="253" t="s">
        <v>258</v>
      </c>
      <c r="E185" s="254" t="s">
        <v>393</v>
      </c>
      <c r="F185" s="255" t="s">
        <v>394</v>
      </c>
      <c r="G185" s="256" t="s">
        <v>226</v>
      </c>
      <c r="H185" s="257">
        <v>16</v>
      </c>
      <c r="I185" s="258"/>
      <c r="J185" s="259">
        <f>ROUND(I185*H185,2)</f>
        <v>0</v>
      </c>
      <c r="K185" s="255" t="s">
        <v>219</v>
      </c>
      <c r="L185" s="260"/>
      <c r="M185" s="261" t="s">
        <v>21</v>
      </c>
      <c r="N185" s="262" t="s">
        <v>48</v>
      </c>
      <c r="O185" s="79"/>
      <c r="P185" s="225">
        <f>O185*H185</f>
        <v>0</v>
      </c>
      <c r="Q185" s="225">
        <v>0</v>
      </c>
      <c r="R185" s="225">
        <f>Q185*H185</f>
        <v>0</v>
      </c>
      <c r="S185" s="225">
        <v>0</v>
      </c>
      <c r="T185" s="226">
        <f>S185*H185</f>
        <v>0</v>
      </c>
      <c r="AR185" s="17" t="s">
        <v>262</v>
      </c>
      <c r="AT185" s="17" t="s">
        <v>258</v>
      </c>
      <c r="AU185" s="17" t="s">
        <v>84</v>
      </c>
      <c r="AY185" s="17" t="s">
        <v>212</v>
      </c>
      <c r="BE185" s="227">
        <f>IF(N185="základní",J185,0)</f>
        <v>0</v>
      </c>
      <c r="BF185" s="227">
        <f>IF(N185="snížená",J185,0)</f>
        <v>0</v>
      </c>
      <c r="BG185" s="227">
        <f>IF(N185="zákl. přenesená",J185,0)</f>
        <v>0</v>
      </c>
      <c r="BH185" s="227">
        <f>IF(N185="sníž. přenesená",J185,0)</f>
        <v>0</v>
      </c>
      <c r="BI185" s="227">
        <f>IF(N185="nulová",J185,0)</f>
        <v>0</v>
      </c>
      <c r="BJ185" s="17" t="s">
        <v>220</v>
      </c>
      <c r="BK185" s="227">
        <f>ROUND(I185*H185,2)</f>
        <v>0</v>
      </c>
      <c r="BL185" s="17" t="s">
        <v>220</v>
      </c>
      <c r="BM185" s="17" t="s">
        <v>1268</v>
      </c>
    </row>
    <row r="186" s="12" customFormat="1">
      <c r="B186" s="231"/>
      <c r="C186" s="232"/>
      <c r="D186" s="228" t="s">
        <v>229</v>
      </c>
      <c r="E186" s="233" t="s">
        <v>21</v>
      </c>
      <c r="F186" s="234" t="s">
        <v>1269</v>
      </c>
      <c r="G186" s="232"/>
      <c r="H186" s="235">
        <v>16</v>
      </c>
      <c r="I186" s="236"/>
      <c r="J186" s="232"/>
      <c r="K186" s="232"/>
      <c r="L186" s="237"/>
      <c r="M186" s="238"/>
      <c r="N186" s="239"/>
      <c r="O186" s="239"/>
      <c r="P186" s="239"/>
      <c r="Q186" s="239"/>
      <c r="R186" s="239"/>
      <c r="S186" s="239"/>
      <c r="T186" s="240"/>
      <c r="AT186" s="241" t="s">
        <v>229</v>
      </c>
      <c r="AU186" s="241" t="s">
        <v>84</v>
      </c>
      <c r="AV186" s="12" t="s">
        <v>84</v>
      </c>
      <c r="AW186" s="12" t="s">
        <v>36</v>
      </c>
      <c r="AX186" s="12" t="s">
        <v>82</v>
      </c>
      <c r="AY186" s="241" t="s">
        <v>212</v>
      </c>
    </row>
    <row r="187" s="1" customFormat="1" ht="22.5" customHeight="1">
      <c r="B187" s="38"/>
      <c r="C187" s="253" t="s">
        <v>428</v>
      </c>
      <c r="D187" s="253" t="s">
        <v>258</v>
      </c>
      <c r="E187" s="254" t="s">
        <v>397</v>
      </c>
      <c r="F187" s="255" t="s">
        <v>398</v>
      </c>
      <c r="G187" s="256" t="s">
        <v>399</v>
      </c>
      <c r="H187" s="257">
        <v>11</v>
      </c>
      <c r="I187" s="258"/>
      <c r="J187" s="259">
        <f>ROUND(I187*H187,2)</f>
        <v>0</v>
      </c>
      <c r="K187" s="255" t="s">
        <v>219</v>
      </c>
      <c r="L187" s="260"/>
      <c r="M187" s="261" t="s">
        <v>21</v>
      </c>
      <c r="N187" s="262" t="s">
        <v>48</v>
      </c>
      <c r="O187" s="79"/>
      <c r="P187" s="225">
        <f>O187*H187</f>
        <v>0</v>
      </c>
      <c r="Q187" s="225">
        <v>0</v>
      </c>
      <c r="R187" s="225">
        <f>Q187*H187</f>
        <v>0</v>
      </c>
      <c r="S187" s="225">
        <v>0</v>
      </c>
      <c r="T187" s="226">
        <f>S187*H187</f>
        <v>0</v>
      </c>
      <c r="AR187" s="17" t="s">
        <v>262</v>
      </c>
      <c r="AT187" s="17" t="s">
        <v>258</v>
      </c>
      <c r="AU187" s="17" t="s">
        <v>84</v>
      </c>
      <c r="AY187" s="17" t="s">
        <v>212</v>
      </c>
      <c r="BE187" s="227">
        <f>IF(N187="základní",J187,0)</f>
        <v>0</v>
      </c>
      <c r="BF187" s="227">
        <f>IF(N187="snížená",J187,0)</f>
        <v>0</v>
      </c>
      <c r="BG187" s="227">
        <f>IF(N187="zákl. přenesená",J187,0)</f>
        <v>0</v>
      </c>
      <c r="BH187" s="227">
        <f>IF(N187="sníž. přenesená",J187,0)</f>
        <v>0</v>
      </c>
      <c r="BI187" s="227">
        <f>IF(N187="nulová",J187,0)</f>
        <v>0</v>
      </c>
      <c r="BJ187" s="17" t="s">
        <v>220</v>
      </c>
      <c r="BK187" s="227">
        <f>ROUND(I187*H187,2)</f>
        <v>0</v>
      </c>
      <c r="BL187" s="17" t="s">
        <v>220</v>
      </c>
      <c r="BM187" s="17" t="s">
        <v>1270</v>
      </c>
    </row>
    <row r="188" s="1" customFormat="1" ht="33.75" customHeight="1">
      <c r="B188" s="38"/>
      <c r="C188" s="216" t="s">
        <v>433</v>
      </c>
      <c r="D188" s="216" t="s">
        <v>215</v>
      </c>
      <c r="E188" s="217" t="s">
        <v>999</v>
      </c>
      <c r="F188" s="218" t="s">
        <v>1000</v>
      </c>
      <c r="G188" s="219" t="s">
        <v>226</v>
      </c>
      <c r="H188" s="220">
        <v>16.600000000000001</v>
      </c>
      <c r="I188" s="221"/>
      <c r="J188" s="222">
        <f>ROUND(I188*H188,2)</f>
        <v>0</v>
      </c>
      <c r="K188" s="218" t="s">
        <v>219</v>
      </c>
      <c r="L188" s="43"/>
      <c r="M188" s="223" t="s">
        <v>21</v>
      </c>
      <c r="N188" s="224" t="s">
        <v>48</v>
      </c>
      <c r="O188" s="79"/>
      <c r="P188" s="225">
        <f>O188*H188</f>
        <v>0</v>
      </c>
      <c r="Q188" s="225">
        <v>0</v>
      </c>
      <c r="R188" s="225">
        <f>Q188*H188</f>
        <v>0</v>
      </c>
      <c r="S188" s="225">
        <v>0</v>
      </c>
      <c r="T188" s="226">
        <f>S188*H188</f>
        <v>0</v>
      </c>
      <c r="AR188" s="17" t="s">
        <v>220</v>
      </c>
      <c r="AT188" s="17" t="s">
        <v>215</v>
      </c>
      <c r="AU188" s="17" t="s">
        <v>84</v>
      </c>
      <c r="AY188" s="17" t="s">
        <v>212</v>
      </c>
      <c r="BE188" s="227">
        <f>IF(N188="základní",J188,0)</f>
        <v>0</v>
      </c>
      <c r="BF188" s="227">
        <f>IF(N188="snížená",J188,0)</f>
        <v>0</v>
      </c>
      <c r="BG188" s="227">
        <f>IF(N188="zákl. přenesená",J188,0)</f>
        <v>0</v>
      </c>
      <c r="BH188" s="227">
        <f>IF(N188="sníž. přenesená",J188,0)</f>
        <v>0</v>
      </c>
      <c r="BI188" s="227">
        <f>IF(N188="nulová",J188,0)</f>
        <v>0</v>
      </c>
      <c r="BJ188" s="17" t="s">
        <v>220</v>
      </c>
      <c r="BK188" s="227">
        <f>ROUND(I188*H188,2)</f>
        <v>0</v>
      </c>
      <c r="BL188" s="17" t="s">
        <v>220</v>
      </c>
      <c r="BM188" s="17" t="s">
        <v>1271</v>
      </c>
    </row>
    <row r="189" s="1" customFormat="1">
      <c r="B189" s="38"/>
      <c r="C189" s="39"/>
      <c r="D189" s="228" t="s">
        <v>222</v>
      </c>
      <c r="E189" s="39"/>
      <c r="F189" s="229" t="s">
        <v>405</v>
      </c>
      <c r="G189" s="39"/>
      <c r="H189" s="39"/>
      <c r="I189" s="143"/>
      <c r="J189" s="39"/>
      <c r="K189" s="39"/>
      <c r="L189" s="43"/>
      <c r="M189" s="230"/>
      <c r="N189" s="79"/>
      <c r="O189" s="79"/>
      <c r="P189" s="79"/>
      <c r="Q189" s="79"/>
      <c r="R189" s="79"/>
      <c r="S189" s="79"/>
      <c r="T189" s="80"/>
      <c r="AT189" s="17" t="s">
        <v>222</v>
      </c>
      <c r="AU189" s="17" t="s">
        <v>84</v>
      </c>
    </row>
    <row r="190" s="12" customFormat="1">
      <c r="B190" s="231"/>
      <c r="C190" s="232"/>
      <c r="D190" s="228" t="s">
        <v>229</v>
      </c>
      <c r="E190" s="233" t="s">
        <v>21</v>
      </c>
      <c r="F190" s="234" t="s">
        <v>1272</v>
      </c>
      <c r="G190" s="232"/>
      <c r="H190" s="235">
        <v>16.600000000000001</v>
      </c>
      <c r="I190" s="236"/>
      <c r="J190" s="232"/>
      <c r="K190" s="232"/>
      <c r="L190" s="237"/>
      <c r="M190" s="238"/>
      <c r="N190" s="239"/>
      <c r="O190" s="239"/>
      <c r="P190" s="239"/>
      <c r="Q190" s="239"/>
      <c r="R190" s="239"/>
      <c r="S190" s="239"/>
      <c r="T190" s="240"/>
      <c r="AT190" s="241" t="s">
        <v>229</v>
      </c>
      <c r="AU190" s="241" t="s">
        <v>84</v>
      </c>
      <c r="AV190" s="12" t="s">
        <v>84</v>
      </c>
      <c r="AW190" s="12" t="s">
        <v>36</v>
      </c>
      <c r="AX190" s="12" t="s">
        <v>82</v>
      </c>
      <c r="AY190" s="241" t="s">
        <v>212</v>
      </c>
    </row>
    <row r="191" s="11" customFormat="1" ht="25.92" customHeight="1">
      <c r="B191" s="200"/>
      <c r="C191" s="201"/>
      <c r="D191" s="202" t="s">
        <v>74</v>
      </c>
      <c r="E191" s="203" t="s">
        <v>407</v>
      </c>
      <c r="F191" s="203" t="s">
        <v>466</v>
      </c>
      <c r="G191" s="201"/>
      <c r="H191" s="201"/>
      <c r="I191" s="204"/>
      <c r="J191" s="205">
        <f>BK191</f>
        <v>0</v>
      </c>
      <c r="K191" s="201"/>
      <c r="L191" s="206"/>
      <c r="M191" s="207"/>
      <c r="N191" s="208"/>
      <c r="O191" s="208"/>
      <c r="P191" s="209">
        <f>SUM(P192:P225)</f>
        <v>0</v>
      </c>
      <c r="Q191" s="208"/>
      <c r="R191" s="209">
        <f>SUM(R192:R225)</f>
        <v>0</v>
      </c>
      <c r="S191" s="208"/>
      <c r="T191" s="210">
        <f>SUM(T192:T225)</f>
        <v>0</v>
      </c>
      <c r="AR191" s="211" t="s">
        <v>213</v>
      </c>
      <c r="AT191" s="212" t="s">
        <v>74</v>
      </c>
      <c r="AU191" s="212" t="s">
        <v>75</v>
      </c>
      <c r="AY191" s="211" t="s">
        <v>212</v>
      </c>
      <c r="BK191" s="213">
        <f>SUM(BK192:BK225)</f>
        <v>0</v>
      </c>
    </row>
    <row r="192" s="1" customFormat="1" ht="33.75" customHeight="1">
      <c r="B192" s="38"/>
      <c r="C192" s="216" t="s">
        <v>438</v>
      </c>
      <c r="D192" s="216" t="s">
        <v>215</v>
      </c>
      <c r="E192" s="217" t="s">
        <v>968</v>
      </c>
      <c r="F192" s="218" t="s">
        <v>1273</v>
      </c>
      <c r="G192" s="219" t="s">
        <v>218</v>
      </c>
      <c r="H192" s="220">
        <v>2</v>
      </c>
      <c r="I192" s="221"/>
      <c r="J192" s="222">
        <f>ROUND(I192*H192,2)</f>
        <v>0</v>
      </c>
      <c r="K192" s="218" t="s">
        <v>219</v>
      </c>
      <c r="L192" s="43"/>
      <c r="M192" s="223" t="s">
        <v>21</v>
      </c>
      <c r="N192" s="224" t="s">
        <v>48</v>
      </c>
      <c r="O192" s="79"/>
      <c r="P192" s="225">
        <f>O192*H192</f>
        <v>0</v>
      </c>
      <c r="Q192" s="225">
        <v>0</v>
      </c>
      <c r="R192" s="225">
        <f>Q192*H192</f>
        <v>0</v>
      </c>
      <c r="S192" s="225">
        <v>0</v>
      </c>
      <c r="T192" s="226">
        <f>S192*H192</f>
        <v>0</v>
      </c>
      <c r="AR192" s="17" t="s">
        <v>412</v>
      </c>
      <c r="AT192" s="17" t="s">
        <v>215</v>
      </c>
      <c r="AU192" s="17" t="s">
        <v>82</v>
      </c>
      <c r="AY192" s="17" t="s">
        <v>212</v>
      </c>
      <c r="BE192" s="227">
        <f>IF(N192="základní",J192,0)</f>
        <v>0</v>
      </c>
      <c r="BF192" s="227">
        <f>IF(N192="snížená",J192,0)</f>
        <v>0</v>
      </c>
      <c r="BG192" s="227">
        <f>IF(N192="zákl. přenesená",J192,0)</f>
        <v>0</v>
      </c>
      <c r="BH192" s="227">
        <f>IF(N192="sníž. přenesená",J192,0)</f>
        <v>0</v>
      </c>
      <c r="BI192" s="227">
        <f>IF(N192="nulová",J192,0)</f>
        <v>0</v>
      </c>
      <c r="BJ192" s="17" t="s">
        <v>220</v>
      </c>
      <c r="BK192" s="227">
        <f>ROUND(I192*H192,2)</f>
        <v>0</v>
      </c>
      <c r="BL192" s="17" t="s">
        <v>412</v>
      </c>
      <c r="BM192" s="17" t="s">
        <v>1274</v>
      </c>
    </row>
    <row r="193" s="1" customFormat="1">
      <c r="B193" s="38"/>
      <c r="C193" s="39"/>
      <c r="D193" s="228" t="s">
        <v>222</v>
      </c>
      <c r="E193" s="39"/>
      <c r="F193" s="229" t="s">
        <v>414</v>
      </c>
      <c r="G193" s="39"/>
      <c r="H193" s="39"/>
      <c r="I193" s="143"/>
      <c r="J193" s="39"/>
      <c r="K193" s="39"/>
      <c r="L193" s="43"/>
      <c r="M193" s="230"/>
      <c r="N193" s="79"/>
      <c r="O193" s="79"/>
      <c r="P193" s="79"/>
      <c r="Q193" s="79"/>
      <c r="R193" s="79"/>
      <c r="S193" s="79"/>
      <c r="T193" s="80"/>
      <c r="AT193" s="17" t="s">
        <v>222</v>
      </c>
      <c r="AU193" s="17" t="s">
        <v>82</v>
      </c>
    </row>
    <row r="194" s="12" customFormat="1">
      <c r="B194" s="231"/>
      <c r="C194" s="232"/>
      <c r="D194" s="228" t="s">
        <v>229</v>
      </c>
      <c r="E194" s="233" t="s">
        <v>21</v>
      </c>
      <c r="F194" s="234" t="s">
        <v>1275</v>
      </c>
      <c r="G194" s="232"/>
      <c r="H194" s="235">
        <v>1</v>
      </c>
      <c r="I194" s="236"/>
      <c r="J194" s="232"/>
      <c r="K194" s="232"/>
      <c r="L194" s="237"/>
      <c r="M194" s="238"/>
      <c r="N194" s="239"/>
      <c r="O194" s="239"/>
      <c r="P194" s="239"/>
      <c r="Q194" s="239"/>
      <c r="R194" s="239"/>
      <c r="S194" s="239"/>
      <c r="T194" s="240"/>
      <c r="AT194" s="241" t="s">
        <v>229</v>
      </c>
      <c r="AU194" s="241" t="s">
        <v>82</v>
      </c>
      <c r="AV194" s="12" t="s">
        <v>84</v>
      </c>
      <c r="AW194" s="12" t="s">
        <v>36</v>
      </c>
      <c r="AX194" s="12" t="s">
        <v>75</v>
      </c>
      <c r="AY194" s="241" t="s">
        <v>212</v>
      </c>
    </row>
    <row r="195" s="12" customFormat="1">
      <c r="B195" s="231"/>
      <c r="C195" s="232"/>
      <c r="D195" s="228" t="s">
        <v>229</v>
      </c>
      <c r="E195" s="233" t="s">
        <v>21</v>
      </c>
      <c r="F195" s="234" t="s">
        <v>1155</v>
      </c>
      <c r="G195" s="232"/>
      <c r="H195" s="235">
        <v>1</v>
      </c>
      <c r="I195" s="236"/>
      <c r="J195" s="232"/>
      <c r="K195" s="232"/>
      <c r="L195" s="237"/>
      <c r="M195" s="238"/>
      <c r="N195" s="239"/>
      <c r="O195" s="239"/>
      <c r="P195" s="239"/>
      <c r="Q195" s="239"/>
      <c r="R195" s="239"/>
      <c r="S195" s="239"/>
      <c r="T195" s="240"/>
      <c r="AT195" s="241" t="s">
        <v>229</v>
      </c>
      <c r="AU195" s="241" t="s">
        <v>82</v>
      </c>
      <c r="AV195" s="12" t="s">
        <v>84</v>
      </c>
      <c r="AW195" s="12" t="s">
        <v>36</v>
      </c>
      <c r="AX195" s="12" t="s">
        <v>75</v>
      </c>
      <c r="AY195" s="241" t="s">
        <v>212</v>
      </c>
    </row>
    <row r="196" s="13" customFormat="1">
      <c r="B196" s="242"/>
      <c r="C196" s="243"/>
      <c r="D196" s="228" t="s">
        <v>229</v>
      </c>
      <c r="E196" s="244" t="s">
        <v>21</v>
      </c>
      <c r="F196" s="245" t="s">
        <v>232</v>
      </c>
      <c r="G196" s="243"/>
      <c r="H196" s="246">
        <v>2</v>
      </c>
      <c r="I196" s="247"/>
      <c r="J196" s="243"/>
      <c r="K196" s="243"/>
      <c r="L196" s="248"/>
      <c r="M196" s="249"/>
      <c r="N196" s="250"/>
      <c r="O196" s="250"/>
      <c r="P196" s="250"/>
      <c r="Q196" s="250"/>
      <c r="R196" s="250"/>
      <c r="S196" s="250"/>
      <c r="T196" s="251"/>
      <c r="AT196" s="252" t="s">
        <v>229</v>
      </c>
      <c r="AU196" s="252" t="s">
        <v>82</v>
      </c>
      <c r="AV196" s="13" t="s">
        <v>220</v>
      </c>
      <c r="AW196" s="13" t="s">
        <v>36</v>
      </c>
      <c r="AX196" s="13" t="s">
        <v>82</v>
      </c>
      <c r="AY196" s="252" t="s">
        <v>212</v>
      </c>
    </row>
    <row r="197" s="1" customFormat="1" ht="33.75" customHeight="1">
      <c r="B197" s="38"/>
      <c r="C197" s="216" t="s">
        <v>445</v>
      </c>
      <c r="D197" s="216" t="s">
        <v>215</v>
      </c>
      <c r="E197" s="217" t="s">
        <v>423</v>
      </c>
      <c r="F197" s="218" t="s">
        <v>424</v>
      </c>
      <c r="G197" s="219" t="s">
        <v>261</v>
      </c>
      <c r="H197" s="220">
        <v>91.370000000000005</v>
      </c>
      <c r="I197" s="221"/>
      <c r="J197" s="222">
        <f>ROUND(I197*H197,2)</f>
        <v>0</v>
      </c>
      <c r="K197" s="218" t="s">
        <v>219</v>
      </c>
      <c r="L197" s="43"/>
      <c r="M197" s="223" t="s">
        <v>21</v>
      </c>
      <c r="N197" s="224" t="s">
        <v>48</v>
      </c>
      <c r="O197" s="79"/>
      <c r="P197" s="225">
        <f>O197*H197</f>
        <v>0</v>
      </c>
      <c r="Q197" s="225">
        <v>0</v>
      </c>
      <c r="R197" s="225">
        <f>Q197*H197</f>
        <v>0</v>
      </c>
      <c r="S197" s="225">
        <v>0</v>
      </c>
      <c r="T197" s="226">
        <f>S197*H197</f>
        <v>0</v>
      </c>
      <c r="AR197" s="17" t="s">
        <v>412</v>
      </c>
      <c r="AT197" s="17" t="s">
        <v>215</v>
      </c>
      <c r="AU197" s="17" t="s">
        <v>82</v>
      </c>
      <c r="AY197" s="17" t="s">
        <v>212</v>
      </c>
      <c r="BE197" s="227">
        <f>IF(N197="základní",J197,0)</f>
        <v>0</v>
      </c>
      <c r="BF197" s="227">
        <f>IF(N197="snížená",J197,0)</f>
        <v>0</v>
      </c>
      <c r="BG197" s="227">
        <f>IF(N197="zákl. přenesená",J197,0)</f>
        <v>0</v>
      </c>
      <c r="BH197" s="227">
        <f>IF(N197="sníž. přenesená",J197,0)</f>
        <v>0</v>
      </c>
      <c r="BI197" s="227">
        <f>IF(N197="nulová",J197,0)</f>
        <v>0</v>
      </c>
      <c r="BJ197" s="17" t="s">
        <v>220</v>
      </c>
      <c r="BK197" s="227">
        <f>ROUND(I197*H197,2)</f>
        <v>0</v>
      </c>
      <c r="BL197" s="17" t="s">
        <v>412</v>
      </c>
      <c r="BM197" s="17" t="s">
        <v>1276</v>
      </c>
    </row>
    <row r="198" s="1" customFormat="1">
      <c r="B198" s="38"/>
      <c r="C198" s="39"/>
      <c r="D198" s="228" t="s">
        <v>222</v>
      </c>
      <c r="E198" s="39"/>
      <c r="F198" s="229" t="s">
        <v>414</v>
      </c>
      <c r="G198" s="39"/>
      <c r="H198" s="39"/>
      <c r="I198" s="143"/>
      <c r="J198" s="39"/>
      <c r="K198" s="39"/>
      <c r="L198" s="43"/>
      <c r="M198" s="230"/>
      <c r="N198" s="79"/>
      <c r="O198" s="79"/>
      <c r="P198" s="79"/>
      <c r="Q198" s="79"/>
      <c r="R198" s="79"/>
      <c r="S198" s="79"/>
      <c r="T198" s="80"/>
      <c r="AT198" s="17" t="s">
        <v>222</v>
      </c>
      <c r="AU198" s="17" t="s">
        <v>82</v>
      </c>
    </row>
    <row r="199" s="12" customFormat="1">
      <c r="B199" s="231"/>
      <c r="C199" s="232"/>
      <c r="D199" s="228" t="s">
        <v>229</v>
      </c>
      <c r="E199" s="233" t="s">
        <v>21</v>
      </c>
      <c r="F199" s="234" t="s">
        <v>1277</v>
      </c>
      <c r="G199" s="232"/>
      <c r="H199" s="235">
        <v>22.800000000000001</v>
      </c>
      <c r="I199" s="236"/>
      <c r="J199" s="232"/>
      <c r="K199" s="232"/>
      <c r="L199" s="237"/>
      <c r="M199" s="238"/>
      <c r="N199" s="239"/>
      <c r="O199" s="239"/>
      <c r="P199" s="239"/>
      <c r="Q199" s="239"/>
      <c r="R199" s="239"/>
      <c r="S199" s="239"/>
      <c r="T199" s="240"/>
      <c r="AT199" s="241" t="s">
        <v>229</v>
      </c>
      <c r="AU199" s="241" t="s">
        <v>82</v>
      </c>
      <c r="AV199" s="12" t="s">
        <v>84</v>
      </c>
      <c r="AW199" s="12" t="s">
        <v>36</v>
      </c>
      <c r="AX199" s="12" t="s">
        <v>75</v>
      </c>
      <c r="AY199" s="241" t="s">
        <v>212</v>
      </c>
    </row>
    <row r="200" s="12" customFormat="1">
      <c r="B200" s="231"/>
      <c r="C200" s="232"/>
      <c r="D200" s="228" t="s">
        <v>229</v>
      </c>
      <c r="E200" s="233" t="s">
        <v>21</v>
      </c>
      <c r="F200" s="234" t="s">
        <v>1278</v>
      </c>
      <c r="G200" s="232"/>
      <c r="H200" s="235">
        <v>2</v>
      </c>
      <c r="I200" s="236"/>
      <c r="J200" s="232"/>
      <c r="K200" s="232"/>
      <c r="L200" s="237"/>
      <c r="M200" s="238"/>
      <c r="N200" s="239"/>
      <c r="O200" s="239"/>
      <c r="P200" s="239"/>
      <c r="Q200" s="239"/>
      <c r="R200" s="239"/>
      <c r="S200" s="239"/>
      <c r="T200" s="240"/>
      <c r="AT200" s="241" t="s">
        <v>229</v>
      </c>
      <c r="AU200" s="241" t="s">
        <v>82</v>
      </c>
      <c r="AV200" s="12" t="s">
        <v>84</v>
      </c>
      <c r="AW200" s="12" t="s">
        <v>36</v>
      </c>
      <c r="AX200" s="12" t="s">
        <v>75</v>
      </c>
      <c r="AY200" s="241" t="s">
        <v>212</v>
      </c>
    </row>
    <row r="201" s="12" customFormat="1">
      <c r="B201" s="231"/>
      <c r="C201" s="232"/>
      <c r="D201" s="228" t="s">
        <v>229</v>
      </c>
      <c r="E201" s="233" t="s">
        <v>21</v>
      </c>
      <c r="F201" s="234" t="s">
        <v>1279</v>
      </c>
      <c r="G201" s="232"/>
      <c r="H201" s="235">
        <v>28.600000000000001</v>
      </c>
      <c r="I201" s="236"/>
      <c r="J201" s="232"/>
      <c r="K201" s="232"/>
      <c r="L201" s="237"/>
      <c r="M201" s="238"/>
      <c r="N201" s="239"/>
      <c r="O201" s="239"/>
      <c r="P201" s="239"/>
      <c r="Q201" s="239"/>
      <c r="R201" s="239"/>
      <c r="S201" s="239"/>
      <c r="T201" s="240"/>
      <c r="AT201" s="241" t="s">
        <v>229</v>
      </c>
      <c r="AU201" s="241" t="s">
        <v>82</v>
      </c>
      <c r="AV201" s="12" t="s">
        <v>84</v>
      </c>
      <c r="AW201" s="12" t="s">
        <v>36</v>
      </c>
      <c r="AX201" s="12" t="s">
        <v>75</v>
      </c>
      <c r="AY201" s="241" t="s">
        <v>212</v>
      </c>
    </row>
    <row r="202" s="12" customFormat="1">
      <c r="B202" s="231"/>
      <c r="C202" s="232"/>
      <c r="D202" s="228" t="s">
        <v>229</v>
      </c>
      <c r="E202" s="233" t="s">
        <v>21</v>
      </c>
      <c r="F202" s="234" t="s">
        <v>1280</v>
      </c>
      <c r="G202" s="232"/>
      <c r="H202" s="235">
        <v>37.969999999999999</v>
      </c>
      <c r="I202" s="236"/>
      <c r="J202" s="232"/>
      <c r="K202" s="232"/>
      <c r="L202" s="237"/>
      <c r="M202" s="238"/>
      <c r="N202" s="239"/>
      <c r="O202" s="239"/>
      <c r="P202" s="239"/>
      <c r="Q202" s="239"/>
      <c r="R202" s="239"/>
      <c r="S202" s="239"/>
      <c r="T202" s="240"/>
      <c r="AT202" s="241" t="s">
        <v>229</v>
      </c>
      <c r="AU202" s="241" t="s">
        <v>82</v>
      </c>
      <c r="AV202" s="12" t="s">
        <v>84</v>
      </c>
      <c r="AW202" s="12" t="s">
        <v>36</v>
      </c>
      <c r="AX202" s="12" t="s">
        <v>75</v>
      </c>
      <c r="AY202" s="241" t="s">
        <v>212</v>
      </c>
    </row>
    <row r="203" s="13" customFormat="1">
      <c r="B203" s="242"/>
      <c r="C203" s="243"/>
      <c r="D203" s="228" t="s">
        <v>229</v>
      </c>
      <c r="E203" s="244" t="s">
        <v>21</v>
      </c>
      <c r="F203" s="245" t="s">
        <v>232</v>
      </c>
      <c r="G203" s="243"/>
      <c r="H203" s="246">
        <v>91.370000000000005</v>
      </c>
      <c r="I203" s="247"/>
      <c r="J203" s="243"/>
      <c r="K203" s="243"/>
      <c r="L203" s="248"/>
      <c r="M203" s="249"/>
      <c r="N203" s="250"/>
      <c r="O203" s="250"/>
      <c r="P203" s="250"/>
      <c r="Q203" s="250"/>
      <c r="R203" s="250"/>
      <c r="S203" s="250"/>
      <c r="T203" s="251"/>
      <c r="AT203" s="252" t="s">
        <v>229</v>
      </c>
      <c r="AU203" s="252" t="s">
        <v>82</v>
      </c>
      <c r="AV203" s="13" t="s">
        <v>220</v>
      </c>
      <c r="AW203" s="13" t="s">
        <v>36</v>
      </c>
      <c r="AX203" s="13" t="s">
        <v>82</v>
      </c>
      <c r="AY203" s="252" t="s">
        <v>212</v>
      </c>
    </row>
    <row r="204" s="1" customFormat="1" ht="78.75" customHeight="1">
      <c r="B204" s="38"/>
      <c r="C204" s="216" t="s">
        <v>451</v>
      </c>
      <c r="D204" s="216" t="s">
        <v>215</v>
      </c>
      <c r="E204" s="217" t="s">
        <v>429</v>
      </c>
      <c r="F204" s="218" t="s">
        <v>430</v>
      </c>
      <c r="G204" s="219" t="s">
        <v>261</v>
      </c>
      <c r="H204" s="220">
        <v>14.4</v>
      </c>
      <c r="I204" s="221"/>
      <c r="J204" s="222">
        <f>ROUND(I204*H204,2)</f>
        <v>0</v>
      </c>
      <c r="K204" s="218" t="s">
        <v>219</v>
      </c>
      <c r="L204" s="43"/>
      <c r="M204" s="223" t="s">
        <v>21</v>
      </c>
      <c r="N204" s="224" t="s">
        <v>48</v>
      </c>
      <c r="O204" s="79"/>
      <c r="P204" s="225">
        <f>O204*H204</f>
        <v>0</v>
      </c>
      <c r="Q204" s="225">
        <v>0</v>
      </c>
      <c r="R204" s="225">
        <f>Q204*H204</f>
        <v>0</v>
      </c>
      <c r="S204" s="225">
        <v>0</v>
      </c>
      <c r="T204" s="226">
        <f>S204*H204</f>
        <v>0</v>
      </c>
      <c r="AR204" s="17" t="s">
        <v>412</v>
      </c>
      <c r="AT204" s="17" t="s">
        <v>215</v>
      </c>
      <c r="AU204" s="17" t="s">
        <v>82</v>
      </c>
      <c r="AY204" s="17" t="s">
        <v>212</v>
      </c>
      <c r="BE204" s="227">
        <f>IF(N204="základní",J204,0)</f>
        <v>0</v>
      </c>
      <c r="BF204" s="227">
        <f>IF(N204="snížená",J204,0)</f>
        <v>0</v>
      </c>
      <c r="BG204" s="227">
        <f>IF(N204="zákl. přenesená",J204,0)</f>
        <v>0</v>
      </c>
      <c r="BH204" s="227">
        <f>IF(N204="sníž. přenesená",J204,0)</f>
        <v>0</v>
      </c>
      <c r="BI204" s="227">
        <f>IF(N204="nulová",J204,0)</f>
        <v>0</v>
      </c>
      <c r="BJ204" s="17" t="s">
        <v>220</v>
      </c>
      <c r="BK204" s="227">
        <f>ROUND(I204*H204,2)</f>
        <v>0</v>
      </c>
      <c r="BL204" s="17" t="s">
        <v>412</v>
      </c>
      <c r="BM204" s="17" t="s">
        <v>1281</v>
      </c>
    </row>
    <row r="205" s="1" customFormat="1">
      <c r="B205" s="38"/>
      <c r="C205" s="39"/>
      <c r="D205" s="228" t="s">
        <v>222</v>
      </c>
      <c r="E205" s="39"/>
      <c r="F205" s="229" t="s">
        <v>414</v>
      </c>
      <c r="G205" s="39"/>
      <c r="H205" s="39"/>
      <c r="I205" s="143"/>
      <c r="J205" s="39"/>
      <c r="K205" s="39"/>
      <c r="L205" s="43"/>
      <c r="M205" s="230"/>
      <c r="N205" s="79"/>
      <c r="O205" s="79"/>
      <c r="P205" s="79"/>
      <c r="Q205" s="79"/>
      <c r="R205" s="79"/>
      <c r="S205" s="79"/>
      <c r="T205" s="80"/>
      <c r="AT205" s="17" t="s">
        <v>222</v>
      </c>
      <c r="AU205" s="17" t="s">
        <v>82</v>
      </c>
    </row>
    <row r="206" s="12" customFormat="1">
      <c r="B206" s="231"/>
      <c r="C206" s="232"/>
      <c r="D206" s="228" t="s">
        <v>229</v>
      </c>
      <c r="E206" s="233" t="s">
        <v>21</v>
      </c>
      <c r="F206" s="234" t="s">
        <v>1282</v>
      </c>
      <c r="G206" s="232"/>
      <c r="H206" s="235">
        <v>14.4</v>
      </c>
      <c r="I206" s="236"/>
      <c r="J206" s="232"/>
      <c r="K206" s="232"/>
      <c r="L206" s="237"/>
      <c r="M206" s="238"/>
      <c r="N206" s="239"/>
      <c r="O206" s="239"/>
      <c r="P206" s="239"/>
      <c r="Q206" s="239"/>
      <c r="R206" s="239"/>
      <c r="S206" s="239"/>
      <c r="T206" s="240"/>
      <c r="AT206" s="241" t="s">
        <v>229</v>
      </c>
      <c r="AU206" s="241" t="s">
        <v>82</v>
      </c>
      <c r="AV206" s="12" t="s">
        <v>84</v>
      </c>
      <c r="AW206" s="12" t="s">
        <v>36</v>
      </c>
      <c r="AX206" s="12" t="s">
        <v>82</v>
      </c>
      <c r="AY206" s="241" t="s">
        <v>212</v>
      </c>
    </row>
    <row r="207" s="1" customFormat="1" ht="78.75" customHeight="1">
      <c r="B207" s="38"/>
      <c r="C207" s="216" t="s">
        <v>457</v>
      </c>
      <c r="D207" s="216" t="s">
        <v>215</v>
      </c>
      <c r="E207" s="217" t="s">
        <v>1283</v>
      </c>
      <c r="F207" s="218" t="s">
        <v>1284</v>
      </c>
      <c r="G207" s="219" t="s">
        <v>218</v>
      </c>
      <c r="H207" s="220">
        <v>1</v>
      </c>
      <c r="I207" s="221"/>
      <c r="J207" s="222">
        <f>ROUND(I207*H207,2)</f>
        <v>0</v>
      </c>
      <c r="K207" s="218" t="s">
        <v>219</v>
      </c>
      <c r="L207" s="43"/>
      <c r="M207" s="223" t="s">
        <v>21</v>
      </c>
      <c r="N207" s="224" t="s">
        <v>48</v>
      </c>
      <c r="O207" s="79"/>
      <c r="P207" s="225">
        <f>O207*H207</f>
        <v>0</v>
      </c>
      <c r="Q207" s="225">
        <v>0</v>
      </c>
      <c r="R207" s="225">
        <f>Q207*H207</f>
        <v>0</v>
      </c>
      <c r="S207" s="225">
        <v>0</v>
      </c>
      <c r="T207" s="226">
        <f>S207*H207</f>
        <v>0</v>
      </c>
      <c r="AR207" s="17" t="s">
        <v>412</v>
      </c>
      <c r="AT207" s="17" t="s">
        <v>215</v>
      </c>
      <c r="AU207" s="17" t="s">
        <v>82</v>
      </c>
      <c r="AY207" s="17" t="s">
        <v>212</v>
      </c>
      <c r="BE207" s="227">
        <f>IF(N207="základní",J207,0)</f>
        <v>0</v>
      </c>
      <c r="BF207" s="227">
        <f>IF(N207="snížená",J207,0)</f>
        <v>0</v>
      </c>
      <c r="BG207" s="227">
        <f>IF(N207="zákl. přenesená",J207,0)</f>
        <v>0</v>
      </c>
      <c r="BH207" s="227">
        <f>IF(N207="sníž. přenesená",J207,0)</f>
        <v>0</v>
      </c>
      <c r="BI207" s="227">
        <f>IF(N207="nulová",J207,0)</f>
        <v>0</v>
      </c>
      <c r="BJ207" s="17" t="s">
        <v>220</v>
      </c>
      <c r="BK207" s="227">
        <f>ROUND(I207*H207,2)</f>
        <v>0</v>
      </c>
      <c r="BL207" s="17" t="s">
        <v>412</v>
      </c>
      <c r="BM207" s="17" t="s">
        <v>1285</v>
      </c>
    </row>
    <row r="208" s="1" customFormat="1">
      <c r="B208" s="38"/>
      <c r="C208" s="39"/>
      <c r="D208" s="228" t="s">
        <v>222</v>
      </c>
      <c r="E208" s="39"/>
      <c r="F208" s="229" t="s">
        <v>414</v>
      </c>
      <c r="G208" s="39"/>
      <c r="H208" s="39"/>
      <c r="I208" s="143"/>
      <c r="J208" s="39"/>
      <c r="K208" s="39"/>
      <c r="L208" s="43"/>
      <c r="M208" s="230"/>
      <c r="N208" s="79"/>
      <c r="O208" s="79"/>
      <c r="P208" s="79"/>
      <c r="Q208" s="79"/>
      <c r="R208" s="79"/>
      <c r="S208" s="79"/>
      <c r="T208" s="80"/>
      <c r="AT208" s="17" t="s">
        <v>222</v>
      </c>
      <c r="AU208" s="17" t="s">
        <v>82</v>
      </c>
    </row>
    <row r="209" s="12" customFormat="1">
      <c r="B209" s="231"/>
      <c r="C209" s="232"/>
      <c r="D209" s="228" t="s">
        <v>229</v>
      </c>
      <c r="E209" s="233" t="s">
        <v>21</v>
      </c>
      <c r="F209" s="234" t="s">
        <v>1286</v>
      </c>
      <c r="G209" s="232"/>
      <c r="H209" s="235">
        <v>1</v>
      </c>
      <c r="I209" s="236"/>
      <c r="J209" s="232"/>
      <c r="K209" s="232"/>
      <c r="L209" s="237"/>
      <c r="M209" s="238"/>
      <c r="N209" s="239"/>
      <c r="O209" s="239"/>
      <c r="P209" s="239"/>
      <c r="Q209" s="239"/>
      <c r="R209" s="239"/>
      <c r="S209" s="239"/>
      <c r="T209" s="240"/>
      <c r="AT209" s="241" t="s">
        <v>229</v>
      </c>
      <c r="AU209" s="241" t="s">
        <v>82</v>
      </c>
      <c r="AV209" s="12" t="s">
        <v>84</v>
      </c>
      <c r="AW209" s="12" t="s">
        <v>36</v>
      </c>
      <c r="AX209" s="12" t="s">
        <v>82</v>
      </c>
      <c r="AY209" s="241" t="s">
        <v>212</v>
      </c>
    </row>
    <row r="210" s="1" customFormat="1" ht="78.75" customHeight="1">
      <c r="B210" s="38"/>
      <c r="C210" s="216" t="s">
        <v>462</v>
      </c>
      <c r="D210" s="216" t="s">
        <v>215</v>
      </c>
      <c r="E210" s="217" t="s">
        <v>1161</v>
      </c>
      <c r="F210" s="218" t="s">
        <v>1162</v>
      </c>
      <c r="G210" s="219" t="s">
        <v>218</v>
      </c>
      <c r="H210" s="220">
        <v>1</v>
      </c>
      <c r="I210" s="221"/>
      <c r="J210" s="222">
        <f>ROUND(I210*H210,2)</f>
        <v>0</v>
      </c>
      <c r="K210" s="218" t="s">
        <v>219</v>
      </c>
      <c r="L210" s="43"/>
      <c r="M210" s="223" t="s">
        <v>21</v>
      </c>
      <c r="N210" s="224" t="s">
        <v>48</v>
      </c>
      <c r="O210" s="79"/>
      <c r="P210" s="225">
        <f>O210*H210</f>
        <v>0</v>
      </c>
      <c r="Q210" s="225">
        <v>0</v>
      </c>
      <c r="R210" s="225">
        <f>Q210*H210</f>
        <v>0</v>
      </c>
      <c r="S210" s="225">
        <v>0</v>
      </c>
      <c r="T210" s="226">
        <f>S210*H210</f>
        <v>0</v>
      </c>
      <c r="AR210" s="17" t="s">
        <v>412</v>
      </c>
      <c r="AT210" s="17" t="s">
        <v>215</v>
      </c>
      <c r="AU210" s="17" t="s">
        <v>82</v>
      </c>
      <c r="AY210" s="17" t="s">
        <v>212</v>
      </c>
      <c r="BE210" s="227">
        <f>IF(N210="základní",J210,0)</f>
        <v>0</v>
      </c>
      <c r="BF210" s="227">
        <f>IF(N210="snížená",J210,0)</f>
        <v>0</v>
      </c>
      <c r="BG210" s="227">
        <f>IF(N210="zákl. přenesená",J210,0)</f>
        <v>0</v>
      </c>
      <c r="BH210" s="227">
        <f>IF(N210="sníž. přenesená",J210,0)</f>
        <v>0</v>
      </c>
      <c r="BI210" s="227">
        <f>IF(N210="nulová",J210,0)</f>
        <v>0</v>
      </c>
      <c r="BJ210" s="17" t="s">
        <v>220</v>
      </c>
      <c r="BK210" s="227">
        <f>ROUND(I210*H210,2)</f>
        <v>0</v>
      </c>
      <c r="BL210" s="17" t="s">
        <v>412</v>
      </c>
      <c r="BM210" s="17" t="s">
        <v>1287</v>
      </c>
    </row>
    <row r="211" s="1" customFormat="1">
      <c r="B211" s="38"/>
      <c r="C211" s="39"/>
      <c r="D211" s="228" t="s">
        <v>222</v>
      </c>
      <c r="E211" s="39"/>
      <c r="F211" s="229" t="s">
        <v>414</v>
      </c>
      <c r="G211" s="39"/>
      <c r="H211" s="39"/>
      <c r="I211" s="143"/>
      <c r="J211" s="39"/>
      <c r="K211" s="39"/>
      <c r="L211" s="43"/>
      <c r="M211" s="230"/>
      <c r="N211" s="79"/>
      <c r="O211" s="79"/>
      <c r="P211" s="79"/>
      <c r="Q211" s="79"/>
      <c r="R211" s="79"/>
      <c r="S211" s="79"/>
      <c r="T211" s="80"/>
      <c r="AT211" s="17" t="s">
        <v>222</v>
      </c>
      <c r="AU211" s="17" t="s">
        <v>82</v>
      </c>
    </row>
    <row r="212" s="12" customFormat="1">
      <c r="B212" s="231"/>
      <c r="C212" s="232"/>
      <c r="D212" s="228" t="s">
        <v>229</v>
      </c>
      <c r="E212" s="233" t="s">
        <v>21</v>
      </c>
      <c r="F212" s="234" t="s">
        <v>1164</v>
      </c>
      <c r="G212" s="232"/>
      <c r="H212" s="235">
        <v>1</v>
      </c>
      <c r="I212" s="236"/>
      <c r="J212" s="232"/>
      <c r="K212" s="232"/>
      <c r="L212" s="237"/>
      <c r="M212" s="238"/>
      <c r="N212" s="239"/>
      <c r="O212" s="239"/>
      <c r="P212" s="239"/>
      <c r="Q212" s="239"/>
      <c r="R212" s="239"/>
      <c r="S212" s="239"/>
      <c r="T212" s="240"/>
      <c r="AT212" s="241" t="s">
        <v>229</v>
      </c>
      <c r="AU212" s="241" t="s">
        <v>82</v>
      </c>
      <c r="AV212" s="12" t="s">
        <v>84</v>
      </c>
      <c r="AW212" s="12" t="s">
        <v>36</v>
      </c>
      <c r="AX212" s="12" t="s">
        <v>82</v>
      </c>
      <c r="AY212" s="241" t="s">
        <v>212</v>
      </c>
    </row>
    <row r="213" s="1" customFormat="1" ht="33.75" customHeight="1">
      <c r="B213" s="38"/>
      <c r="C213" s="216" t="s">
        <v>1288</v>
      </c>
      <c r="D213" s="216" t="s">
        <v>215</v>
      </c>
      <c r="E213" s="217" t="s">
        <v>446</v>
      </c>
      <c r="F213" s="218" t="s">
        <v>447</v>
      </c>
      <c r="G213" s="219" t="s">
        <v>218</v>
      </c>
      <c r="H213" s="220">
        <v>2</v>
      </c>
      <c r="I213" s="221"/>
      <c r="J213" s="222">
        <f>ROUND(I213*H213,2)</f>
        <v>0</v>
      </c>
      <c r="K213" s="218" t="s">
        <v>219</v>
      </c>
      <c r="L213" s="43"/>
      <c r="M213" s="223" t="s">
        <v>21</v>
      </c>
      <c r="N213" s="224" t="s">
        <v>48</v>
      </c>
      <c r="O213" s="79"/>
      <c r="P213" s="225">
        <f>O213*H213</f>
        <v>0</v>
      </c>
      <c r="Q213" s="225">
        <v>0</v>
      </c>
      <c r="R213" s="225">
        <f>Q213*H213</f>
        <v>0</v>
      </c>
      <c r="S213" s="225">
        <v>0</v>
      </c>
      <c r="T213" s="226">
        <f>S213*H213</f>
        <v>0</v>
      </c>
      <c r="AR213" s="17" t="s">
        <v>412</v>
      </c>
      <c r="AT213" s="17" t="s">
        <v>215</v>
      </c>
      <c r="AU213" s="17" t="s">
        <v>82</v>
      </c>
      <c r="AY213" s="17" t="s">
        <v>212</v>
      </c>
      <c r="BE213" s="227">
        <f>IF(N213="základní",J213,0)</f>
        <v>0</v>
      </c>
      <c r="BF213" s="227">
        <f>IF(N213="snížená",J213,0)</f>
        <v>0</v>
      </c>
      <c r="BG213" s="227">
        <f>IF(N213="zákl. přenesená",J213,0)</f>
        <v>0</v>
      </c>
      <c r="BH213" s="227">
        <f>IF(N213="sníž. přenesená",J213,0)</f>
        <v>0</v>
      </c>
      <c r="BI213" s="227">
        <f>IF(N213="nulová",J213,0)</f>
        <v>0</v>
      </c>
      <c r="BJ213" s="17" t="s">
        <v>220</v>
      </c>
      <c r="BK213" s="227">
        <f>ROUND(I213*H213,2)</f>
        <v>0</v>
      </c>
      <c r="BL213" s="17" t="s">
        <v>412</v>
      </c>
      <c r="BM213" s="17" t="s">
        <v>1289</v>
      </c>
    </row>
    <row r="214" s="1" customFormat="1">
      <c r="B214" s="38"/>
      <c r="C214" s="39"/>
      <c r="D214" s="228" t="s">
        <v>222</v>
      </c>
      <c r="E214" s="39"/>
      <c r="F214" s="229" t="s">
        <v>449</v>
      </c>
      <c r="G214" s="39"/>
      <c r="H214" s="39"/>
      <c r="I214" s="143"/>
      <c r="J214" s="39"/>
      <c r="K214" s="39"/>
      <c r="L214" s="43"/>
      <c r="M214" s="230"/>
      <c r="N214" s="79"/>
      <c r="O214" s="79"/>
      <c r="P214" s="79"/>
      <c r="Q214" s="79"/>
      <c r="R214" s="79"/>
      <c r="S214" s="79"/>
      <c r="T214" s="80"/>
      <c r="AT214" s="17" t="s">
        <v>222</v>
      </c>
      <c r="AU214" s="17" t="s">
        <v>82</v>
      </c>
    </row>
    <row r="215" s="12" customFormat="1">
      <c r="B215" s="231"/>
      <c r="C215" s="232"/>
      <c r="D215" s="228" t="s">
        <v>229</v>
      </c>
      <c r="E215" s="233" t="s">
        <v>21</v>
      </c>
      <c r="F215" s="234" t="s">
        <v>1176</v>
      </c>
      <c r="G215" s="232"/>
      <c r="H215" s="235">
        <v>1</v>
      </c>
      <c r="I215" s="236"/>
      <c r="J215" s="232"/>
      <c r="K215" s="232"/>
      <c r="L215" s="237"/>
      <c r="M215" s="238"/>
      <c r="N215" s="239"/>
      <c r="O215" s="239"/>
      <c r="P215" s="239"/>
      <c r="Q215" s="239"/>
      <c r="R215" s="239"/>
      <c r="S215" s="239"/>
      <c r="T215" s="240"/>
      <c r="AT215" s="241" t="s">
        <v>229</v>
      </c>
      <c r="AU215" s="241" t="s">
        <v>82</v>
      </c>
      <c r="AV215" s="12" t="s">
        <v>84</v>
      </c>
      <c r="AW215" s="12" t="s">
        <v>36</v>
      </c>
      <c r="AX215" s="12" t="s">
        <v>75</v>
      </c>
      <c r="AY215" s="241" t="s">
        <v>212</v>
      </c>
    </row>
    <row r="216" s="12" customFormat="1">
      <c r="B216" s="231"/>
      <c r="C216" s="232"/>
      <c r="D216" s="228" t="s">
        <v>229</v>
      </c>
      <c r="E216" s="233" t="s">
        <v>21</v>
      </c>
      <c r="F216" s="234" t="s">
        <v>1177</v>
      </c>
      <c r="G216" s="232"/>
      <c r="H216" s="235">
        <v>1</v>
      </c>
      <c r="I216" s="236"/>
      <c r="J216" s="232"/>
      <c r="K216" s="232"/>
      <c r="L216" s="237"/>
      <c r="M216" s="238"/>
      <c r="N216" s="239"/>
      <c r="O216" s="239"/>
      <c r="P216" s="239"/>
      <c r="Q216" s="239"/>
      <c r="R216" s="239"/>
      <c r="S216" s="239"/>
      <c r="T216" s="240"/>
      <c r="AT216" s="241" t="s">
        <v>229</v>
      </c>
      <c r="AU216" s="241" t="s">
        <v>82</v>
      </c>
      <c r="AV216" s="12" t="s">
        <v>84</v>
      </c>
      <c r="AW216" s="12" t="s">
        <v>36</v>
      </c>
      <c r="AX216" s="12" t="s">
        <v>75</v>
      </c>
      <c r="AY216" s="241" t="s">
        <v>212</v>
      </c>
    </row>
    <row r="217" s="13" customFormat="1">
      <c r="B217" s="242"/>
      <c r="C217" s="243"/>
      <c r="D217" s="228" t="s">
        <v>229</v>
      </c>
      <c r="E217" s="244" t="s">
        <v>21</v>
      </c>
      <c r="F217" s="245" t="s">
        <v>232</v>
      </c>
      <c r="G217" s="243"/>
      <c r="H217" s="246">
        <v>2</v>
      </c>
      <c r="I217" s="247"/>
      <c r="J217" s="243"/>
      <c r="K217" s="243"/>
      <c r="L217" s="248"/>
      <c r="M217" s="249"/>
      <c r="N217" s="250"/>
      <c r="O217" s="250"/>
      <c r="P217" s="250"/>
      <c r="Q217" s="250"/>
      <c r="R217" s="250"/>
      <c r="S217" s="250"/>
      <c r="T217" s="251"/>
      <c r="AT217" s="252" t="s">
        <v>229</v>
      </c>
      <c r="AU217" s="252" t="s">
        <v>82</v>
      </c>
      <c r="AV217" s="13" t="s">
        <v>220</v>
      </c>
      <c r="AW217" s="13" t="s">
        <v>36</v>
      </c>
      <c r="AX217" s="13" t="s">
        <v>82</v>
      </c>
      <c r="AY217" s="252" t="s">
        <v>212</v>
      </c>
    </row>
    <row r="218" s="1" customFormat="1" ht="33.75" customHeight="1">
      <c r="B218" s="38"/>
      <c r="C218" s="216" t="s">
        <v>1290</v>
      </c>
      <c r="D218" s="216" t="s">
        <v>215</v>
      </c>
      <c r="E218" s="217" t="s">
        <v>463</v>
      </c>
      <c r="F218" s="218" t="s">
        <v>861</v>
      </c>
      <c r="G218" s="219" t="s">
        <v>261</v>
      </c>
      <c r="H218" s="220">
        <v>51.399999999999999</v>
      </c>
      <c r="I218" s="221"/>
      <c r="J218" s="222">
        <f>ROUND(I218*H218,2)</f>
        <v>0</v>
      </c>
      <c r="K218" s="218" t="s">
        <v>219</v>
      </c>
      <c r="L218" s="43"/>
      <c r="M218" s="223" t="s">
        <v>21</v>
      </c>
      <c r="N218" s="224" t="s">
        <v>48</v>
      </c>
      <c r="O218" s="79"/>
      <c r="P218" s="225">
        <f>O218*H218</f>
        <v>0</v>
      </c>
      <c r="Q218" s="225">
        <v>0</v>
      </c>
      <c r="R218" s="225">
        <f>Q218*H218</f>
        <v>0</v>
      </c>
      <c r="S218" s="225">
        <v>0</v>
      </c>
      <c r="T218" s="226">
        <f>S218*H218</f>
        <v>0</v>
      </c>
      <c r="AR218" s="17" t="s">
        <v>220</v>
      </c>
      <c r="AT218" s="17" t="s">
        <v>215</v>
      </c>
      <c r="AU218" s="17" t="s">
        <v>82</v>
      </c>
      <c r="AY218" s="17" t="s">
        <v>212</v>
      </c>
      <c r="BE218" s="227">
        <f>IF(N218="základní",J218,0)</f>
        <v>0</v>
      </c>
      <c r="BF218" s="227">
        <f>IF(N218="snížená",J218,0)</f>
        <v>0</v>
      </c>
      <c r="BG218" s="227">
        <f>IF(N218="zákl. přenesená",J218,0)</f>
        <v>0</v>
      </c>
      <c r="BH218" s="227">
        <f>IF(N218="sníž. přenesená",J218,0)</f>
        <v>0</v>
      </c>
      <c r="BI218" s="227">
        <f>IF(N218="nulová",J218,0)</f>
        <v>0</v>
      </c>
      <c r="BJ218" s="17" t="s">
        <v>220</v>
      </c>
      <c r="BK218" s="227">
        <f>ROUND(I218*H218,2)</f>
        <v>0</v>
      </c>
      <c r="BL218" s="17" t="s">
        <v>220</v>
      </c>
      <c r="BM218" s="17" t="s">
        <v>1291</v>
      </c>
    </row>
    <row r="219" s="1" customFormat="1">
      <c r="B219" s="38"/>
      <c r="C219" s="39"/>
      <c r="D219" s="228" t="s">
        <v>222</v>
      </c>
      <c r="E219" s="39"/>
      <c r="F219" s="229" t="s">
        <v>461</v>
      </c>
      <c r="G219" s="39"/>
      <c r="H219" s="39"/>
      <c r="I219" s="143"/>
      <c r="J219" s="39"/>
      <c r="K219" s="39"/>
      <c r="L219" s="43"/>
      <c r="M219" s="230"/>
      <c r="N219" s="79"/>
      <c r="O219" s="79"/>
      <c r="P219" s="79"/>
      <c r="Q219" s="79"/>
      <c r="R219" s="79"/>
      <c r="S219" s="79"/>
      <c r="T219" s="80"/>
      <c r="AT219" s="17" t="s">
        <v>222</v>
      </c>
      <c r="AU219" s="17" t="s">
        <v>82</v>
      </c>
    </row>
    <row r="220" s="12" customFormat="1">
      <c r="B220" s="231"/>
      <c r="C220" s="232"/>
      <c r="D220" s="228" t="s">
        <v>229</v>
      </c>
      <c r="E220" s="233" t="s">
        <v>21</v>
      </c>
      <c r="F220" s="234" t="s">
        <v>1292</v>
      </c>
      <c r="G220" s="232"/>
      <c r="H220" s="235">
        <v>22.800000000000001</v>
      </c>
      <c r="I220" s="236"/>
      <c r="J220" s="232"/>
      <c r="K220" s="232"/>
      <c r="L220" s="237"/>
      <c r="M220" s="238"/>
      <c r="N220" s="239"/>
      <c r="O220" s="239"/>
      <c r="P220" s="239"/>
      <c r="Q220" s="239"/>
      <c r="R220" s="239"/>
      <c r="S220" s="239"/>
      <c r="T220" s="240"/>
      <c r="AT220" s="241" t="s">
        <v>229</v>
      </c>
      <c r="AU220" s="241" t="s">
        <v>82</v>
      </c>
      <c r="AV220" s="12" t="s">
        <v>84</v>
      </c>
      <c r="AW220" s="12" t="s">
        <v>36</v>
      </c>
      <c r="AX220" s="12" t="s">
        <v>75</v>
      </c>
      <c r="AY220" s="241" t="s">
        <v>212</v>
      </c>
    </row>
    <row r="221" s="12" customFormat="1">
      <c r="B221" s="231"/>
      <c r="C221" s="232"/>
      <c r="D221" s="228" t="s">
        <v>229</v>
      </c>
      <c r="E221" s="233" t="s">
        <v>21</v>
      </c>
      <c r="F221" s="234" t="s">
        <v>1293</v>
      </c>
      <c r="G221" s="232"/>
      <c r="H221" s="235">
        <v>28.600000000000001</v>
      </c>
      <c r="I221" s="236"/>
      <c r="J221" s="232"/>
      <c r="K221" s="232"/>
      <c r="L221" s="237"/>
      <c r="M221" s="238"/>
      <c r="N221" s="239"/>
      <c r="O221" s="239"/>
      <c r="P221" s="239"/>
      <c r="Q221" s="239"/>
      <c r="R221" s="239"/>
      <c r="S221" s="239"/>
      <c r="T221" s="240"/>
      <c r="AT221" s="241" t="s">
        <v>229</v>
      </c>
      <c r="AU221" s="241" t="s">
        <v>82</v>
      </c>
      <c r="AV221" s="12" t="s">
        <v>84</v>
      </c>
      <c r="AW221" s="12" t="s">
        <v>36</v>
      </c>
      <c r="AX221" s="12" t="s">
        <v>75</v>
      </c>
      <c r="AY221" s="241" t="s">
        <v>212</v>
      </c>
    </row>
    <row r="222" s="13" customFormat="1">
      <c r="B222" s="242"/>
      <c r="C222" s="243"/>
      <c r="D222" s="228" t="s">
        <v>229</v>
      </c>
      <c r="E222" s="244" t="s">
        <v>21</v>
      </c>
      <c r="F222" s="245" t="s">
        <v>232</v>
      </c>
      <c r="G222" s="243"/>
      <c r="H222" s="246">
        <v>51.399999999999999</v>
      </c>
      <c r="I222" s="247"/>
      <c r="J222" s="243"/>
      <c r="K222" s="243"/>
      <c r="L222" s="248"/>
      <c r="M222" s="249"/>
      <c r="N222" s="250"/>
      <c r="O222" s="250"/>
      <c r="P222" s="250"/>
      <c r="Q222" s="250"/>
      <c r="R222" s="250"/>
      <c r="S222" s="250"/>
      <c r="T222" s="251"/>
      <c r="AT222" s="252" t="s">
        <v>229</v>
      </c>
      <c r="AU222" s="252" t="s">
        <v>82</v>
      </c>
      <c r="AV222" s="13" t="s">
        <v>220</v>
      </c>
      <c r="AW222" s="13" t="s">
        <v>36</v>
      </c>
      <c r="AX222" s="13" t="s">
        <v>82</v>
      </c>
      <c r="AY222" s="252" t="s">
        <v>212</v>
      </c>
    </row>
    <row r="223" s="1" customFormat="1" ht="33.75" customHeight="1">
      <c r="B223" s="38"/>
      <c r="C223" s="216" t="s">
        <v>1294</v>
      </c>
      <c r="D223" s="216" t="s">
        <v>215</v>
      </c>
      <c r="E223" s="217" t="s">
        <v>1181</v>
      </c>
      <c r="F223" s="218" t="s">
        <v>1182</v>
      </c>
      <c r="G223" s="219" t="s">
        <v>261</v>
      </c>
      <c r="H223" s="220">
        <v>1.9199999999999999</v>
      </c>
      <c r="I223" s="221"/>
      <c r="J223" s="222">
        <f>ROUND(I223*H223,2)</f>
        <v>0</v>
      </c>
      <c r="K223" s="218" t="s">
        <v>219</v>
      </c>
      <c r="L223" s="43"/>
      <c r="M223" s="223" t="s">
        <v>21</v>
      </c>
      <c r="N223" s="224" t="s">
        <v>48</v>
      </c>
      <c r="O223" s="79"/>
      <c r="P223" s="225">
        <f>O223*H223</f>
        <v>0</v>
      </c>
      <c r="Q223" s="225">
        <v>0</v>
      </c>
      <c r="R223" s="225">
        <f>Q223*H223</f>
        <v>0</v>
      </c>
      <c r="S223" s="225">
        <v>0</v>
      </c>
      <c r="T223" s="226">
        <f>S223*H223</f>
        <v>0</v>
      </c>
      <c r="AR223" s="17" t="s">
        <v>220</v>
      </c>
      <c r="AT223" s="17" t="s">
        <v>215</v>
      </c>
      <c r="AU223" s="17" t="s">
        <v>82</v>
      </c>
      <c r="AY223" s="17" t="s">
        <v>212</v>
      </c>
      <c r="BE223" s="227">
        <f>IF(N223="základní",J223,0)</f>
        <v>0</v>
      </c>
      <c r="BF223" s="227">
        <f>IF(N223="snížená",J223,0)</f>
        <v>0</v>
      </c>
      <c r="BG223" s="227">
        <f>IF(N223="zákl. přenesená",J223,0)</f>
        <v>0</v>
      </c>
      <c r="BH223" s="227">
        <f>IF(N223="sníž. přenesená",J223,0)</f>
        <v>0</v>
      </c>
      <c r="BI223" s="227">
        <f>IF(N223="nulová",J223,0)</f>
        <v>0</v>
      </c>
      <c r="BJ223" s="17" t="s">
        <v>220</v>
      </c>
      <c r="BK223" s="227">
        <f>ROUND(I223*H223,2)</f>
        <v>0</v>
      </c>
      <c r="BL223" s="17" t="s">
        <v>220</v>
      </c>
      <c r="BM223" s="17" t="s">
        <v>1295</v>
      </c>
    </row>
    <row r="224" s="1" customFormat="1">
      <c r="B224" s="38"/>
      <c r="C224" s="39"/>
      <c r="D224" s="228" t="s">
        <v>222</v>
      </c>
      <c r="E224" s="39"/>
      <c r="F224" s="229" t="s">
        <v>461</v>
      </c>
      <c r="G224" s="39"/>
      <c r="H224" s="39"/>
      <c r="I224" s="143"/>
      <c r="J224" s="39"/>
      <c r="K224" s="39"/>
      <c r="L224" s="43"/>
      <c r="M224" s="230"/>
      <c r="N224" s="79"/>
      <c r="O224" s="79"/>
      <c r="P224" s="79"/>
      <c r="Q224" s="79"/>
      <c r="R224" s="79"/>
      <c r="S224" s="79"/>
      <c r="T224" s="80"/>
      <c r="AT224" s="17" t="s">
        <v>222</v>
      </c>
      <c r="AU224" s="17" t="s">
        <v>82</v>
      </c>
    </row>
    <row r="225" s="12" customFormat="1">
      <c r="B225" s="231"/>
      <c r="C225" s="232"/>
      <c r="D225" s="228" t="s">
        <v>229</v>
      </c>
      <c r="E225" s="233" t="s">
        <v>21</v>
      </c>
      <c r="F225" s="234" t="s">
        <v>1296</v>
      </c>
      <c r="G225" s="232"/>
      <c r="H225" s="235">
        <v>1.9199999999999999</v>
      </c>
      <c r="I225" s="236"/>
      <c r="J225" s="232"/>
      <c r="K225" s="232"/>
      <c r="L225" s="237"/>
      <c r="M225" s="267"/>
      <c r="N225" s="268"/>
      <c r="O225" s="268"/>
      <c r="P225" s="268"/>
      <c r="Q225" s="268"/>
      <c r="R225" s="268"/>
      <c r="S225" s="268"/>
      <c r="T225" s="269"/>
      <c r="AT225" s="241" t="s">
        <v>229</v>
      </c>
      <c r="AU225" s="241" t="s">
        <v>82</v>
      </c>
      <c r="AV225" s="12" t="s">
        <v>84</v>
      </c>
      <c r="AW225" s="12" t="s">
        <v>36</v>
      </c>
      <c r="AX225" s="12" t="s">
        <v>82</v>
      </c>
      <c r="AY225" s="241" t="s">
        <v>212</v>
      </c>
    </row>
    <row r="226" s="1" customFormat="1" ht="6.96" customHeight="1">
      <c r="B226" s="57"/>
      <c r="C226" s="58"/>
      <c r="D226" s="58"/>
      <c r="E226" s="58"/>
      <c r="F226" s="58"/>
      <c r="G226" s="58"/>
      <c r="H226" s="58"/>
      <c r="I226" s="167"/>
      <c r="J226" s="58"/>
      <c r="K226" s="58"/>
      <c r="L226" s="43"/>
    </row>
  </sheetData>
  <sheetProtection sheet="1" autoFilter="0" formatColumns="0" formatRows="0" objects="1" scenarios="1" spinCount="100000" saltValue="Kwmsw3MoVRC70zYUDxfc0jvbm4+jbh8PvWkMlVt1htc6wJCQp2RYr9rgtGPM2i6qRcsZbBCv2G9FrXekFY46hg==" hashValue="Yag4gppl8hfH28vOwk9NUuvADjO7svyB7r7sPK6Zfm7Z0CPdPzjXZsMFx68EBBArt7ToVCT+tTDf1RsVXk4rjA==" algorithmName="SHA-512" password="CC35"/>
  <autoFilter ref="C93:K225"/>
  <mergeCells count="15">
    <mergeCell ref="E7:H7"/>
    <mergeCell ref="E11:H11"/>
    <mergeCell ref="E9:H9"/>
    <mergeCell ref="E13:H13"/>
    <mergeCell ref="E22:H22"/>
    <mergeCell ref="E31:H31"/>
    <mergeCell ref="E52:H52"/>
    <mergeCell ref="E56:H56"/>
    <mergeCell ref="E54:H54"/>
    <mergeCell ref="E58:H58"/>
    <mergeCell ref="E80:H80"/>
    <mergeCell ref="E84:H84"/>
    <mergeCell ref="E82:H82"/>
    <mergeCell ref="E86:H8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154</v>
      </c>
    </row>
    <row r="3" ht="6.96" customHeight="1">
      <c r="B3" s="137"/>
      <c r="C3" s="138"/>
      <c r="D3" s="138"/>
      <c r="E3" s="138"/>
      <c r="F3" s="138"/>
      <c r="G3" s="138"/>
      <c r="H3" s="138"/>
      <c r="I3" s="139"/>
      <c r="J3" s="138"/>
      <c r="K3" s="138"/>
      <c r="L3" s="20"/>
      <c r="AT3" s="17" t="s">
        <v>84</v>
      </c>
    </row>
    <row r="4" ht="24.96" customHeight="1">
      <c r="B4" s="20"/>
      <c r="D4" s="140" t="s">
        <v>182</v>
      </c>
      <c r="L4" s="20"/>
      <c r="M4" s="24" t="s">
        <v>10</v>
      </c>
      <c r="AT4" s="17" t="s">
        <v>36</v>
      </c>
    </row>
    <row r="5" ht="6.96" customHeight="1">
      <c r="B5" s="20"/>
      <c r="L5" s="20"/>
    </row>
    <row r="6" ht="12" customHeight="1">
      <c r="B6" s="20"/>
      <c r="D6" s="141" t="s">
        <v>16</v>
      </c>
      <c r="L6" s="20"/>
    </row>
    <row r="7" ht="16.5" customHeight="1">
      <c r="B7" s="20"/>
      <c r="E7" s="142" t="str">
        <f>'Rekapitulace stavby'!K6</f>
        <v>Oprava přejezdů v obvodu ST Ústí n.L.</v>
      </c>
      <c r="F7" s="141"/>
      <c r="G7" s="141"/>
      <c r="H7" s="141"/>
      <c r="L7" s="20"/>
    </row>
    <row r="8">
      <c r="B8" s="20"/>
      <c r="D8" s="141" t="s">
        <v>183</v>
      </c>
      <c r="L8" s="20"/>
    </row>
    <row r="9" ht="16.5" customHeight="1">
      <c r="B9" s="20"/>
      <c r="E9" s="142" t="s">
        <v>1189</v>
      </c>
      <c r="L9" s="20"/>
    </row>
    <row r="10" ht="12" customHeight="1">
      <c r="B10" s="20"/>
      <c r="D10" s="141" t="s">
        <v>185</v>
      </c>
      <c r="L10" s="20"/>
    </row>
    <row r="11" s="1" customFormat="1" ht="16.5" customHeight="1">
      <c r="B11" s="43"/>
      <c r="E11" s="141" t="s">
        <v>715</v>
      </c>
      <c r="F11" s="1"/>
      <c r="G11" s="1"/>
      <c r="H11" s="1"/>
      <c r="I11" s="143"/>
      <c r="L11" s="43"/>
    </row>
    <row r="12" s="1" customFormat="1" ht="12" customHeight="1">
      <c r="B12" s="43"/>
      <c r="D12" s="141" t="s">
        <v>187</v>
      </c>
      <c r="I12" s="143"/>
      <c r="L12" s="43"/>
    </row>
    <row r="13" s="1" customFormat="1" ht="36.96" customHeight="1">
      <c r="B13" s="43"/>
      <c r="E13" s="144" t="s">
        <v>1190</v>
      </c>
      <c r="F13" s="1"/>
      <c r="G13" s="1"/>
      <c r="H13" s="1"/>
      <c r="I13" s="143"/>
      <c r="L13" s="43"/>
    </row>
    <row r="14" s="1" customFormat="1">
      <c r="B14" s="43"/>
      <c r="I14" s="143"/>
      <c r="L14" s="43"/>
    </row>
    <row r="15" s="1" customFormat="1" ht="12" customHeight="1">
      <c r="B15" s="43"/>
      <c r="D15" s="141" t="s">
        <v>18</v>
      </c>
      <c r="F15" s="17" t="s">
        <v>19</v>
      </c>
      <c r="I15" s="145" t="s">
        <v>20</v>
      </c>
      <c r="J15" s="17" t="s">
        <v>21</v>
      </c>
      <c r="L15" s="43"/>
    </row>
    <row r="16" s="1" customFormat="1" ht="12" customHeight="1">
      <c r="B16" s="43"/>
      <c r="D16" s="141" t="s">
        <v>22</v>
      </c>
      <c r="F16" s="17" t="s">
        <v>23</v>
      </c>
      <c r="I16" s="145" t="s">
        <v>24</v>
      </c>
      <c r="J16" s="146" t="str">
        <f>'Rekapitulace stavby'!AN8</f>
        <v>2. 11. 2018</v>
      </c>
      <c r="L16" s="43"/>
    </row>
    <row r="17" s="1" customFormat="1" ht="10.8" customHeight="1">
      <c r="B17" s="43"/>
      <c r="I17" s="143"/>
      <c r="L17" s="43"/>
    </row>
    <row r="18" s="1" customFormat="1" ht="12" customHeight="1">
      <c r="B18" s="43"/>
      <c r="D18" s="141" t="s">
        <v>26</v>
      </c>
      <c r="I18" s="145" t="s">
        <v>27</v>
      </c>
      <c r="J18" s="17" t="s">
        <v>28</v>
      </c>
      <c r="L18" s="43"/>
    </row>
    <row r="19" s="1" customFormat="1" ht="18" customHeight="1">
      <c r="B19" s="43"/>
      <c r="E19" s="17" t="s">
        <v>29</v>
      </c>
      <c r="I19" s="145" t="s">
        <v>30</v>
      </c>
      <c r="J19" s="17" t="s">
        <v>31</v>
      </c>
      <c r="L19" s="43"/>
    </row>
    <row r="20" s="1" customFormat="1" ht="6.96" customHeight="1">
      <c r="B20" s="43"/>
      <c r="I20" s="143"/>
      <c r="L20" s="43"/>
    </row>
    <row r="21" s="1" customFormat="1" ht="12" customHeight="1">
      <c r="B21" s="43"/>
      <c r="D21" s="141" t="s">
        <v>32</v>
      </c>
      <c r="I21" s="145" t="s">
        <v>27</v>
      </c>
      <c r="J21" s="33" t="str">
        <f>'Rekapitulace stavby'!AN13</f>
        <v>Vyplň údaj</v>
      </c>
      <c r="L21" s="43"/>
    </row>
    <row r="22" s="1" customFormat="1" ht="18" customHeight="1">
      <c r="B22" s="43"/>
      <c r="E22" s="33" t="str">
        <f>'Rekapitulace stavby'!E14</f>
        <v>Vyplň údaj</v>
      </c>
      <c r="F22" s="17"/>
      <c r="G22" s="17"/>
      <c r="H22" s="17"/>
      <c r="I22" s="145" t="s">
        <v>30</v>
      </c>
      <c r="J22" s="33" t="str">
        <f>'Rekapitulace stavby'!AN14</f>
        <v>Vyplň údaj</v>
      </c>
      <c r="L22" s="43"/>
    </row>
    <row r="23" s="1" customFormat="1" ht="6.96" customHeight="1">
      <c r="B23" s="43"/>
      <c r="I23" s="143"/>
      <c r="L23" s="43"/>
    </row>
    <row r="24" s="1" customFormat="1" ht="12" customHeight="1">
      <c r="B24" s="43"/>
      <c r="D24" s="141" t="s">
        <v>34</v>
      </c>
      <c r="I24" s="145" t="s">
        <v>27</v>
      </c>
      <c r="J24" s="17" t="str">
        <f>IF('Rekapitulace stavby'!AN16="","",'Rekapitulace stavby'!AN16)</f>
        <v/>
      </c>
      <c r="L24" s="43"/>
    </row>
    <row r="25" s="1" customFormat="1" ht="18" customHeight="1">
      <c r="B25" s="43"/>
      <c r="E25" s="17" t="str">
        <f>IF('Rekapitulace stavby'!E17="","",'Rekapitulace stavby'!E17)</f>
        <v xml:space="preserve"> </v>
      </c>
      <c r="I25" s="145" t="s">
        <v>30</v>
      </c>
      <c r="J25" s="17" t="str">
        <f>IF('Rekapitulace stavby'!AN17="","",'Rekapitulace stavby'!AN17)</f>
        <v/>
      </c>
      <c r="L25" s="43"/>
    </row>
    <row r="26" s="1" customFormat="1" ht="6.96" customHeight="1">
      <c r="B26" s="43"/>
      <c r="I26" s="143"/>
      <c r="L26" s="43"/>
    </row>
    <row r="27" s="1" customFormat="1" ht="12" customHeight="1">
      <c r="B27" s="43"/>
      <c r="D27" s="141" t="s">
        <v>37</v>
      </c>
      <c r="I27" s="145" t="s">
        <v>27</v>
      </c>
      <c r="J27" s="17" t="s">
        <v>21</v>
      </c>
      <c r="L27" s="43"/>
    </row>
    <row r="28" s="1" customFormat="1" ht="18" customHeight="1">
      <c r="B28" s="43"/>
      <c r="E28" s="17" t="s">
        <v>38</v>
      </c>
      <c r="I28" s="145" t="s">
        <v>30</v>
      </c>
      <c r="J28" s="17" t="s">
        <v>21</v>
      </c>
      <c r="L28" s="43"/>
    </row>
    <row r="29" s="1" customFormat="1" ht="6.96" customHeight="1">
      <c r="B29" s="43"/>
      <c r="I29" s="143"/>
      <c r="L29" s="43"/>
    </row>
    <row r="30" s="1" customFormat="1" ht="12" customHeight="1">
      <c r="B30" s="43"/>
      <c r="D30" s="141" t="s">
        <v>39</v>
      </c>
      <c r="I30" s="143"/>
      <c r="L30" s="43"/>
    </row>
    <row r="31" s="7" customFormat="1" ht="45" customHeight="1">
      <c r="B31" s="147"/>
      <c r="E31" s="148" t="s">
        <v>40</v>
      </c>
      <c r="F31" s="148"/>
      <c r="G31" s="148"/>
      <c r="H31" s="148"/>
      <c r="I31" s="149"/>
      <c r="L31" s="147"/>
    </row>
    <row r="32" s="1" customFormat="1" ht="6.96" customHeight="1">
      <c r="B32" s="43"/>
      <c r="I32" s="143"/>
      <c r="L32" s="43"/>
    </row>
    <row r="33" s="1" customFormat="1" ht="6.96" customHeight="1">
      <c r="B33" s="43"/>
      <c r="D33" s="71"/>
      <c r="E33" s="71"/>
      <c r="F33" s="71"/>
      <c r="G33" s="71"/>
      <c r="H33" s="71"/>
      <c r="I33" s="150"/>
      <c r="J33" s="71"/>
      <c r="K33" s="71"/>
      <c r="L33" s="43"/>
    </row>
    <row r="34" s="1" customFormat="1" ht="25.44" customHeight="1">
      <c r="B34" s="43"/>
      <c r="D34" s="151" t="s">
        <v>41</v>
      </c>
      <c r="I34" s="143"/>
      <c r="J34" s="152">
        <f>ROUND(J92, 2)</f>
        <v>0</v>
      </c>
      <c r="L34" s="43"/>
    </row>
    <row r="35" s="1" customFormat="1" ht="6.96" customHeight="1">
      <c r="B35" s="43"/>
      <c r="D35" s="71"/>
      <c r="E35" s="71"/>
      <c r="F35" s="71"/>
      <c r="G35" s="71"/>
      <c r="H35" s="71"/>
      <c r="I35" s="150"/>
      <c r="J35" s="71"/>
      <c r="K35" s="71"/>
      <c r="L35" s="43"/>
    </row>
    <row r="36" s="1" customFormat="1" ht="14.4" customHeight="1">
      <c r="B36" s="43"/>
      <c r="F36" s="153" t="s">
        <v>43</v>
      </c>
      <c r="I36" s="154" t="s">
        <v>42</v>
      </c>
      <c r="J36" s="153" t="s">
        <v>44</v>
      </c>
      <c r="L36" s="43"/>
    </row>
    <row r="37" hidden="1" s="1" customFormat="1" ht="14.4" customHeight="1">
      <c r="B37" s="43"/>
      <c r="D37" s="141" t="s">
        <v>45</v>
      </c>
      <c r="E37" s="141" t="s">
        <v>46</v>
      </c>
      <c r="F37" s="155">
        <f>ROUND((SUM(BE92:BE97)),  2)</f>
        <v>0</v>
      </c>
      <c r="I37" s="156">
        <v>0.20999999999999999</v>
      </c>
      <c r="J37" s="155">
        <f>ROUND(((SUM(BE92:BE97))*I37),  2)</f>
        <v>0</v>
      </c>
      <c r="L37" s="43"/>
    </row>
    <row r="38" hidden="1" s="1" customFormat="1" ht="14.4" customHeight="1">
      <c r="B38" s="43"/>
      <c r="E38" s="141" t="s">
        <v>47</v>
      </c>
      <c r="F38" s="155">
        <f>ROUND((SUM(BF92:BF97)),  2)</f>
        <v>0</v>
      </c>
      <c r="I38" s="156">
        <v>0.14999999999999999</v>
      </c>
      <c r="J38" s="155">
        <f>ROUND(((SUM(BF92:BF97))*I38),  2)</f>
        <v>0</v>
      </c>
      <c r="L38" s="43"/>
    </row>
    <row r="39" s="1" customFormat="1" ht="14.4" customHeight="1">
      <c r="B39" s="43"/>
      <c r="D39" s="141" t="s">
        <v>45</v>
      </c>
      <c r="E39" s="141" t="s">
        <v>48</v>
      </c>
      <c r="F39" s="155">
        <f>ROUND((SUM(BG92:BG97)),  2)</f>
        <v>0</v>
      </c>
      <c r="I39" s="156">
        <v>0.20999999999999999</v>
      </c>
      <c r="J39" s="155">
        <f>0</f>
        <v>0</v>
      </c>
      <c r="L39" s="43"/>
    </row>
    <row r="40" s="1" customFormat="1" ht="14.4" customHeight="1">
      <c r="B40" s="43"/>
      <c r="E40" s="141" t="s">
        <v>49</v>
      </c>
      <c r="F40" s="155">
        <f>ROUND((SUM(BH92:BH97)),  2)</f>
        <v>0</v>
      </c>
      <c r="I40" s="156">
        <v>0.14999999999999999</v>
      </c>
      <c r="J40" s="155">
        <f>0</f>
        <v>0</v>
      </c>
      <c r="L40" s="43"/>
    </row>
    <row r="41" hidden="1" s="1" customFormat="1" ht="14.4" customHeight="1">
      <c r="B41" s="43"/>
      <c r="E41" s="141" t="s">
        <v>50</v>
      </c>
      <c r="F41" s="155">
        <f>ROUND((SUM(BI92:BI97)),  2)</f>
        <v>0</v>
      </c>
      <c r="I41" s="156">
        <v>0</v>
      </c>
      <c r="J41" s="155">
        <f>0</f>
        <v>0</v>
      </c>
      <c r="L41" s="43"/>
    </row>
    <row r="42" s="1" customFormat="1" ht="6.96" customHeight="1">
      <c r="B42" s="43"/>
      <c r="I42" s="143"/>
      <c r="L42" s="43"/>
    </row>
    <row r="43" s="1" customFormat="1" ht="25.44" customHeight="1">
      <c r="B43" s="43"/>
      <c r="C43" s="157"/>
      <c r="D43" s="158" t="s">
        <v>51</v>
      </c>
      <c r="E43" s="159"/>
      <c r="F43" s="159"/>
      <c r="G43" s="160" t="s">
        <v>52</v>
      </c>
      <c r="H43" s="161" t="s">
        <v>53</v>
      </c>
      <c r="I43" s="162"/>
      <c r="J43" s="163">
        <f>SUM(J34:J41)</f>
        <v>0</v>
      </c>
      <c r="K43" s="164"/>
      <c r="L43" s="43"/>
    </row>
    <row r="44" s="1" customFormat="1" ht="14.4" customHeight="1">
      <c r="B44" s="165"/>
      <c r="C44" s="166"/>
      <c r="D44" s="166"/>
      <c r="E44" s="166"/>
      <c r="F44" s="166"/>
      <c r="G44" s="166"/>
      <c r="H44" s="166"/>
      <c r="I44" s="167"/>
      <c r="J44" s="166"/>
      <c r="K44" s="166"/>
      <c r="L44" s="43"/>
    </row>
    <row r="48" s="1" customFormat="1" ht="6.96" customHeight="1">
      <c r="B48" s="168"/>
      <c r="C48" s="169"/>
      <c r="D48" s="169"/>
      <c r="E48" s="169"/>
      <c r="F48" s="169"/>
      <c r="G48" s="169"/>
      <c r="H48" s="169"/>
      <c r="I48" s="170"/>
      <c r="J48" s="169"/>
      <c r="K48" s="169"/>
      <c r="L48" s="43"/>
    </row>
    <row r="49" s="1" customFormat="1" ht="24.96" customHeight="1">
      <c r="B49" s="38"/>
      <c r="C49" s="23" t="s">
        <v>189</v>
      </c>
      <c r="D49" s="39"/>
      <c r="E49" s="39"/>
      <c r="F49" s="39"/>
      <c r="G49" s="39"/>
      <c r="H49" s="39"/>
      <c r="I49" s="143"/>
      <c r="J49" s="39"/>
      <c r="K49" s="39"/>
      <c r="L49" s="43"/>
    </row>
    <row r="50" s="1" customFormat="1" ht="6.96" customHeight="1">
      <c r="B50" s="38"/>
      <c r="C50" s="39"/>
      <c r="D50" s="39"/>
      <c r="E50" s="39"/>
      <c r="F50" s="39"/>
      <c r="G50" s="39"/>
      <c r="H50" s="39"/>
      <c r="I50" s="143"/>
      <c r="J50" s="39"/>
      <c r="K50" s="39"/>
      <c r="L50" s="43"/>
    </row>
    <row r="51" s="1" customFormat="1" ht="12" customHeight="1">
      <c r="B51" s="38"/>
      <c r="C51" s="32" t="s">
        <v>16</v>
      </c>
      <c r="D51" s="39"/>
      <c r="E51" s="39"/>
      <c r="F51" s="39"/>
      <c r="G51" s="39"/>
      <c r="H51" s="39"/>
      <c r="I51" s="143"/>
      <c r="J51" s="39"/>
      <c r="K51" s="39"/>
      <c r="L51" s="43"/>
    </row>
    <row r="52" s="1" customFormat="1" ht="16.5" customHeight="1">
      <c r="B52" s="38"/>
      <c r="C52" s="39"/>
      <c r="D52" s="39"/>
      <c r="E52" s="171" t="str">
        <f>E7</f>
        <v>Oprava přejezdů v obvodu ST Ústí n.L.</v>
      </c>
      <c r="F52" s="32"/>
      <c r="G52" s="32"/>
      <c r="H52" s="32"/>
      <c r="I52" s="143"/>
      <c r="J52" s="39"/>
      <c r="K52" s="39"/>
      <c r="L52" s="43"/>
    </row>
    <row r="53" ht="12" customHeight="1">
      <c r="B53" s="21"/>
      <c r="C53" s="32" t="s">
        <v>183</v>
      </c>
      <c r="D53" s="22"/>
      <c r="E53" s="22"/>
      <c r="F53" s="22"/>
      <c r="G53" s="22"/>
      <c r="H53" s="22"/>
      <c r="I53" s="136"/>
      <c r="J53" s="22"/>
      <c r="K53" s="22"/>
      <c r="L53" s="20"/>
    </row>
    <row r="54" ht="16.5" customHeight="1">
      <c r="B54" s="21"/>
      <c r="C54" s="22"/>
      <c r="D54" s="22"/>
      <c r="E54" s="171" t="s">
        <v>1189</v>
      </c>
      <c r="F54" s="22"/>
      <c r="G54" s="22"/>
      <c r="H54" s="22"/>
      <c r="I54" s="136"/>
      <c r="J54" s="22"/>
      <c r="K54" s="22"/>
      <c r="L54" s="20"/>
    </row>
    <row r="55" ht="12" customHeight="1">
      <c r="B55" s="21"/>
      <c r="C55" s="32" t="s">
        <v>185</v>
      </c>
      <c r="D55" s="22"/>
      <c r="E55" s="22"/>
      <c r="F55" s="22"/>
      <c r="G55" s="22"/>
      <c r="H55" s="22"/>
      <c r="I55" s="136"/>
      <c r="J55" s="22"/>
      <c r="K55" s="22"/>
      <c r="L55" s="20"/>
    </row>
    <row r="56" s="1" customFormat="1" ht="16.5" customHeight="1">
      <c r="B56" s="38"/>
      <c r="C56" s="39"/>
      <c r="D56" s="39"/>
      <c r="E56" s="32" t="s">
        <v>715</v>
      </c>
      <c r="F56" s="39"/>
      <c r="G56" s="39"/>
      <c r="H56" s="39"/>
      <c r="I56" s="143"/>
      <c r="J56" s="39"/>
      <c r="K56" s="39"/>
      <c r="L56" s="43"/>
    </row>
    <row r="57" s="1" customFormat="1" ht="12" customHeight="1">
      <c r="B57" s="38"/>
      <c r="C57" s="32" t="s">
        <v>187</v>
      </c>
      <c r="D57" s="39"/>
      <c r="E57" s="39"/>
      <c r="F57" s="39"/>
      <c r="G57" s="39"/>
      <c r="H57" s="39"/>
      <c r="I57" s="143"/>
      <c r="J57" s="39"/>
      <c r="K57" s="39"/>
      <c r="L57" s="43"/>
    </row>
    <row r="58" s="1" customFormat="1" ht="16.5" customHeight="1">
      <c r="B58" s="38"/>
      <c r="C58" s="39"/>
      <c r="D58" s="39"/>
      <c r="E58" s="64" t="str">
        <f>E13</f>
        <v>TK - P3524</v>
      </c>
      <c r="F58" s="39"/>
      <c r="G58" s="39"/>
      <c r="H58" s="39"/>
      <c r="I58" s="143"/>
      <c r="J58" s="39"/>
      <c r="K58" s="39"/>
      <c r="L58" s="43"/>
    </row>
    <row r="59" s="1" customFormat="1" ht="6.96" customHeight="1">
      <c r="B59" s="38"/>
      <c r="C59" s="39"/>
      <c r="D59" s="39"/>
      <c r="E59" s="39"/>
      <c r="F59" s="39"/>
      <c r="G59" s="39"/>
      <c r="H59" s="39"/>
      <c r="I59" s="143"/>
      <c r="J59" s="39"/>
      <c r="K59" s="39"/>
      <c r="L59" s="43"/>
    </row>
    <row r="60" s="1" customFormat="1" ht="12" customHeight="1">
      <c r="B60" s="38"/>
      <c r="C60" s="32" t="s">
        <v>22</v>
      </c>
      <c r="D60" s="39"/>
      <c r="E60" s="39"/>
      <c r="F60" s="27" t="str">
        <f>F16</f>
        <v>obvod ST Ústí n.L.</v>
      </c>
      <c r="G60" s="39"/>
      <c r="H60" s="39"/>
      <c r="I60" s="145" t="s">
        <v>24</v>
      </c>
      <c r="J60" s="67" t="str">
        <f>IF(J16="","",J16)</f>
        <v>2. 11. 2018</v>
      </c>
      <c r="K60" s="39"/>
      <c r="L60" s="43"/>
    </row>
    <row r="61" s="1" customFormat="1" ht="6.96" customHeight="1">
      <c r="B61" s="38"/>
      <c r="C61" s="39"/>
      <c r="D61" s="39"/>
      <c r="E61" s="39"/>
      <c r="F61" s="39"/>
      <c r="G61" s="39"/>
      <c r="H61" s="39"/>
      <c r="I61" s="143"/>
      <c r="J61" s="39"/>
      <c r="K61" s="39"/>
      <c r="L61" s="43"/>
    </row>
    <row r="62" s="1" customFormat="1" ht="13.65" customHeight="1">
      <c r="B62" s="38"/>
      <c r="C62" s="32" t="s">
        <v>26</v>
      </c>
      <c r="D62" s="39"/>
      <c r="E62" s="39"/>
      <c r="F62" s="27" t="str">
        <f>E19</f>
        <v>SŽDC s.o., OŘ Ústí n.L., ST Ústí n.L.</v>
      </c>
      <c r="G62" s="39"/>
      <c r="H62" s="39"/>
      <c r="I62" s="145" t="s">
        <v>34</v>
      </c>
      <c r="J62" s="36" t="str">
        <f>E25</f>
        <v xml:space="preserve"> </v>
      </c>
      <c r="K62" s="39"/>
      <c r="L62" s="43"/>
    </row>
    <row r="63" s="1" customFormat="1" ht="24.9" customHeight="1">
      <c r="B63" s="38"/>
      <c r="C63" s="32" t="s">
        <v>32</v>
      </c>
      <c r="D63" s="39"/>
      <c r="E63" s="39"/>
      <c r="F63" s="27" t="str">
        <f>IF(E22="","",E22)</f>
        <v>Vyplň údaj</v>
      </c>
      <c r="G63" s="39"/>
      <c r="H63" s="39"/>
      <c r="I63" s="145" t="s">
        <v>37</v>
      </c>
      <c r="J63" s="36" t="str">
        <f>E28</f>
        <v>Jakub Lukášek, DiS; Jan Seemann, DiS</v>
      </c>
      <c r="K63" s="39"/>
      <c r="L63" s="43"/>
    </row>
    <row r="64" s="1" customFormat="1" ht="10.32" customHeight="1">
      <c r="B64" s="38"/>
      <c r="C64" s="39"/>
      <c r="D64" s="39"/>
      <c r="E64" s="39"/>
      <c r="F64" s="39"/>
      <c r="G64" s="39"/>
      <c r="H64" s="39"/>
      <c r="I64" s="143"/>
      <c r="J64" s="39"/>
      <c r="K64" s="39"/>
      <c r="L64" s="43"/>
    </row>
    <row r="65" s="1" customFormat="1" ht="29.28" customHeight="1">
      <c r="B65" s="38"/>
      <c r="C65" s="172" t="s">
        <v>190</v>
      </c>
      <c r="D65" s="173"/>
      <c r="E65" s="173"/>
      <c r="F65" s="173"/>
      <c r="G65" s="173"/>
      <c r="H65" s="173"/>
      <c r="I65" s="174"/>
      <c r="J65" s="175" t="s">
        <v>191</v>
      </c>
      <c r="K65" s="173"/>
      <c r="L65" s="43"/>
    </row>
    <row r="66" s="1" customFormat="1" ht="10.32" customHeight="1">
      <c r="B66" s="38"/>
      <c r="C66" s="39"/>
      <c r="D66" s="39"/>
      <c r="E66" s="39"/>
      <c r="F66" s="39"/>
      <c r="G66" s="39"/>
      <c r="H66" s="39"/>
      <c r="I66" s="143"/>
      <c r="J66" s="39"/>
      <c r="K66" s="39"/>
      <c r="L66" s="43"/>
    </row>
    <row r="67" s="1" customFormat="1" ht="22.8" customHeight="1">
      <c r="B67" s="38"/>
      <c r="C67" s="176" t="s">
        <v>73</v>
      </c>
      <c r="D67" s="39"/>
      <c r="E67" s="39"/>
      <c r="F67" s="39"/>
      <c r="G67" s="39"/>
      <c r="H67" s="39"/>
      <c r="I67" s="143"/>
      <c r="J67" s="97">
        <f>J92</f>
        <v>0</v>
      </c>
      <c r="K67" s="39"/>
      <c r="L67" s="43"/>
      <c r="AU67" s="17" t="s">
        <v>192</v>
      </c>
    </row>
    <row r="68" s="8" customFormat="1" ht="24.96" customHeight="1">
      <c r="B68" s="177"/>
      <c r="C68" s="178"/>
      <c r="D68" s="179" t="s">
        <v>196</v>
      </c>
      <c r="E68" s="180"/>
      <c r="F68" s="180"/>
      <c r="G68" s="180"/>
      <c r="H68" s="180"/>
      <c r="I68" s="181"/>
      <c r="J68" s="182">
        <f>J93</f>
        <v>0</v>
      </c>
      <c r="K68" s="178"/>
      <c r="L68" s="183"/>
    </row>
    <row r="69" s="1" customFormat="1" ht="21.84" customHeight="1">
      <c r="B69" s="38"/>
      <c r="C69" s="39"/>
      <c r="D69" s="39"/>
      <c r="E69" s="39"/>
      <c r="F69" s="39"/>
      <c r="G69" s="39"/>
      <c r="H69" s="39"/>
      <c r="I69" s="143"/>
      <c r="J69" s="39"/>
      <c r="K69" s="39"/>
      <c r="L69" s="43"/>
    </row>
    <row r="70" s="1" customFormat="1" ht="6.96" customHeight="1">
      <c r="B70" s="57"/>
      <c r="C70" s="58"/>
      <c r="D70" s="58"/>
      <c r="E70" s="58"/>
      <c r="F70" s="58"/>
      <c r="G70" s="58"/>
      <c r="H70" s="58"/>
      <c r="I70" s="167"/>
      <c r="J70" s="58"/>
      <c r="K70" s="58"/>
      <c r="L70" s="43"/>
    </row>
    <row r="74" s="1" customFormat="1" ht="6.96" customHeight="1">
      <c r="B74" s="59"/>
      <c r="C74" s="60"/>
      <c r="D74" s="60"/>
      <c r="E74" s="60"/>
      <c r="F74" s="60"/>
      <c r="G74" s="60"/>
      <c r="H74" s="60"/>
      <c r="I74" s="170"/>
      <c r="J74" s="60"/>
      <c r="K74" s="60"/>
      <c r="L74" s="43"/>
    </row>
    <row r="75" s="1" customFormat="1" ht="24.96" customHeight="1">
      <c r="B75" s="38"/>
      <c r="C75" s="23" t="s">
        <v>197</v>
      </c>
      <c r="D75" s="39"/>
      <c r="E75" s="39"/>
      <c r="F75" s="39"/>
      <c r="G75" s="39"/>
      <c r="H75" s="39"/>
      <c r="I75" s="143"/>
      <c r="J75" s="39"/>
      <c r="K75" s="39"/>
      <c r="L75" s="43"/>
    </row>
    <row r="76" s="1" customFormat="1" ht="6.96" customHeight="1">
      <c r="B76" s="38"/>
      <c r="C76" s="39"/>
      <c r="D76" s="39"/>
      <c r="E76" s="39"/>
      <c r="F76" s="39"/>
      <c r="G76" s="39"/>
      <c r="H76" s="39"/>
      <c r="I76" s="143"/>
      <c r="J76" s="39"/>
      <c r="K76" s="39"/>
      <c r="L76" s="43"/>
    </row>
    <row r="77" s="1" customFormat="1" ht="12" customHeight="1">
      <c r="B77" s="38"/>
      <c r="C77" s="32" t="s">
        <v>16</v>
      </c>
      <c r="D77" s="39"/>
      <c r="E77" s="39"/>
      <c r="F77" s="39"/>
      <c r="G77" s="39"/>
      <c r="H77" s="39"/>
      <c r="I77" s="143"/>
      <c r="J77" s="39"/>
      <c r="K77" s="39"/>
      <c r="L77" s="43"/>
    </row>
    <row r="78" s="1" customFormat="1" ht="16.5" customHeight="1">
      <c r="B78" s="38"/>
      <c r="C78" s="39"/>
      <c r="D78" s="39"/>
      <c r="E78" s="171" t="str">
        <f>E7</f>
        <v>Oprava přejezdů v obvodu ST Ústí n.L.</v>
      </c>
      <c r="F78" s="32"/>
      <c r="G78" s="32"/>
      <c r="H78" s="32"/>
      <c r="I78" s="143"/>
      <c r="J78" s="39"/>
      <c r="K78" s="39"/>
      <c r="L78" s="43"/>
    </row>
    <row r="79" ht="12" customHeight="1">
      <c r="B79" s="21"/>
      <c r="C79" s="32" t="s">
        <v>183</v>
      </c>
      <c r="D79" s="22"/>
      <c r="E79" s="22"/>
      <c r="F79" s="22"/>
      <c r="G79" s="22"/>
      <c r="H79" s="22"/>
      <c r="I79" s="136"/>
      <c r="J79" s="22"/>
      <c r="K79" s="22"/>
      <c r="L79" s="20"/>
    </row>
    <row r="80" ht="16.5" customHeight="1">
      <c r="B80" s="21"/>
      <c r="C80" s="22"/>
      <c r="D80" s="22"/>
      <c r="E80" s="171" t="s">
        <v>1189</v>
      </c>
      <c r="F80" s="22"/>
      <c r="G80" s="22"/>
      <c r="H80" s="22"/>
      <c r="I80" s="136"/>
      <c r="J80" s="22"/>
      <c r="K80" s="22"/>
      <c r="L80" s="20"/>
    </row>
    <row r="81" ht="12" customHeight="1">
      <c r="B81" s="21"/>
      <c r="C81" s="32" t="s">
        <v>185</v>
      </c>
      <c r="D81" s="22"/>
      <c r="E81" s="22"/>
      <c r="F81" s="22"/>
      <c r="G81" s="22"/>
      <c r="H81" s="22"/>
      <c r="I81" s="136"/>
      <c r="J81" s="22"/>
      <c r="K81" s="22"/>
      <c r="L81" s="20"/>
    </row>
    <row r="82" s="1" customFormat="1" ht="16.5" customHeight="1">
      <c r="B82" s="38"/>
      <c r="C82" s="39"/>
      <c r="D82" s="39"/>
      <c r="E82" s="32" t="s">
        <v>715</v>
      </c>
      <c r="F82" s="39"/>
      <c r="G82" s="39"/>
      <c r="H82" s="39"/>
      <c r="I82" s="143"/>
      <c r="J82" s="39"/>
      <c r="K82" s="39"/>
      <c r="L82" s="43"/>
    </row>
    <row r="83" s="1" customFormat="1" ht="12" customHeight="1">
      <c r="B83" s="38"/>
      <c r="C83" s="32" t="s">
        <v>187</v>
      </c>
      <c r="D83" s="39"/>
      <c r="E83" s="39"/>
      <c r="F83" s="39"/>
      <c r="G83" s="39"/>
      <c r="H83" s="39"/>
      <c r="I83" s="143"/>
      <c r="J83" s="39"/>
      <c r="K83" s="39"/>
      <c r="L83" s="43"/>
    </row>
    <row r="84" s="1" customFormat="1" ht="16.5" customHeight="1">
      <c r="B84" s="38"/>
      <c r="C84" s="39"/>
      <c r="D84" s="39"/>
      <c r="E84" s="64" t="str">
        <f>E13</f>
        <v>TK - P3524</v>
      </c>
      <c r="F84" s="39"/>
      <c r="G84" s="39"/>
      <c r="H84" s="39"/>
      <c r="I84" s="143"/>
      <c r="J84" s="39"/>
      <c r="K84" s="39"/>
      <c r="L84" s="43"/>
    </row>
    <row r="85" s="1" customFormat="1" ht="6.96" customHeight="1">
      <c r="B85" s="38"/>
      <c r="C85" s="39"/>
      <c r="D85" s="39"/>
      <c r="E85" s="39"/>
      <c r="F85" s="39"/>
      <c r="G85" s="39"/>
      <c r="H85" s="39"/>
      <c r="I85" s="143"/>
      <c r="J85" s="39"/>
      <c r="K85" s="39"/>
      <c r="L85" s="43"/>
    </row>
    <row r="86" s="1" customFormat="1" ht="12" customHeight="1">
      <c r="B86" s="38"/>
      <c r="C86" s="32" t="s">
        <v>22</v>
      </c>
      <c r="D86" s="39"/>
      <c r="E86" s="39"/>
      <c r="F86" s="27" t="str">
        <f>F16</f>
        <v>obvod ST Ústí n.L.</v>
      </c>
      <c r="G86" s="39"/>
      <c r="H86" s="39"/>
      <c r="I86" s="145" t="s">
        <v>24</v>
      </c>
      <c r="J86" s="67" t="str">
        <f>IF(J16="","",J16)</f>
        <v>2. 11. 2018</v>
      </c>
      <c r="K86" s="39"/>
      <c r="L86" s="43"/>
    </row>
    <row r="87" s="1" customFormat="1" ht="6.96" customHeight="1">
      <c r="B87" s="38"/>
      <c r="C87" s="39"/>
      <c r="D87" s="39"/>
      <c r="E87" s="39"/>
      <c r="F87" s="39"/>
      <c r="G87" s="39"/>
      <c r="H87" s="39"/>
      <c r="I87" s="143"/>
      <c r="J87" s="39"/>
      <c r="K87" s="39"/>
      <c r="L87" s="43"/>
    </row>
    <row r="88" s="1" customFormat="1" ht="13.65" customHeight="1">
      <c r="B88" s="38"/>
      <c r="C88" s="32" t="s">
        <v>26</v>
      </c>
      <c r="D88" s="39"/>
      <c r="E88" s="39"/>
      <c r="F88" s="27" t="str">
        <f>E19</f>
        <v>SŽDC s.o., OŘ Ústí n.L., ST Ústí n.L.</v>
      </c>
      <c r="G88" s="39"/>
      <c r="H88" s="39"/>
      <c r="I88" s="145" t="s">
        <v>34</v>
      </c>
      <c r="J88" s="36" t="str">
        <f>E25</f>
        <v xml:space="preserve"> </v>
      </c>
      <c r="K88" s="39"/>
      <c r="L88" s="43"/>
    </row>
    <row r="89" s="1" customFormat="1" ht="24.9" customHeight="1">
      <c r="B89" s="38"/>
      <c r="C89" s="32" t="s">
        <v>32</v>
      </c>
      <c r="D89" s="39"/>
      <c r="E89" s="39"/>
      <c r="F89" s="27" t="str">
        <f>IF(E22="","",E22)</f>
        <v>Vyplň údaj</v>
      </c>
      <c r="G89" s="39"/>
      <c r="H89" s="39"/>
      <c r="I89" s="145" t="s">
        <v>37</v>
      </c>
      <c r="J89" s="36" t="str">
        <f>E28</f>
        <v>Jakub Lukášek, DiS; Jan Seemann, DiS</v>
      </c>
      <c r="K89" s="39"/>
      <c r="L89" s="43"/>
    </row>
    <row r="90" s="1" customFormat="1" ht="10.32" customHeight="1">
      <c r="B90" s="38"/>
      <c r="C90" s="39"/>
      <c r="D90" s="39"/>
      <c r="E90" s="39"/>
      <c r="F90" s="39"/>
      <c r="G90" s="39"/>
      <c r="H90" s="39"/>
      <c r="I90" s="143"/>
      <c r="J90" s="39"/>
      <c r="K90" s="39"/>
      <c r="L90" s="43"/>
    </row>
    <row r="91" s="10" customFormat="1" ht="29.28" customHeight="1">
      <c r="B91" s="190"/>
      <c r="C91" s="191" t="s">
        <v>198</v>
      </c>
      <c r="D91" s="192" t="s">
        <v>60</v>
      </c>
      <c r="E91" s="192" t="s">
        <v>56</v>
      </c>
      <c r="F91" s="192" t="s">
        <v>57</v>
      </c>
      <c r="G91" s="192" t="s">
        <v>199</v>
      </c>
      <c r="H91" s="192" t="s">
        <v>200</v>
      </c>
      <c r="I91" s="193" t="s">
        <v>201</v>
      </c>
      <c r="J91" s="192" t="s">
        <v>191</v>
      </c>
      <c r="K91" s="194" t="s">
        <v>202</v>
      </c>
      <c r="L91" s="195"/>
      <c r="M91" s="87" t="s">
        <v>21</v>
      </c>
      <c r="N91" s="88" t="s">
        <v>45</v>
      </c>
      <c r="O91" s="88" t="s">
        <v>203</v>
      </c>
      <c r="P91" s="88" t="s">
        <v>204</v>
      </c>
      <c r="Q91" s="88" t="s">
        <v>205</v>
      </c>
      <c r="R91" s="88" t="s">
        <v>206</v>
      </c>
      <c r="S91" s="88" t="s">
        <v>207</v>
      </c>
      <c r="T91" s="89" t="s">
        <v>208</v>
      </c>
    </row>
    <row r="92" s="1" customFormat="1" ht="22.8" customHeight="1">
      <c r="B92" s="38"/>
      <c r="C92" s="94" t="s">
        <v>209</v>
      </c>
      <c r="D92" s="39"/>
      <c r="E92" s="39"/>
      <c r="F92" s="39"/>
      <c r="G92" s="39"/>
      <c r="H92" s="39"/>
      <c r="I92" s="143"/>
      <c r="J92" s="196">
        <f>BK92</f>
        <v>0</v>
      </c>
      <c r="K92" s="39"/>
      <c r="L92" s="43"/>
      <c r="M92" s="90"/>
      <c r="N92" s="91"/>
      <c r="O92" s="91"/>
      <c r="P92" s="197">
        <f>P93</f>
        <v>0</v>
      </c>
      <c r="Q92" s="91"/>
      <c r="R92" s="197">
        <f>R93</f>
        <v>0</v>
      </c>
      <c r="S92" s="91"/>
      <c r="T92" s="198">
        <f>T93</f>
        <v>0</v>
      </c>
      <c r="AT92" s="17" t="s">
        <v>74</v>
      </c>
      <c r="AU92" s="17" t="s">
        <v>192</v>
      </c>
      <c r="BK92" s="199">
        <f>BK93</f>
        <v>0</v>
      </c>
    </row>
    <row r="93" s="11" customFormat="1" ht="25.92" customHeight="1">
      <c r="B93" s="200"/>
      <c r="C93" s="201"/>
      <c r="D93" s="202" t="s">
        <v>74</v>
      </c>
      <c r="E93" s="203" t="s">
        <v>98</v>
      </c>
      <c r="F93" s="203" t="s">
        <v>466</v>
      </c>
      <c r="G93" s="201"/>
      <c r="H93" s="201"/>
      <c r="I93" s="204"/>
      <c r="J93" s="205">
        <f>BK93</f>
        <v>0</v>
      </c>
      <c r="K93" s="201"/>
      <c r="L93" s="206"/>
      <c r="M93" s="207"/>
      <c r="N93" s="208"/>
      <c r="O93" s="208"/>
      <c r="P93" s="209">
        <f>SUM(P94:P97)</f>
        <v>0</v>
      </c>
      <c r="Q93" s="208"/>
      <c r="R93" s="209">
        <f>SUM(R94:R97)</f>
        <v>0</v>
      </c>
      <c r="S93" s="208"/>
      <c r="T93" s="210">
        <f>SUM(T94:T97)</f>
        <v>0</v>
      </c>
      <c r="AR93" s="211" t="s">
        <v>213</v>
      </c>
      <c r="AT93" s="212" t="s">
        <v>74</v>
      </c>
      <c r="AU93" s="212" t="s">
        <v>75</v>
      </c>
      <c r="AY93" s="211" t="s">
        <v>212</v>
      </c>
      <c r="BK93" s="213">
        <f>SUM(BK94:BK97)</f>
        <v>0</v>
      </c>
    </row>
    <row r="94" s="1" customFormat="1" ht="33.75" customHeight="1">
      <c r="B94" s="38"/>
      <c r="C94" s="216" t="s">
        <v>82</v>
      </c>
      <c r="D94" s="216" t="s">
        <v>215</v>
      </c>
      <c r="E94" s="217" t="s">
        <v>725</v>
      </c>
      <c r="F94" s="218" t="s">
        <v>726</v>
      </c>
      <c r="G94" s="219" t="s">
        <v>350</v>
      </c>
      <c r="H94" s="220">
        <v>1</v>
      </c>
      <c r="I94" s="221"/>
      <c r="J94" s="222">
        <f>ROUND(I94*H94,2)</f>
        <v>0</v>
      </c>
      <c r="K94" s="218" t="s">
        <v>219</v>
      </c>
      <c r="L94" s="43"/>
      <c r="M94" s="223" t="s">
        <v>21</v>
      </c>
      <c r="N94" s="224" t="s">
        <v>48</v>
      </c>
      <c r="O94" s="79"/>
      <c r="P94" s="225">
        <f>O94*H94</f>
        <v>0</v>
      </c>
      <c r="Q94" s="225">
        <v>0</v>
      </c>
      <c r="R94" s="225">
        <f>Q94*H94</f>
        <v>0</v>
      </c>
      <c r="S94" s="225">
        <v>0</v>
      </c>
      <c r="T94" s="226">
        <f>S94*H94</f>
        <v>0</v>
      </c>
      <c r="AR94" s="17" t="s">
        <v>220</v>
      </c>
      <c r="AT94" s="17" t="s">
        <v>215</v>
      </c>
      <c r="AU94" s="17" t="s">
        <v>82</v>
      </c>
      <c r="AY94" s="17" t="s">
        <v>212</v>
      </c>
      <c r="BE94" s="227">
        <f>IF(N94="základní",J94,0)</f>
        <v>0</v>
      </c>
      <c r="BF94" s="227">
        <f>IF(N94="snížená",J94,0)</f>
        <v>0</v>
      </c>
      <c r="BG94" s="227">
        <f>IF(N94="zákl. přenesená",J94,0)</f>
        <v>0</v>
      </c>
      <c r="BH94" s="227">
        <f>IF(N94="sníž. přenesená",J94,0)</f>
        <v>0</v>
      </c>
      <c r="BI94" s="227">
        <f>IF(N94="nulová",J94,0)</f>
        <v>0</v>
      </c>
      <c r="BJ94" s="17" t="s">
        <v>220</v>
      </c>
      <c r="BK94" s="227">
        <f>ROUND(I94*H94,2)</f>
        <v>0</v>
      </c>
      <c r="BL94" s="17" t="s">
        <v>220</v>
      </c>
      <c r="BM94" s="17" t="s">
        <v>1297</v>
      </c>
    </row>
    <row r="95" s="1" customFormat="1">
      <c r="B95" s="38"/>
      <c r="C95" s="39"/>
      <c r="D95" s="228" t="s">
        <v>222</v>
      </c>
      <c r="E95" s="39"/>
      <c r="F95" s="229" t="s">
        <v>728</v>
      </c>
      <c r="G95" s="39"/>
      <c r="H95" s="39"/>
      <c r="I95" s="143"/>
      <c r="J95" s="39"/>
      <c r="K95" s="39"/>
      <c r="L95" s="43"/>
      <c r="M95" s="230"/>
      <c r="N95" s="79"/>
      <c r="O95" s="79"/>
      <c r="P95" s="79"/>
      <c r="Q95" s="79"/>
      <c r="R95" s="79"/>
      <c r="S95" s="79"/>
      <c r="T95" s="80"/>
      <c r="AT95" s="17" t="s">
        <v>222</v>
      </c>
      <c r="AU95" s="17" t="s">
        <v>82</v>
      </c>
    </row>
    <row r="96" s="1" customFormat="1" ht="22.5" customHeight="1">
      <c r="B96" s="38"/>
      <c r="C96" s="216" t="s">
        <v>84</v>
      </c>
      <c r="D96" s="216" t="s">
        <v>215</v>
      </c>
      <c r="E96" s="217" t="s">
        <v>737</v>
      </c>
      <c r="F96" s="218" t="s">
        <v>738</v>
      </c>
      <c r="G96" s="219" t="s">
        <v>350</v>
      </c>
      <c r="H96" s="220">
        <v>1</v>
      </c>
      <c r="I96" s="221"/>
      <c r="J96" s="222">
        <f>ROUND(I96*H96,2)</f>
        <v>0</v>
      </c>
      <c r="K96" s="218" t="s">
        <v>219</v>
      </c>
      <c r="L96" s="43"/>
      <c r="M96" s="223" t="s">
        <v>21</v>
      </c>
      <c r="N96" s="224" t="s">
        <v>48</v>
      </c>
      <c r="O96" s="79"/>
      <c r="P96" s="225">
        <f>O96*H96</f>
        <v>0</v>
      </c>
      <c r="Q96" s="225">
        <v>0</v>
      </c>
      <c r="R96" s="225">
        <f>Q96*H96</f>
        <v>0</v>
      </c>
      <c r="S96" s="225">
        <v>0</v>
      </c>
      <c r="T96" s="226">
        <f>S96*H96</f>
        <v>0</v>
      </c>
      <c r="AR96" s="17" t="s">
        <v>220</v>
      </c>
      <c r="AT96" s="17" t="s">
        <v>215</v>
      </c>
      <c r="AU96" s="17" t="s">
        <v>82</v>
      </c>
      <c r="AY96" s="17" t="s">
        <v>212</v>
      </c>
      <c r="BE96" s="227">
        <f>IF(N96="základní",J96,0)</f>
        <v>0</v>
      </c>
      <c r="BF96" s="227">
        <f>IF(N96="snížená",J96,0)</f>
        <v>0</v>
      </c>
      <c r="BG96" s="227">
        <f>IF(N96="zákl. přenesená",J96,0)</f>
        <v>0</v>
      </c>
      <c r="BH96" s="227">
        <f>IF(N96="sníž. přenesená",J96,0)</f>
        <v>0</v>
      </c>
      <c r="BI96" s="227">
        <f>IF(N96="nulová",J96,0)</f>
        <v>0</v>
      </c>
      <c r="BJ96" s="17" t="s">
        <v>220</v>
      </c>
      <c r="BK96" s="227">
        <f>ROUND(I96*H96,2)</f>
        <v>0</v>
      </c>
      <c r="BL96" s="17" t="s">
        <v>220</v>
      </c>
      <c r="BM96" s="17" t="s">
        <v>1298</v>
      </c>
    </row>
    <row r="97" s="1" customFormat="1" ht="22.5" customHeight="1">
      <c r="B97" s="38"/>
      <c r="C97" s="216" t="s">
        <v>91</v>
      </c>
      <c r="D97" s="216" t="s">
        <v>215</v>
      </c>
      <c r="E97" s="217" t="s">
        <v>743</v>
      </c>
      <c r="F97" s="218" t="s">
        <v>744</v>
      </c>
      <c r="G97" s="219" t="s">
        <v>350</v>
      </c>
      <c r="H97" s="220">
        <v>1</v>
      </c>
      <c r="I97" s="221"/>
      <c r="J97" s="222">
        <f>ROUND(I97*H97,2)</f>
        <v>0</v>
      </c>
      <c r="K97" s="218" t="s">
        <v>219</v>
      </c>
      <c r="L97" s="43"/>
      <c r="M97" s="284" t="s">
        <v>21</v>
      </c>
      <c r="N97" s="285" t="s">
        <v>48</v>
      </c>
      <c r="O97" s="281"/>
      <c r="P97" s="286">
        <f>O97*H97</f>
        <v>0</v>
      </c>
      <c r="Q97" s="286">
        <v>0</v>
      </c>
      <c r="R97" s="286">
        <f>Q97*H97</f>
        <v>0</v>
      </c>
      <c r="S97" s="286">
        <v>0</v>
      </c>
      <c r="T97" s="287">
        <f>S97*H97</f>
        <v>0</v>
      </c>
      <c r="AR97" s="17" t="s">
        <v>220</v>
      </c>
      <c r="AT97" s="17" t="s">
        <v>215</v>
      </c>
      <c r="AU97" s="17" t="s">
        <v>82</v>
      </c>
      <c r="AY97" s="17" t="s">
        <v>212</v>
      </c>
      <c r="BE97" s="227">
        <f>IF(N97="základní",J97,0)</f>
        <v>0</v>
      </c>
      <c r="BF97" s="227">
        <f>IF(N97="snížená",J97,0)</f>
        <v>0</v>
      </c>
      <c r="BG97" s="227">
        <f>IF(N97="zákl. přenesená",J97,0)</f>
        <v>0</v>
      </c>
      <c r="BH97" s="227">
        <f>IF(N97="sníž. přenesená",J97,0)</f>
        <v>0</v>
      </c>
      <c r="BI97" s="227">
        <f>IF(N97="nulová",J97,0)</f>
        <v>0</v>
      </c>
      <c r="BJ97" s="17" t="s">
        <v>220</v>
      </c>
      <c r="BK97" s="227">
        <f>ROUND(I97*H97,2)</f>
        <v>0</v>
      </c>
      <c r="BL97" s="17" t="s">
        <v>220</v>
      </c>
      <c r="BM97" s="17" t="s">
        <v>1299</v>
      </c>
    </row>
    <row r="98" s="1" customFormat="1" ht="6.96" customHeight="1">
      <c r="B98" s="57"/>
      <c r="C98" s="58"/>
      <c r="D98" s="58"/>
      <c r="E98" s="58"/>
      <c r="F98" s="58"/>
      <c r="G98" s="58"/>
      <c r="H98" s="58"/>
      <c r="I98" s="167"/>
      <c r="J98" s="58"/>
      <c r="K98" s="58"/>
      <c r="L98" s="43"/>
    </row>
  </sheetData>
  <sheetProtection sheet="1" autoFilter="0" formatColumns="0" formatRows="0" objects="1" scenarios="1" spinCount="100000" saltValue="JtF8Y+W2puEjJKCXvThvtiJ4VKapkrlVNug3AVVmfjBKCXQTDK20MMlR109cbAs/wZ7M1DltefKAjp3m9jVKsA==" hashValue="0rpvt6VU6fg7AGYQv3eJCRBYbUG2EqFwZtCf+a/eL2qa1dhxdzJgBL4QFwjzw1N/ozabwwXerrB8FDeQBdQbxQ==" algorithmName="SHA-512" password="CC35"/>
  <autoFilter ref="C91:K97"/>
  <mergeCells count="15">
    <mergeCell ref="E7:H7"/>
    <mergeCell ref="E11:H11"/>
    <mergeCell ref="E9:H9"/>
    <mergeCell ref="E13:H13"/>
    <mergeCell ref="E22:H22"/>
    <mergeCell ref="E31:H31"/>
    <mergeCell ref="E52:H52"/>
    <mergeCell ref="E56:H56"/>
    <mergeCell ref="E54:H54"/>
    <mergeCell ref="E58:H58"/>
    <mergeCell ref="E78:H78"/>
    <mergeCell ref="E82:H82"/>
    <mergeCell ref="E80:H80"/>
    <mergeCell ref="E84:H8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160</v>
      </c>
    </row>
    <row r="3" ht="6.96" customHeight="1">
      <c r="B3" s="137"/>
      <c r="C3" s="138"/>
      <c r="D3" s="138"/>
      <c r="E3" s="138"/>
      <c r="F3" s="138"/>
      <c r="G3" s="138"/>
      <c r="H3" s="138"/>
      <c r="I3" s="139"/>
      <c r="J3" s="138"/>
      <c r="K3" s="138"/>
      <c r="L3" s="20"/>
      <c r="AT3" s="17" t="s">
        <v>84</v>
      </c>
    </row>
    <row r="4" ht="24.96" customHeight="1">
      <c r="B4" s="20"/>
      <c r="D4" s="140" t="s">
        <v>182</v>
      </c>
      <c r="L4" s="20"/>
      <c r="M4" s="24" t="s">
        <v>10</v>
      </c>
      <c r="AT4" s="17" t="s">
        <v>4</v>
      </c>
    </row>
    <row r="5" ht="6.96" customHeight="1">
      <c r="B5" s="20"/>
      <c r="L5" s="20"/>
    </row>
    <row r="6" ht="12" customHeight="1">
      <c r="B6" s="20"/>
      <c r="D6" s="141" t="s">
        <v>16</v>
      </c>
      <c r="L6" s="20"/>
    </row>
    <row r="7" ht="16.5" customHeight="1">
      <c r="B7" s="20"/>
      <c r="E7" s="142" t="str">
        <f>'Rekapitulace stavby'!K6</f>
        <v>Oprava přejezdů v obvodu ST Ústí n.L.</v>
      </c>
      <c r="F7" s="141"/>
      <c r="G7" s="141"/>
      <c r="H7" s="141"/>
      <c r="L7" s="20"/>
    </row>
    <row r="8">
      <c r="B8" s="20"/>
      <c r="D8" s="141" t="s">
        <v>183</v>
      </c>
      <c r="L8" s="20"/>
    </row>
    <row r="9" ht="16.5" customHeight="1">
      <c r="B9" s="20"/>
      <c r="E9" s="142" t="s">
        <v>1300</v>
      </c>
      <c r="L9" s="20"/>
    </row>
    <row r="10" ht="12" customHeight="1">
      <c r="B10" s="20"/>
      <c r="D10" s="141" t="s">
        <v>185</v>
      </c>
      <c r="L10" s="20"/>
    </row>
    <row r="11" s="1" customFormat="1" ht="16.5" customHeight="1">
      <c r="B11" s="43"/>
      <c r="E11" s="141" t="s">
        <v>186</v>
      </c>
      <c r="F11" s="1"/>
      <c r="G11" s="1"/>
      <c r="H11" s="1"/>
      <c r="I11" s="143"/>
      <c r="L11" s="43"/>
    </row>
    <row r="12" s="1" customFormat="1" ht="12" customHeight="1">
      <c r="B12" s="43"/>
      <c r="D12" s="141" t="s">
        <v>187</v>
      </c>
      <c r="I12" s="143"/>
      <c r="L12" s="43"/>
    </row>
    <row r="13" s="1" customFormat="1" ht="36.96" customHeight="1">
      <c r="B13" s="43"/>
      <c r="E13" s="144" t="s">
        <v>1301</v>
      </c>
      <c r="F13" s="1"/>
      <c r="G13" s="1"/>
      <c r="H13" s="1"/>
      <c r="I13" s="143"/>
      <c r="L13" s="43"/>
    </row>
    <row r="14" s="1" customFormat="1">
      <c r="B14" s="43"/>
      <c r="I14" s="143"/>
      <c r="L14" s="43"/>
    </row>
    <row r="15" s="1" customFormat="1" ht="12" customHeight="1">
      <c r="B15" s="43"/>
      <c r="D15" s="141" t="s">
        <v>18</v>
      </c>
      <c r="F15" s="17" t="s">
        <v>21</v>
      </c>
      <c r="I15" s="145" t="s">
        <v>20</v>
      </c>
      <c r="J15" s="17" t="s">
        <v>21</v>
      </c>
      <c r="L15" s="43"/>
    </row>
    <row r="16" s="1" customFormat="1" ht="12" customHeight="1">
      <c r="B16" s="43"/>
      <c r="D16" s="141" t="s">
        <v>22</v>
      </c>
      <c r="F16" s="17" t="s">
        <v>23</v>
      </c>
      <c r="I16" s="145" t="s">
        <v>24</v>
      </c>
      <c r="J16" s="146" t="str">
        <f>'Rekapitulace stavby'!AN8</f>
        <v>2. 11. 2018</v>
      </c>
      <c r="L16" s="43"/>
    </row>
    <row r="17" s="1" customFormat="1" ht="10.8" customHeight="1">
      <c r="B17" s="43"/>
      <c r="I17" s="143"/>
      <c r="L17" s="43"/>
    </row>
    <row r="18" s="1" customFormat="1" ht="12" customHeight="1">
      <c r="B18" s="43"/>
      <c r="D18" s="141" t="s">
        <v>26</v>
      </c>
      <c r="I18" s="145" t="s">
        <v>27</v>
      </c>
      <c r="J18" s="17" t="s">
        <v>28</v>
      </c>
      <c r="L18" s="43"/>
    </row>
    <row r="19" s="1" customFormat="1" ht="18" customHeight="1">
      <c r="B19" s="43"/>
      <c r="E19" s="17" t="s">
        <v>29</v>
      </c>
      <c r="I19" s="145" t="s">
        <v>30</v>
      </c>
      <c r="J19" s="17" t="s">
        <v>31</v>
      </c>
      <c r="L19" s="43"/>
    </row>
    <row r="20" s="1" customFormat="1" ht="6.96" customHeight="1">
      <c r="B20" s="43"/>
      <c r="I20" s="143"/>
      <c r="L20" s="43"/>
    </row>
    <row r="21" s="1" customFormat="1" ht="12" customHeight="1">
      <c r="B21" s="43"/>
      <c r="D21" s="141" t="s">
        <v>32</v>
      </c>
      <c r="I21" s="145" t="s">
        <v>27</v>
      </c>
      <c r="J21" s="33" t="str">
        <f>'Rekapitulace stavby'!AN13</f>
        <v>Vyplň údaj</v>
      </c>
      <c r="L21" s="43"/>
    </row>
    <row r="22" s="1" customFormat="1" ht="18" customHeight="1">
      <c r="B22" s="43"/>
      <c r="E22" s="33" t="str">
        <f>'Rekapitulace stavby'!E14</f>
        <v>Vyplň údaj</v>
      </c>
      <c r="F22" s="17"/>
      <c r="G22" s="17"/>
      <c r="H22" s="17"/>
      <c r="I22" s="145" t="s">
        <v>30</v>
      </c>
      <c r="J22" s="33" t="str">
        <f>'Rekapitulace stavby'!AN14</f>
        <v>Vyplň údaj</v>
      </c>
      <c r="L22" s="43"/>
    </row>
    <row r="23" s="1" customFormat="1" ht="6.96" customHeight="1">
      <c r="B23" s="43"/>
      <c r="I23" s="143"/>
      <c r="L23" s="43"/>
    </row>
    <row r="24" s="1" customFormat="1" ht="12" customHeight="1">
      <c r="B24" s="43"/>
      <c r="D24" s="141" t="s">
        <v>34</v>
      </c>
      <c r="I24" s="145" t="s">
        <v>27</v>
      </c>
      <c r="J24" s="17" t="str">
        <f>IF('Rekapitulace stavby'!AN16="","",'Rekapitulace stavby'!AN16)</f>
        <v/>
      </c>
      <c r="L24" s="43"/>
    </row>
    <row r="25" s="1" customFormat="1" ht="18" customHeight="1">
      <c r="B25" s="43"/>
      <c r="E25" s="17" t="str">
        <f>IF('Rekapitulace stavby'!E17="","",'Rekapitulace stavby'!E17)</f>
        <v xml:space="preserve"> </v>
      </c>
      <c r="I25" s="145" t="s">
        <v>30</v>
      </c>
      <c r="J25" s="17" t="str">
        <f>IF('Rekapitulace stavby'!AN17="","",'Rekapitulace stavby'!AN17)</f>
        <v/>
      </c>
      <c r="L25" s="43"/>
    </row>
    <row r="26" s="1" customFormat="1" ht="6.96" customHeight="1">
      <c r="B26" s="43"/>
      <c r="I26" s="143"/>
      <c r="L26" s="43"/>
    </row>
    <row r="27" s="1" customFormat="1" ht="12" customHeight="1">
      <c r="B27" s="43"/>
      <c r="D27" s="141" t="s">
        <v>37</v>
      </c>
      <c r="I27" s="145" t="s">
        <v>27</v>
      </c>
      <c r="J27" s="17" t="s">
        <v>21</v>
      </c>
      <c r="L27" s="43"/>
    </row>
    <row r="28" s="1" customFormat="1" ht="18" customHeight="1">
      <c r="B28" s="43"/>
      <c r="E28" s="17" t="s">
        <v>38</v>
      </c>
      <c r="I28" s="145" t="s">
        <v>30</v>
      </c>
      <c r="J28" s="17" t="s">
        <v>21</v>
      </c>
      <c r="L28" s="43"/>
    </row>
    <row r="29" s="1" customFormat="1" ht="6.96" customHeight="1">
      <c r="B29" s="43"/>
      <c r="I29" s="143"/>
      <c r="L29" s="43"/>
    </row>
    <row r="30" s="1" customFormat="1" ht="12" customHeight="1">
      <c r="B30" s="43"/>
      <c r="D30" s="141" t="s">
        <v>39</v>
      </c>
      <c r="I30" s="143"/>
      <c r="L30" s="43"/>
    </row>
    <row r="31" s="7" customFormat="1" ht="45" customHeight="1">
      <c r="B31" s="147"/>
      <c r="E31" s="148" t="s">
        <v>40</v>
      </c>
      <c r="F31" s="148"/>
      <c r="G31" s="148"/>
      <c r="H31" s="148"/>
      <c r="I31" s="149"/>
      <c r="L31" s="147"/>
    </row>
    <row r="32" s="1" customFormat="1" ht="6.96" customHeight="1">
      <c r="B32" s="43"/>
      <c r="I32" s="143"/>
      <c r="L32" s="43"/>
    </row>
    <row r="33" s="1" customFormat="1" ht="6.96" customHeight="1">
      <c r="B33" s="43"/>
      <c r="D33" s="71"/>
      <c r="E33" s="71"/>
      <c r="F33" s="71"/>
      <c r="G33" s="71"/>
      <c r="H33" s="71"/>
      <c r="I33" s="150"/>
      <c r="J33" s="71"/>
      <c r="K33" s="71"/>
      <c r="L33" s="43"/>
    </row>
    <row r="34" s="1" customFormat="1" ht="25.44" customHeight="1">
      <c r="B34" s="43"/>
      <c r="D34" s="151" t="s">
        <v>41</v>
      </c>
      <c r="I34" s="143"/>
      <c r="J34" s="152">
        <f>ROUND(J94, 2)</f>
        <v>0</v>
      </c>
      <c r="L34" s="43"/>
    </row>
    <row r="35" s="1" customFormat="1" ht="6.96" customHeight="1">
      <c r="B35" s="43"/>
      <c r="D35" s="71"/>
      <c r="E35" s="71"/>
      <c r="F35" s="71"/>
      <c r="G35" s="71"/>
      <c r="H35" s="71"/>
      <c r="I35" s="150"/>
      <c r="J35" s="71"/>
      <c r="K35" s="71"/>
      <c r="L35" s="43"/>
    </row>
    <row r="36" s="1" customFormat="1" ht="14.4" customHeight="1">
      <c r="B36" s="43"/>
      <c r="F36" s="153" t="s">
        <v>43</v>
      </c>
      <c r="I36" s="154" t="s">
        <v>42</v>
      </c>
      <c r="J36" s="153" t="s">
        <v>44</v>
      </c>
      <c r="L36" s="43"/>
    </row>
    <row r="37" s="1" customFormat="1" ht="14.4" customHeight="1">
      <c r="B37" s="43"/>
      <c r="D37" s="141" t="s">
        <v>45</v>
      </c>
      <c r="E37" s="141" t="s">
        <v>46</v>
      </c>
      <c r="F37" s="155">
        <f>ROUND((SUM(BE94:BE222)),  2)</f>
        <v>0</v>
      </c>
      <c r="I37" s="156">
        <v>0.20999999999999999</v>
      </c>
      <c r="J37" s="155">
        <f>ROUND(((SUM(BE94:BE222))*I37),  2)</f>
        <v>0</v>
      </c>
      <c r="L37" s="43"/>
    </row>
    <row r="38" s="1" customFormat="1" ht="14.4" customHeight="1">
      <c r="B38" s="43"/>
      <c r="E38" s="141" t="s">
        <v>47</v>
      </c>
      <c r="F38" s="155">
        <f>ROUND((SUM(BF94:BF222)),  2)</f>
        <v>0</v>
      </c>
      <c r="I38" s="156">
        <v>0.14999999999999999</v>
      </c>
      <c r="J38" s="155">
        <f>ROUND(((SUM(BF94:BF222))*I38),  2)</f>
        <v>0</v>
      </c>
      <c r="L38" s="43"/>
    </row>
    <row r="39" hidden="1" s="1" customFormat="1" ht="14.4" customHeight="1">
      <c r="B39" s="43"/>
      <c r="E39" s="141" t="s">
        <v>48</v>
      </c>
      <c r="F39" s="155">
        <f>ROUND((SUM(BG94:BG222)),  2)</f>
        <v>0</v>
      </c>
      <c r="I39" s="156">
        <v>0.20999999999999999</v>
      </c>
      <c r="J39" s="155">
        <f>0</f>
        <v>0</v>
      </c>
      <c r="L39" s="43"/>
    </row>
    <row r="40" hidden="1" s="1" customFormat="1" ht="14.4" customHeight="1">
      <c r="B40" s="43"/>
      <c r="E40" s="141" t="s">
        <v>49</v>
      </c>
      <c r="F40" s="155">
        <f>ROUND((SUM(BH94:BH222)),  2)</f>
        <v>0</v>
      </c>
      <c r="I40" s="156">
        <v>0.14999999999999999</v>
      </c>
      <c r="J40" s="155">
        <f>0</f>
        <v>0</v>
      </c>
      <c r="L40" s="43"/>
    </row>
    <row r="41" hidden="1" s="1" customFormat="1" ht="14.4" customHeight="1">
      <c r="B41" s="43"/>
      <c r="E41" s="141" t="s">
        <v>50</v>
      </c>
      <c r="F41" s="155">
        <f>ROUND((SUM(BI94:BI222)),  2)</f>
        <v>0</v>
      </c>
      <c r="I41" s="156">
        <v>0</v>
      </c>
      <c r="J41" s="155">
        <f>0</f>
        <v>0</v>
      </c>
      <c r="L41" s="43"/>
    </row>
    <row r="42" s="1" customFormat="1" ht="6.96" customHeight="1">
      <c r="B42" s="43"/>
      <c r="I42" s="143"/>
      <c r="L42" s="43"/>
    </row>
    <row r="43" s="1" customFormat="1" ht="25.44" customHeight="1">
      <c r="B43" s="43"/>
      <c r="C43" s="157"/>
      <c r="D43" s="158" t="s">
        <v>51</v>
      </c>
      <c r="E43" s="159"/>
      <c r="F43" s="159"/>
      <c r="G43" s="160" t="s">
        <v>52</v>
      </c>
      <c r="H43" s="161" t="s">
        <v>53</v>
      </c>
      <c r="I43" s="162"/>
      <c r="J43" s="163">
        <f>SUM(J34:J41)</f>
        <v>0</v>
      </c>
      <c r="K43" s="164"/>
      <c r="L43" s="43"/>
    </row>
    <row r="44" s="1" customFormat="1" ht="14.4" customHeight="1">
      <c r="B44" s="165"/>
      <c r="C44" s="166"/>
      <c r="D44" s="166"/>
      <c r="E44" s="166"/>
      <c r="F44" s="166"/>
      <c r="G44" s="166"/>
      <c r="H44" s="166"/>
      <c r="I44" s="167"/>
      <c r="J44" s="166"/>
      <c r="K44" s="166"/>
      <c r="L44" s="43"/>
    </row>
    <row r="48" s="1" customFormat="1" ht="6.96" customHeight="1">
      <c r="B48" s="168"/>
      <c r="C48" s="169"/>
      <c r="D48" s="169"/>
      <c r="E48" s="169"/>
      <c r="F48" s="169"/>
      <c r="G48" s="169"/>
      <c r="H48" s="169"/>
      <c r="I48" s="170"/>
      <c r="J48" s="169"/>
      <c r="K48" s="169"/>
      <c r="L48" s="43"/>
    </row>
    <row r="49" s="1" customFormat="1" ht="24.96" customHeight="1">
      <c r="B49" s="38"/>
      <c r="C49" s="23" t="s">
        <v>189</v>
      </c>
      <c r="D49" s="39"/>
      <c r="E49" s="39"/>
      <c r="F49" s="39"/>
      <c r="G49" s="39"/>
      <c r="H49" s="39"/>
      <c r="I49" s="143"/>
      <c r="J49" s="39"/>
      <c r="K49" s="39"/>
      <c r="L49" s="43"/>
    </row>
    <row r="50" s="1" customFormat="1" ht="6.96" customHeight="1">
      <c r="B50" s="38"/>
      <c r="C50" s="39"/>
      <c r="D50" s="39"/>
      <c r="E50" s="39"/>
      <c r="F50" s="39"/>
      <c r="G50" s="39"/>
      <c r="H50" s="39"/>
      <c r="I50" s="143"/>
      <c r="J50" s="39"/>
      <c r="K50" s="39"/>
      <c r="L50" s="43"/>
    </row>
    <row r="51" s="1" customFormat="1" ht="12" customHeight="1">
      <c r="B51" s="38"/>
      <c r="C51" s="32" t="s">
        <v>16</v>
      </c>
      <c r="D51" s="39"/>
      <c r="E51" s="39"/>
      <c r="F51" s="39"/>
      <c r="G51" s="39"/>
      <c r="H51" s="39"/>
      <c r="I51" s="143"/>
      <c r="J51" s="39"/>
      <c r="K51" s="39"/>
      <c r="L51" s="43"/>
    </row>
    <row r="52" s="1" customFormat="1" ht="16.5" customHeight="1">
      <c r="B52" s="38"/>
      <c r="C52" s="39"/>
      <c r="D52" s="39"/>
      <c r="E52" s="171" t="str">
        <f>E7</f>
        <v>Oprava přejezdů v obvodu ST Ústí n.L.</v>
      </c>
      <c r="F52" s="32"/>
      <c r="G52" s="32"/>
      <c r="H52" s="32"/>
      <c r="I52" s="143"/>
      <c r="J52" s="39"/>
      <c r="K52" s="39"/>
      <c r="L52" s="43"/>
    </row>
    <row r="53" ht="12" customHeight="1">
      <c r="B53" s="21"/>
      <c r="C53" s="32" t="s">
        <v>183</v>
      </c>
      <c r="D53" s="22"/>
      <c r="E53" s="22"/>
      <c r="F53" s="22"/>
      <c r="G53" s="22"/>
      <c r="H53" s="22"/>
      <c r="I53" s="136"/>
      <c r="J53" s="22"/>
      <c r="K53" s="22"/>
      <c r="L53" s="20"/>
    </row>
    <row r="54" ht="16.5" customHeight="1">
      <c r="B54" s="21"/>
      <c r="C54" s="22"/>
      <c r="D54" s="22"/>
      <c r="E54" s="171" t="s">
        <v>1300</v>
      </c>
      <c r="F54" s="22"/>
      <c r="G54" s="22"/>
      <c r="H54" s="22"/>
      <c r="I54" s="136"/>
      <c r="J54" s="22"/>
      <c r="K54" s="22"/>
      <c r="L54" s="20"/>
    </row>
    <row r="55" ht="12" customHeight="1">
      <c r="B55" s="21"/>
      <c r="C55" s="32" t="s">
        <v>185</v>
      </c>
      <c r="D55" s="22"/>
      <c r="E55" s="22"/>
      <c r="F55" s="22"/>
      <c r="G55" s="22"/>
      <c r="H55" s="22"/>
      <c r="I55" s="136"/>
      <c r="J55" s="22"/>
      <c r="K55" s="22"/>
      <c r="L55" s="20"/>
    </row>
    <row r="56" s="1" customFormat="1" ht="16.5" customHeight="1">
      <c r="B56" s="38"/>
      <c r="C56" s="39"/>
      <c r="D56" s="39"/>
      <c r="E56" s="32" t="s">
        <v>186</v>
      </c>
      <c r="F56" s="39"/>
      <c r="G56" s="39"/>
      <c r="H56" s="39"/>
      <c r="I56" s="143"/>
      <c r="J56" s="39"/>
      <c r="K56" s="39"/>
      <c r="L56" s="43"/>
    </row>
    <row r="57" s="1" customFormat="1" ht="12" customHeight="1">
      <c r="B57" s="38"/>
      <c r="C57" s="32" t="s">
        <v>187</v>
      </c>
      <c r="D57" s="39"/>
      <c r="E57" s="39"/>
      <c r="F57" s="39"/>
      <c r="G57" s="39"/>
      <c r="H57" s="39"/>
      <c r="I57" s="143"/>
      <c r="J57" s="39"/>
      <c r="K57" s="39"/>
      <c r="L57" s="43"/>
    </row>
    <row r="58" s="1" customFormat="1" ht="16.5" customHeight="1">
      <c r="B58" s="38"/>
      <c r="C58" s="39"/>
      <c r="D58" s="39"/>
      <c r="E58" s="64" t="str">
        <f>E13</f>
        <v>ZRN 1 - 1.TK - P2995</v>
      </c>
      <c r="F58" s="39"/>
      <c r="G58" s="39"/>
      <c r="H58" s="39"/>
      <c r="I58" s="143"/>
      <c r="J58" s="39"/>
      <c r="K58" s="39"/>
      <c r="L58" s="43"/>
    </row>
    <row r="59" s="1" customFormat="1" ht="6.96" customHeight="1">
      <c r="B59" s="38"/>
      <c r="C59" s="39"/>
      <c r="D59" s="39"/>
      <c r="E59" s="39"/>
      <c r="F59" s="39"/>
      <c r="G59" s="39"/>
      <c r="H59" s="39"/>
      <c r="I59" s="143"/>
      <c r="J59" s="39"/>
      <c r="K59" s="39"/>
      <c r="L59" s="43"/>
    </row>
    <row r="60" s="1" customFormat="1" ht="12" customHeight="1">
      <c r="B60" s="38"/>
      <c r="C60" s="32" t="s">
        <v>22</v>
      </c>
      <c r="D60" s="39"/>
      <c r="E60" s="39"/>
      <c r="F60" s="27" t="str">
        <f>F16</f>
        <v>obvod ST Ústí n.L.</v>
      </c>
      <c r="G60" s="39"/>
      <c r="H60" s="39"/>
      <c r="I60" s="145" t="s">
        <v>24</v>
      </c>
      <c r="J60" s="67" t="str">
        <f>IF(J16="","",J16)</f>
        <v>2. 11. 2018</v>
      </c>
      <c r="K60" s="39"/>
      <c r="L60" s="43"/>
    </row>
    <row r="61" s="1" customFormat="1" ht="6.96" customHeight="1">
      <c r="B61" s="38"/>
      <c r="C61" s="39"/>
      <c r="D61" s="39"/>
      <c r="E61" s="39"/>
      <c r="F61" s="39"/>
      <c r="G61" s="39"/>
      <c r="H61" s="39"/>
      <c r="I61" s="143"/>
      <c r="J61" s="39"/>
      <c r="K61" s="39"/>
      <c r="L61" s="43"/>
    </row>
    <row r="62" s="1" customFormat="1" ht="13.65" customHeight="1">
      <c r="B62" s="38"/>
      <c r="C62" s="32" t="s">
        <v>26</v>
      </c>
      <c r="D62" s="39"/>
      <c r="E62" s="39"/>
      <c r="F62" s="27" t="str">
        <f>E19</f>
        <v>SŽDC s.o., OŘ Ústí n.L., ST Ústí n.L.</v>
      </c>
      <c r="G62" s="39"/>
      <c r="H62" s="39"/>
      <c r="I62" s="145" t="s">
        <v>34</v>
      </c>
      <c r="J62" s="36" t="str">
        <f>E25</f>
        <v xml:space="preserve"> </v>
      </c>
      <c r="K62" s="39"/>
      <c r="L62" s="43"/>
    </row>
    <row r="63" s="1" customFormat="1" ht="24.9" customHeight="1">
      <c r="B63" s="38"/>
      <c r="C63" s="32" t="s">
        <v>32</v>
      </c>
      <c r="D63" s="39"/>
      <c r="E63" s="39"/>
      <c r="F63" s="27" t="str">
        <f>IF(E22="","",E22)</f>
        <v>Vyplň údaj</v>
      </c>
      <c r="G63" s="39"/>
      <c r="H63" s="39"/>
      <c r="I63" s="145" t="s">
        <v>37</v>
      </c>
      <c r="J63" s="36" t="str">
        <f>E28</f>
        <v>Jakub Lukášek, DiS; Jan Seemann, DiS</v>
      </c>
      <c r="K63" s="39"/>
      <c r="L63" s="43"/>
    </row>
    <row r="64" s="1" customFormat="1" ht="10.32" customHeight="1">
      <c r="B64" s="38"/>
      <c r="C64" s="39"/>
      <c r="D64" s="39"/>
      <c r="E64" s="39"/>
      <c r="F64" s="39"/>
      <c r="G64" s="39"/>
      <c r="H64" s="39"/>
      <c r="I64" s="143"/>
      <c r="J64" s="39"/>
      <c r="K64" s="39"/>
      <c r="L64" s="43"/>
    </row>
    <row r="65" s="1" customFormat="1" ht="29.28" customHeight="1">
      <c r="B65" s="38"/>
      <c r="C65" s="172" t="s">
        <v>190</v>
      </c>
      <c r="D65" s="173"/>
      <c r="E65" s="173"/>
      <c r="F65" s="173"/>
      <c r="G65" s="173"/>
      <c r="H65" s="173"/>
      <c r="I65" s="174"/>
      <c r="J65" s="175" t="s">
        <v>191</v>
      </c>
      <c r="K65" s="173"/>
      <c r="L65" s="43"/>
    </row>
    <row r="66" s="1" customFormat="1" ht="10.32" customHeight="1">
      <c r="B66" s="38"/>
      <c r="C66" s="39"/>
      <c r="D66" s="39"/>
      <c r="E66" s="39"/>
      <c r="F66" s="39"/>
      <c r="G66" s="39"/>
      <c r="H66" s="39"/>
      <c r="I66" s="143"/>
      <c r="J66" s="39"/>
      <c r="K66" s="39"/>
      <c r="L66" s="43"/>
    </row>
    <row r="67" s="1" customFormat="1" ht="22.8" customHeight="1">
      <c r="B67" s="38"/>
      <c r="C67" s="176" t="s">
        <v>73</v>
      </c>
      <c r="D67" s="39"/>
      <c r="E67" s="39"/>
      <c r="F67" s="39"/>
      <c r="G67" s="39"/>
      <c r="H67" s="39"/>
      <c r="I67" s="143"/>
      <c r="J67" s="97">
        <f>J94</f>
        <v>0</v>
      </c>
      <c r="K67" s="39"/>
      <c r="L67" s="43"/>
      <c r="AU67" s="17" t="s">
        <v>192</v>
      </c>
    </row>
    <row r="68" s="8" customFormat="1" ht="24.96" customHeight="1">
      <c r="B68" s="177"/>
      <c r="C68" s="178"/>
      <c r="D68" s="179" t="s">
        <v>193</v>
      </c>
      <c r="E68" s="180"/>
      <c r="F68" s="180"/>
      <c r="G68" s="180"/>
      <c r="H68" s="180"/>
      <c r="I68" s="181"/>
      <c r="J68" s="182">
        <f>J95</f>
        <v>0</v>
      </c>
      <c r="K68" s="178"/>
      <c r="L68" s="183"/>
    </row>
    <row r="69" s="9" customFormat="1" ht="19.92" customHeight="1">
      <c r="B69" s="184"/>
      <c r="C69" s="120"/>
      <c r="D69" s="185" t="s">
        <v>194</v>
      </c>
      <c r="E69" s="186"/>
      <c r="F69" s="186"/>
      <c r="G69" s="186"/>
      <c r="H69" s="186"/>
      <c r="I69" s="187"/>
      <c r="J69" s="188">
        <f>J96</f>
        <v>0</v>
      </c>
      <c r="K69" s="120"/>
      <c r="L69" s="189"/>
    </row>
    <row r="70" s="8" customFormat="1" ht="24.96" customHeight="1">
      <c r="B70" s="177"/>
      <c r="C70" s="178"/>
      <c r="D70" s="179" t="s">
        <v>195</v>
      </c>
      <c r="E70" s="180"/>
      <c r="F70" s="180"/>
      <c r="G70" s="180"/>
      <c r="H70" s="180"/>
      <c r="I70" s="181"/>
      <c r="J70" s="182">
        <f>J187</f>
        <v>0</v>
      </c>
      <c r="K70" s="178"/>
      <c r="L70" s="183"/>
    </row>
    <row r="71" s="1" customFormat="1" ht="21.84" customHeight="1">
      <c r="B71" s="38"/>
      <c r="C71" s="39"/>
      <c r="D71" s="39"/>
      <c r="E71" s="39"/>
      <c r="F71" s="39"/>
      <c r="G71" s="39"/>
      <c r="H71" s="39"/>
      <c r="I71" s="143"/>
      <c r="J71" s="39"/>
      <c r="K71" s="39"/>
      <c r="L71" s="43"/>
    </row>
    <row r="72" s="1" customFormat="1" ht="6.96" customHeight="1">
      <c r="B72" s="57"/>
      <c r="C72" s="58"/>
      <c r="D72" s="58"/>
      <c r="E72" s="58"/>
      <c r="F72" s="58"/>
      <c r="G72" s="58"/>
      <c r="H72" s="58"/>
      <c r="I72" s="167"/>
      <c r="J72" s="58"/>
      <c r="K72" s="58"/>
      <c r="L72" s="43"/>
    </row>
    <row r="76" s="1" customFormat="1" ht="6.96" customHeight="1">
      <c r="B76" s="59"/>
      <c r="C76" s="60"/>
      <c r="D76" s="60"/>
      <c r="E76" s="60"/>
      <c r="F76" s="60"/>
      <c r="G76" s="60"/>
      <c r="H76" s="60"/>
      <c r="I76" s="170"/>
      <c r="J76" s="60"/>
      <c r="K76" s="60"/>
      <c r="L76" s="43"/>
    </row>
    <row r="77" s="1" customFormat="1" ht="24.96" customHeight="1">
      <c r="B77" s="38"/>
      <c r="C77" s="23" t="s">
        <v>197</v>
      </c>
      <c r="D77" s="39"/>
      <c r="E77" s="39"/>
      <c r="F77" s="39"/>
      <c r="G77" s="39"/>
      <c r="H77" s="39"/>
      <c r="I77" s="143"/>
      <c r="J77" s="39"/>
      <c r="K77" s="39"/>
      <c r="L77" s="43"/>
    </row>
    <row r="78" s="1" customFormat="1" ht="6.96" customHeight="1">
      <c r="B78" s="38"/>
      <c r="C78" s="39"/>
      <c r="D78" s="39"/>
      <c r="E78" s="39"/>
      <c r="F78" s="39"/>
      <c r="G78" s="39"/>
      <c r="H78" s="39"/>
      <c r="I78" s="143"/>
      <c r="J78" s="39"/>
      <c r="K78" s="39"/>
      <c r="L78" s="43"/>
    </row>
    <row r="79" s="1" customFormat="1" ht="12" customHeight="1">
      <c r="B79" s="38"/>
      <c r="C79" s="32" t="s">
        <v>16</v>
      </c>
      <c r="D79" s="39"/>
      <c r="E79" s="39"/>
      <c r="F79" s="39"/>
      <c r="G79" s="39"/>
      <c r="H79" s="39"/>
      <c r="I79" s="143"/>
      <c r="J79" s="39"/>
      <c r="K79" s="39"/>
      <c r="L79" s="43"/>
    </row>
    <row r="80" s="1" customFormat="1" ht="16.5" customHeight="1">
      <c r="B80" s="38"/>
      <c r="C80" s="39"/>
      <c r="D80" s="39"/>
      <c r="E80" s="171" t="str">
        <f>E7</f>
        <v>Oprava přejezdů v obvodu ST Ústí n.L.</v>
      </c>
      <c r="F80" s="32"/>
      <c r="G80" s="32"/>
      <c r="H80" s="32"/>
      <c r="I80" s="143"/>
      <c r="J80" s="39"/>
      <c r="K80" s="39"/>
      <c r="L80" s="43"/>
    </row>
    <row r="81" ht="12" customHeight="1">
      <c r="B81" s="21"/>
      <c r="C81" s="32" t="s">
        <v>183</v>
      </c>
      <c r="D81" s="22"/>
      <c r="E81" s="22"/>
      <c r="F81" s="22"/>
      <c r="G81" s="22"/>
      <c r="H81" s="22"/>
      <c r="I81" s="136"/>
      <c r="J81" s="22"/>
      <c r="K81" s="22"/>
      <c r="L81" s="20"/>
    </row>
    <row r="82" ht="16.5" customHeight="1">
      <c r="B82" s="21"/>
      <c r="C82" s="22"/>
      <c r="D82" s="22"/>
      <c r="E82" s="171" t="s">
        <v>1300</v>
      </c>
      <c r="F82" s="22"/>
      <c r="G82" s="22"/>
      <c r="H82" s="22"/>
      <c r="I82" s="136"/>
      <c r="J82" s="22"/>
      <c r="K82" s="22"/>
      <c r="L82" s="20"/>
    </row>
    <row r="83" ht="12" customHeight="1">
      <c r="B83" s="21"/>
      <c r="C83" s="32" t="s">
        <v>185</v>
      </c>
      <c r="D83" s="22"/>
      <c r="E83" s="22"/>
      <c r="F83" s="22"/>
      <c r="G83" s="22"/>
      <c r="H83" s="22"/>
      <c r="I83" s="136"/>
      <c r="J83" s="22"/>
      <c r="K83" s="22"/>
      <c r="L83" s="20"/>
    </row>
    <row r="84" s="1" customFormat="1" ht="16.5" customHeight="1">
      <c r="B84" s="38"/>
      <c r="C84" s="39"/>
      <c r="D84" s="39"/>
      <c r="E84" s="32" t="s">
        <v>186</v>
      </c>
      <c r="F84" s="39"/>
      <c r="G84" s="39"/>
      <c r="H84" s="39"/>
      <c r="I84" s="143"/>
      <c r="J84" s="39"/>
      <c r="K84" s="39"/>
      <c r="L84" s="43"/>
    </row>
    <row r="85" s="1" customFormat="1" ht="12" customHeight="1">
      <c r="B85" s="38"/>
      <c r="C85" s="32" t="s">
        <v>187</v>
      </c>
      <c r="D85" s="39"/>
      <c r="E85" s="39"/>
      <c r="F85" s="39"/>
      <c r="G85" s="39"/>
      <c r="H85" s="39"/>
      <c r="I85" s="143"/>
      <c r="J85" s="39"/>
      <c r="K85" s="39"/>
      <c r="L85" s="43"/>
    </row>
    <row r="86" s="1" customFormat="1" ht="16.5" customHeight="1">
      <c r="B86" s="38"/>
      <c r="C86" s="39"/>
      <c r="D86" s="39"/>
      <c r="E86" s="64" t="str">
        <f>E13</f>
        <v>ZRN 1 - 1.TK - P2995</v>
      </c>
      <c r="F86" s="39"/>
      <c r="G86" s="39"/>
      <c r="H86" s="39"/>
      <c r="I86" s="143"/>
      <c r="J86" s="39"/>
      <c r="K86" s="39"/>
      <c r="L86" s="43"/>
    </row>
    <row r="87" s="1" customFormat="1" ht="6.96" customHeight="1">
      <c r="B87" s="38"/>
      <c r="C87" s="39"/>
      <c r="D87" s="39"/>
      <c r="E87" s="39"/>
      <c r="F87" s="39"/>
      <c r="G87" s="39"/>
      <c r="H87" s="39"/>
      <c r="I87" s="143"/>
      <c r="J87" s="39"/>
      <c r="K87" s="39"/>
      <c r="L87" s="43"/>
    </row>
    <row r="88" s="1" customFormat="1" ht="12" customHeight="1">
      <c r="B88" s="38"/>
      <c r="C88" s="32" t="s">
        <v>22</v>
      </c>
      <c r="D88" s="39"/>
      <c r="E88" s="39"/>
      <c r="F88" s="27" t="str">
        <f>F16</f>
        <v>obvod ST Ústí n.L.</v>
      </c>
      <c r="G88" s="39"/>
      <c r="H88" s="39"/>
      <c r="I88" s="145" t="s">
        <v>24</v>
      </c>
      <c r="J88" s="67" t="str">
        <f>IF(J16="","",J16)</f>
        <v>2. 11. 2018</v>
      </c>
      <c r="K88" s="39"/>
      <c r="L88" s="43"/>
    </row>
    <row r="89" s="1" customFormat="1" ht="6.96" customHeight="1">
      <c r="B89" s="38"/>
      <c r="C89" s="39"/>
      <c r="D89" s="39"/>
      <c r="E89" s="39"/>
      <c r="F89" s="39"/>
      <c r="G89" s="39"/>
      <c r="H89" s="39"/>
      <c r="I89" s="143"/>
      <c r="J89" s="39"/>
      <c r="K89" s="39"/>
      <c r="L89" s="43"/>
    </row>
    <row r="90" s="1" customFormat="1" ht="13.65" customHeight="1">
      <c r="B90" s="38"/>
      <c r="C90" s="32" t="s">
        <v>26</v>
      </c>
      <c r="D90" s="39"/>
      <c r="E90" s="39"/>
      <c r="F90" s="27" t="str">
        <f>E19</f>
        <v>SŽDC s.o., OŘ Ústí n.L., ST Ústí n.L.</v>
      </c>
      <c r="G90" s="39"/>
      <c r="H90" s="39"/>
      <c r="I90" s="145" t="s">
        <v>34</v>
      </c>
      <c r="J90" s="36" t="str">
        <f>E25</f>
        <v xml:space="preserve"> </v>
      </c>
      <c r="K90" s="39"/>
      <c r="L90" s="43"/>
    </row>
    <row r="91" s="1" customFormat="1" ht="24.9" customHeight="1">
      <c r="B91" s="38"/>
      <c r="C91" s="32" t="s">
        <v>32</v>
      </c>
      <c r="D91" s="39"/>
      <c r="E91" s="39"/>
      <c r="F91" s="27" t="str">
        <f>IF(E22="","",E22)</f>
        <v>Vyplň údaj</v>
      </c>
      <c r="G91" s="39"/>
      <c r="H91" s="39"/>
      <c r="I91" s="145" t="s">
        <v>37</v>
      </c>
      <c r="J91" s="36" t="str">
        <f>E28</f>
        <v>Jakub Lukášek, DiS; Jan Seemann, DiS</v>
      </c>
      <c r="K91" s="39"/>
      <c r="L91" s="43"/>
    </row>
    <row r="92" s="1" customFormat="1" ht="10.32" customHeight="1">
      <c r="B92" s="38"/>
      <c r="C92" s="39"/>
      <c r="D92" s="39"/>
      <c r="E92" s="39"/>
      <c r="F92" s="39"/>
      <c r="G92" s="39"/>
      <c r="H92" s="39"/>
      <c r="I92" s="143"/>
      <c r="J92" s="39"/>
      <c r="K92" s="39"/>
      <c r="L92" s="43"/>
    </row>
    <row r="93" s="10" customFormat="1" ht="29.28" customHeight="1">
      <c r="B93" s="190"/>
      <c r="C93" s="191" t="s">
        <v>198</v>
      </c>
      <c r="D93" s="192" t="s">
        <v>60</v>
      </c>
      <c r="E93" s="192" t="s">
        <v>56</v>
      </c>
      <c r="F93" s="192" t="s">
        <v>57</v>
      </c>
      <c r="G93" s="192" t="s">
        <v>199</v>
      </c>
      <c r="H93" s="192" t="s">
        <v>200</v>
      </c>
      <c r="I93" s="193" t="s">
        <v>201</v>
      </c>
      <c r="J93" s="192" t="s">
        <v>191</v>
      </c>
      <c r="K93" s="194" t="s">
        <v>202</v>
      </c>
      <c r="L93" s="195"/>
      <c r="M93" s="87" t="s">
        <v>21</v>
      </c>
      <c r="N93" s="88" t="s">
        <v>45</v>
      </c>
      <c r="O93" s="88" t="s">
        <v>203</v>
      </c>
      <c r="P93" s="88" t="s">
        <v>204</v>
      </c>
      <c r="Q93" s="88" t="s">
        <v>205</v>
      </c>
      <c r="R93" s="88" t="s">
        <v>206</v>
      </c>
      <c r="S93" s="88" t="s">
        <v>207</v>
      </c>
      <c r="T93" s="89" t="s">
        <v>208</v>
      </c>
    </row>
    <row r="94" s="1" customFormat="1" ht="22.8" customHeight="1">
      <c r="B94" s="38"/>
      <c r="C94" s="94" t="s">
        <v>209</v>
      </c>
      <c r="D94" s="39"/>
      <c r="E94" s="39"/>
      <c r="F94" s="39"/>
      <c r="G94" s="39"/>
      <c r="H94" s="39"/>
      <c r="I94" s="143"/>
      <c r="J94" s="196">
        <f>BK94</f>
        <v>0</v>
      </c>
      <c r="K94" s="39"/>
      <c r="L94" s="43"/>
      <c r="M94" s="90"/>
      <c r="N94" s="91"/>
      <c r="O94" s="91"/>
      <c r="P94" s="197">
        <f>P95+P187</f>
        <v>0</v>
      </c>
      <c r="Q94" s="91"/>
      <c r="R94" s="197">
        <f>R95+R187</f>
        <v>357.38548000000009</v>
      </c>
      <c r="S94" s="91"/>
      <c r="T94" s="198">
        <f>T95+T187</f>
        <v>0</v>
      </c>
      <c r="AT94" s="17" t="s">
        <v>74</v>
      </c>
      <c r="AU94" s="17" t="s">
        <v>192</v>
      </c>
      <c r="BK94" s="199">
        <f>BK95+BK187</f>
        <v>0</v>
      </c>
    </row>
    <row r="95" s="11" customFormat="1" ht="25.92" customHeight="1">
      <c r="B95" s="200"/>
      <c r="C95" s="201"/>
      <c r="D95" s="202" t="s">
        <v>74</v>
      </c>
      <c r="E95" s="203" t="s">
        <v>210</v>
      </c>
      <c r="F95" s="203" t="s">
        <v>211</v>
      </c>
      <c r="G95" s="201"/>
      <c r="H95" s="201"/>
      <c r="I95" s="204"/>
      <c r="J95" s="205">
        <f>BK95</f>
        <v>0</v>
      </c>
      <c r="K95" s="201"/>
      <c r="L95" s="206"/>
      <c r="M95" s="207"/>
      <c r="N95" s="208"/>
      <c r="O95" s="208"/>
      <c r="P95" s="209">
        <f>P96</f>
        <v>0</v>
      </c>
      <c r="Q95" s="208"/>
      <c r="R95" s="209">
        <f>R96</f>
        <v>357.38548000000009</v>
      </c>
      <c r="S95" s="208"/>
      <c r="T95" s="210">
        <f>T96</f>
        <v>0</v>
      </c>
      <c r="AR95" s="211" t="s">
        <v>82</v>
      </c>
      <c r="AT95" s="212" t="s">
        <v>74</v>
      </c>
      <c r="AU95" s="212" t="s">
        <v>75</v>
      </c>
      <c r="AY95" s="211" t="s">
        <v>212</v>
      </c>
      <c r="BK95" s="213">
        <f>BK96</f>
        <v>0</v>
      </c>
    </row>
    <row r="96" s="11" customFormat="1" ht="22.8" customHeight="1">
      <c r="B96" s="200"/>
      <c r="C96" s="201"/>
      <c r="D96" s="202" t="s">
        <v>74</v>
      </c>
      <c r="E96" s="214" t="s">
        <v>213</v>
      </c>
      <c r="F96" s="214" t="s">
        <v>214</v>
      </c>
      <c r="G96" s="201"/>
      <c r="H96" s="201"/>
      <c r="I96" s="204"/>
      <c r="J96" s="215">
        <f>BK96</f>
        <v>0</v>
      </c>
      <c r="K96" s="201"/>
      <c r="L96" s="206"/>
      <c r="M96" s="207"/>
      <c r="N96" s="208"/>
      <c r="O96" s="208"/>
      <c r="P96" s="209">
        <f>SUM(P97:P186)</f>
        <v>0</v>
      </c>
      <c r="Q96" s="208"/>
      <c r="R96" s="209">
        <f>SUM(R97:R186)</f>
        <v>357.38548000000009</v>
      </c>
      <c r="S96" s="208"/>
      <c r="T96" s="210">
        <f>SUM(T97:T186)</f>
        <v>0</v>
      </c>
      <c r="AR96" s="211" t="s">
        <v>82</v>
      </c>
      <c r="AT96" s="212" t="s">
        <v>74</v>
      </c>
      <c r="AU96" s="212" t="s">
        <v>82</v>
      </c>
      <c r="AY96" s="211" t="s">
        <v>212</v>
      </c>
      <c r="BK96" s="213">
        <f>SUM(BK97:BK186)</f>
        <v>0</v>
      </c>
    </row>
    <row r="97" s="1" customFormat="1" ht="22.5" customHeight="1">
      <c r="B97" s="38"/>
      <c r="C97" s="216" t="s">
        <v>82</v>
      </c>
      <c r="D97" s="216" t="s">
        <v>215</v>
      </c>
      <c r="E97" s="217" t="s">
        <v>224</v>
      </c>
      <c r="F97" s="218" t="s">
        <v>225</v>
      </c>
      <c r="G97" s="219" t="s">
        <v>226</v>
      </c>
      <c r="H97" s="220">
        <v>10</v>
      </c>
      <c r="I97" s="221"/>
      <c r="J97" s="222">
        <f>ROUND(I97*H97,2)</f>
        <v>0</v>
      </c>
      <c r="K97" s="218" t="s">
        <v>219</v>
      </c>
      <c r="L97" s="43"/>
      <c r="M97" s="223" t="s">
        <v>21</v>
      </c>
      <c r="N97" s="224" t="s">
        <v>46</v>
      </c>
      <c r="O97" s="79"/>
      <c r="P97" s="225">
        <f>O97*H97</f>
        <v>0</v>
      </c>
      <c r="Q97" s="225">
        <v>0</v>
      </c>
      <c r="R97" s="225">
        <f>Q97*H97</f>
        <v>0</v>
      </c>
      <c r="S97" s="225">
        <v>0</v>
      </c>
      <c r="T97" s="226">
        <f>S97*H97</f>
        <v>0</v>
      </c>
      <c r="AR97" s="17" t="s">
        <v>220</v>
      </c>
      <c r="AT97" s="17" t="s">
        <v>215</v>
      </c>
      <c r="AU97" s="17" t="s">
        <v>84</v>
      </c>
      <c r="AY97" s="17" t="s">
        <v>212</v>
      </c>
      <c r="BE97" s="227">
        <f>IF(N97="základní",J97,0)</f>
        <v>0</v>
      </c>
      <c r="BF97" s="227">
        <f>IF(N97="snížená",J97,0)</f>
        <v>0</v>
      </c>
      <c r="BG97" s="227">
        <f>IF(N97="zákl. přenesená",J97,0)</f>
        <v>0</v>
      </c>
      <c r="BH97" s="227">
        <f>IF(N97="sníž. přenesená",J97,0)</f>
        <v>0</v>
      </c>
      <c r="BI97" s="227">
        <f>IF(N97="nulová",J97,0)</f>
        <v>0</v>
      </c>
      <c r="BJ97" s="17" t="s">
        <v>82</v>
      </c>
      <c r="BK97" s="227">
        <f>ROUND(I97*H97,2)</f>
        <v>0</v>
      </c>
      <c r="BL97" s="17" t="s">
        <v>220</v>
      </c>
      <c r="BM97" s="17" t="s">
        <v>1302</v>
      </c>
    </row>
    <row r="98" s="1" customFormat="1">
      <c r="B98" s="38"/>
      <c r="C98" s="39"/>
      <c r="D98" s="228" t="s">
        <v>222</v>
      </c>
      <c r="E98" s="39"/>
      <c r="F98" s="229" t="s">
        <v>228</v>
      </c>
      <c r="G98" s="39"/>
      <c r="H98" s="39"/>
      <c r="I98" s="143"/>
      <c r="J98" s="39"/>
      <c r="K98" s="39"/>
      <c r="L98" s="43"/>
      <c r="M98" s="230"/>
      <c r="N98" s="79"/>
      <c r="O98" s="79"/>
      <c r="P98" s="79"/>
      <c r="Q98" s="79"/>
      <c r="R98" s="79"/>
      <c r="S98" s="79"/>
      <c r="T98" s="80"/>
      <c r="AT98" s="17" t="s">
        <v>222</v>
      </c>
      <c r="AU98" s="17" t="s">
        <v>84</v>
      </c>
    </row>
    <row r="99" s="12" customFormat="1">
      <c r="B99" s="231"/>
      <c r="C99" s="232"/>
      <c r="D99" s="228" t="s">
        <v>229</v>
      </c>
      <c r="E99" s="233" t="s">
        <v>21</v>
      </c>
      <c r="F99" s="234" t="s">
        <v>174</v>
      </c>
      <c r="G99" s="232"/>
      <c r="H99" s="235">
        <v>10</v>
      </c>
      <c r="I99" s="236"/>
      <c r="J99" s="232"/>
      <c r="K99" s="232"/>
      <c r="L99" s="237"/>
      <c r="M99" s="238"/>
      <c r="N99" s="239"/>
      <c r="O99" s="239"/>
      <c r="P99" s="239"/>
      <c r="Q99" s="239"/>
      <c r="R99" s="239"/>
      <c r="S99" s="239"/>
      <c r="T99" s="240"/>
      <c r="AT99" s="241" t="s">
        <v>229</v>
      </c>
      <c r="AU99" s="241" t="s">
        <v>84</v>
      </c>
      <c r="AV99" s="12" t="s">
        <v>84</v>
      </c>
      <c r="AW99" s="12" t="s">
        <v>36</v>
      </c>
      <c r="AX99" s="12" t="s">
        <v>82</v>
      </c>
      <c r="AY99" s="241" t="s">
        <v>212</v>
      </c>
    </row>
    <row r="100" s="1" customFormat="1" ht="22.5" customHeight="1">
      <c r="B100" s="38"/>
      <c r="C100" s="216" t="s">
        <v>84</v>
      </c>
      <c r="D100" s="216" t="s">
        <v>215</v>
      </c>
      <c r="E100" s="217" t="s">
        <v>233</v>
      </c>
      <c r="F100" s="218" t="s">
        <v>234</v>
      </c>
      <c r="G100" s="219" t="s">
        <v>235</v>
      </c>
      <c r="H100" s="220">
        <v>51</v>
      </c>
      <c r="I100" s="221"/>
      <c r="J100" s="222">
        <f>ROUND(I100*H100,2)</f>
        <v>0</v>
      </c>
      <c r="K100" s="218" t="s">
        <v>219</v>
      </c>
      <c r="L100" s="43"/>
      <c r="M100" s="223" t="s">
        <v>21</v>
      </c>
      <c r="N100" s="224" t="s">
        <v>46</v>
      </c>
      <c r="O100" s="79"/>
      <c r="P100" s="225">
        <f>O100*H100</f>
        <v>0</v>
      </c>
      <c r="Q100" s="225">
        <v>0</v>
      </c>
      <c r="R100" s="225">
        <f>Q100*H100</f>
        <v>0</v>
      </c>
      <c r="S100" s="225">
        <v>0</v>
      </c>
      <c r="T100" s="226">
        <f>S100*H100</f>
        <v>0</v>
      </c>
      <c r="AR100" s="17" t="s">
        <v>220</v>
      </c>
      <c r="AT100" s="17" t="s">
        <v>215</v>
      </c>
      <c r="AU100" s="17" t="s">
        <v>84</v>
      </c>
      <c r="AY100" s="17" t="s">
        <v>212</v>
      </c>
      <c r="BE100" s="227">
        <f>IF(N100="základní",J100,0)</f>
        <v>0</v>
      </c>
      <c r="BF100" s="227">
        <f>IF(N100="snížená",J100,0)</f>
        <v>0</v>
      </c>
      <c r="BG100" s="227">
        <f>IF(N100="zákl. přenesená",J100,0)</f>
        <v>0</v>
      </c>
      <c r="BH100" s="227">
        <f>IF(N100="sníž. přenesená",J100,0)</f>
        <v>0</v>
      </c>
      <c r="BI100" s="227">
        <f>IF(N100="nulová",J100,0)</f>
        <v>0</v>
      </c>
      <c r="BJ100" s="17" t="s">
        <v>82</v>
      </c>
      <c r="BK100" s="227">
        <f>ROUND(I100*H100,2)</f>
        <v>0</v>
      </c>
      <c r="BL100" s="17" t="s">
        <v>220</v>
      </c>
      <c r="BM100" s="17" t="s">
        <v>1303</v>
      </c>
    </row>
    <row r="101" s="1" customFormat="1">
      <c r="B101" s="38"/>
      <c r="C101" s="39"/>
      <c r="D101" s="228" t="s">
        <v>222</v>
      </c>
      <c r="E101" s="39"/>
      <c r="F101" s="229" t="s">
        <v>237</v>
      </c>
      <c r="G101" s="39"/>
      <c r="H101" s="39"/>
      <c r="I101" s="143"/>
      <c r="J101" s="39"/>
      <c r="K101" s="39"/>
      <c r="L101" s="43"/>
      <c r="M101" s="230"/>
      <c r="N101" s="79"/>
      <c r="O101" s="79"/>
      <c r="P101" s="79"/>
      <c r="Q101" s="79"/>
      <c r="R101" s="79"/>
      <c r="S101" s="79"/>
      <c r="T101" s="80"/>
      <c r="AT101" s="17" t="s">
        <v>222</v>
      </c>
      <c r="AU101" s="17" t="s">
        <v>84</v>
      </c>
    </row>
    <row r="102" s="12" customFormat="1">
      <c r="B102" s="231"/>
      <c r="C102" s="232"/>
      <c r="D102" s="228" t="s">
        <v>229</v>
      </c>
      <c r="E102" s="233" t="s">
        <v>21</v>
      </c>
      <c r="F102" s="234" t="s">
        <v>1304</v>
      </c>
      <c r="G102" s="232"/>
      <c r="H102" s="235">
        <v>46</v>
      </c>
      <c r="I102" s="236"/>
      <c r="J102" s="232"/>
      <c r="K102" s="232"/>
      <c r="L102" s="237"/>
      <c r="M102" s="238"/>
      <c r="N102" s="239"/>
      <c r="O102" s="239"/>
      <c r="P102" s="239"/>
      <c r="Q102" s="239"/>
      <c r="R102" s="239"/>
      <c r="S102" s="239"/>
      <c r="T102" s="240"/>
      <c r="AT102" s="241" t="s">
        <v>229</v>
      </c>
      <c r="AU102" s="241" t="s">
        <v>84</v>
      </c>
      <c r="AV102" s="12" t="s">
        <v>84</v>
      </c>
      <c r="AW102" s="12" t="s">
        <v>36</v>
      </c>
      <c r="AX102" s="12" t="s">
        <v>75</v>
      </c>
      <c r="AY102" s="241" t="s">
        <v>212</v>
      </c>
    </row>
    <row r="103" s="12" customFormat="1">
      <c r="B103" s="231"/>
      <c r="C103" s="232"/>
      <c r="D103" s="228" t="s">
        <v>229</v>
      </c>
      <c r="E103" s="233" t="s">
        <v>21</v>
      </c>
      <c r="F103" s="234" t="s">
        <v>1305</v>
      </c>
      <c r="G103" s="232"/>
      <c r="H103" s="235">
        <v>5</v>
      </c>
      <c r="I103" s="236"/>
      <c r="J103" s="232"/>
      <c r="K103" s="232"/>
      <c r="L103" s="237"/>
      <c r="M103" s="238"/>
      <c r="N103" s="239"/>
      <c r="O103" s="239"/>
      <c r="P103" s="239"/>
      <c r="Q103" s="239"/>
      <c r="R103" s="239"/>
      <c r="S103" s="239"/>
      <c r="T103" s="240"/>
      <c r="AT103" s="241" t="s">
        <v>229</v>
      </c>
      <c r="AU103" s="241" t="s">
        <v>84</v>
      </c>
      <c r="AV103" s="12" t="s">
        <v>84</v>
      </c>
      <c r="AW103" s="12" t="s">
        <v>36</v>
      </c>
      <c r="AX103" s="12" t="s">
        <v>75</v>
      </c>
      <c r="AY103" s="241" t="s">
        <v>212</v>
      </c>
    </row>
    <row r="104" s="13" customFormat="1">
      <c r="B104" s="242"/>
      <c r="C104" s="243"/>
      <c r="D104" s="228" t="s">
        <v>229</v>
      </c>
      <c r="E104" s="244" t="s">
        <v>21</v>
      </c>
      <c r="F104" s="245" t="s">
        <v>232</v>
      </c>
      <c r="G104" s="243"/>
      <c r="H104" s="246">
        <v>51</v>
      </c>
      <c r="I104" s="247"/>
      <c r="J104" s="243"/>
      <c r="K104" s="243"/>
      <c r="L104" s="248"/>
      <c r="M104" s="249"/>
      <c r="N104" s="250"/>
      <c r="O104" s="250"/>
      <c r="P104" s="250"/>
      <c r="Q104" s="250"/>
      <c r="R104" s="250"/>
      <c r="S104" s="250"/>
      <c r="T104" s="251"/>
      <c r="AT104" s="252" t="s">
        <v>229</v>
      </c>
      <c r="AU104" s="252" t="s">
        <v>84</v>
      </c>
      <c r="AV104" s="13" t="s">
        <v>220</v>
      </c>
      <c r="AW104" s="13" t="s">
        <v>36</v>
      </c>
      <c r="AX104" s="13" t="s">
        <v>82</v>
      </c>
      <c r="AY104" s="252" t="s">
        <v>212</v>
      </c>
    </row>
    <row r="105" s="1" customFormat="1" ht="22.5" customHeight="1">
      <c r="B105" s="38"/>
      <c r="C105" s="216" t="s">
        <v>91</v>
      </c>
      <c r="D105" s="216" t="s">
        <v>215</v>
      </c>
      <c r="E105" s="217" t="s">
        <v>1306</v>
      </c>
      <c r="F105" s="218" t="s">
        <v>1307</v>
      </c>
      <c r="G105" s="219" t="s">
        <v>226</v>
      </c>
      <c r="H105" s="220">
        <v>10.800000000000001</v>
      </c>
      <c r="I105" s="221"/>
      <c r="J105" s="222">
        <f>ROUND(I105*H105,2)</f>
        <v>0</v>
      </c>
      <c r="K105" s="218" t="s">
        <v>219</v>
      </c>
      <c r="L105" s="43"/>
      <c r="M105" s="223" t="s">
        <v>21</v>
      </c>
      <c r="N105" s="224" t="s">
        <v>46</v>
      </c>
      <c r="O105" s="79"/>
      <c r="P105" s="225">
        <f>O105*H105</f>
        <v>0</v>
      </c>
      <c r="Q105" s="225">
        <v>0</v>
      </c>
      <c r="R105" s="225">
        <f>Q105*H105</f>
        <v>0</v>
      </c>
      <c r="S105" s="225">
        <v>0</v>
      </c>
      <c r="T105" s="226">
        <f>S105*H105</f>
        <v>0</v>
      </c>
      <c r="AR105" s="17" t="s">
        <v>220</v>
      </c>
      <c r="AT105" s="17" t="s">
        <v>215</v>
      </c>
      <c r="AU105" s="17" t="s">
        <v>84</v>
      </c>
      <c r="AY105" s="17" t="s">
        <v>212</v>
      </c>
      <c r="BE105" s="227">
        <f>IF(N105="základní",J105,0)</f>
        <v>0</v>
      </c>
      <c r="BF105" s="227">
        <f>IF(N105="snížená",J105,0)</f>
        <v>0</v>
      </c>
      <c r="BG105" s="227">
        <f>IF(N105="zákl. přenesená",J105,0)</f>
        <v>0</v>
      </c>
      <c r="BH105" s="227">
        <f>IF(N105="sníž. přenesená",J105,0)</f>
        <v>0</v>
      </c>
      <c r="BI105" s="227">
        <f>IF(N105="nulová",J105,0)</f>
        <v>0</v>
      </c>
      <c r="BJ105" s="17" t="s">
        <v>82</v>
      </c>
      <c r="BK105" s="227">
        <f>ROUND(I105*H105,2)</f>
        <v>0</v>
      </c>
      <c r="BL105" s="17" t="s">
        <v>220</v>
      </c>
      <c r="BM105" s="17" t="s">
        <v>1308</v>
      </c>
    </row>
    <row r="106" s="1" customFormat="1">
      <c r="B106" s="38"/>
      <c r="C106" s="39"/>
      <c r="D106" s="228" t="s">
        <v>222</v>
      </c>
      <c r="E106" s="39"/>
      <c r="F106" s="229" t="s">
        <v>1309</v>
      </c>
      <c r="G106" s="39"/>
      <c r="H106" s="39"/>
      <c r="I106" s="143"/>
      <c r="J106" s="39"/>
      <c r="K106" s="39"/>
      <c r="L106" s="43"/>
      <c r="M106" s="230"/>
      <c r="N106" s="79"/>
      <c r="O106" s="79"/>
      <c r="P106" s="79"/>
      <c r="Q106" s="79"/>
      <c r="R106" s="79"/>
      <c r="S106" s="79"/>
      <c r="T106" s="80"/>
      <c r="AT106" s="17" t="s">
        <v>222</v>
      </c>
      <c r="AU106" s="17" t="s">
        <v>84</v>
      </c>
    </row>
    <row r="107" s="12" customFormat="1">
      <c r="B107" s="231"/>
      <c r="C107" s="232"/>
      <c r="D107" s="228" t="s">
        <v>229</v>
      </c>
      <c r="E107" s="233" t="s">
        <v>21</v>
      </c>
      <c r="F107" s="234" t="s">
        <v>1310</v>
      </c>
      <c r="G107" s="232"/>
      <c r="H107" s="235">
        <v>10.800000000000001</v>
      </c>
      <c r="I107" s="236"/>
      <c r="J107" s="232"/>
      <c r="K107" s="232"/>
      <c r="L107" s="237"/>
      <c r="M107" s="238"/>
      <c r="N107" s="239"/>
      <c r="O107" s="239"/>
      <c r="P107" s="239"/>
      <c r="Q107" s="239"/>
      <c r="R107" s="239"/>
      <c r="S107" s="239"/>
      <c r="T107" s="240"/>
      <c r="AT107" s="241" t="s">
        <v>229</v>
      </c>
      <c r="AU107" s="241" t="s">
        <v>84</v>
      </c>
      <c r="AV107" s="12" t="s">
        <v>84</v>
      </c>
      <c r="AW107" s="12" t="s">
        <v>36</v>
      </c>
      <c r="AX107" s="12" t="s">
        <v>82</v>
      </c>
      <c r="AY107" s="241" t="s">
        <v>212</v>
      </c>
    </row>
    <row r="108" s="1" customFormat="1" ht="22.5" customHeight="1">
      <c r="B108" s="38"/>
      <c r="C108" s="216" t="s">
        <v>220</v>
      </c>
      <c r="D108" s="216" t="s">
        <v>215</v>
      </c>
      <c r="E108" s="217" t="s">
        <v>216</v>
      </c>
      <c r="F108" s="218" t="s">
        <v>217</v>
      </c>
      <c r="G108" s="219" t="s">
        <v>218</v>
      </c>
      <c r="H108" s="220">
        <v>4</v>
      </c>
      <c r="I108" s="221"/>
      <c r="J108" s="222">
        <f>ROUND(I108*H108,2)</f>
        <v>0</v>
      </c>
      <c r="K108" s="218" t="s">
        <v>219</v>
      </c>
      <c r="L108" s="43"/>
      <c r="M108" s="223" t="s">
        <v>21</v>
      </c>
      <c r="N108" s="224" t="s">
        <v>46</v>
      </c>
      <c r="O108" s="79"/>
      <c r="P108" s="225">
        <f>O108*H108</f>
        <v>0</v>
      </c>
      <c r="Q108" s="225">
        <v>0</v>
      </c>
      <c r="R108" s="225">
        <f>Q108*H108</f>
        <v>0</v>
      </c>
      <c r="S108" s="225">
        <v>0</v>
      </c>
      <c r="T108" s="226">
        <f>S108*H108</f>
        <v>0</v>
      </c>
      <c r="AR108" s="17" t="s">
        <v>220</v>
      </c>
      <c r="AT108" s="17" t="s">
        <v>215</v>
      </c>
      <c r="AU108" s="17" t="s">
        <v>84</v>
      </c>
      <c r="AY108" s="17" t="s">
        <v>212</v>
      </c>
      <c r="BE108" s="227">
        <f>IF(N108="základní",J108,0)</f>
        <v>0</v>
      </c>
      <c r="BF108" s="227">
        <f>IF(N108="snížená",J108,0)</f>
        <v>0</v>
      </c>
      <c r="BG108" s="227">
        <f>IF(N108="zákl. přenesená",J108,0)</f>
        <v>0</v>
      </c>
      <c r="BH108" s="227">
        <f>IF(N108="sníž. přenesená",J108,0)</f>
        <v>0</v>
      </c>
      <c r="BI108" s="227">
        <f>IF(N108="nulová",J108,0)</f>
        <v>0</v>
      </c>
      <c r="BJ108" s="17" t="s">
        <v>82</v>
      </c>
      <c r="BK108" s="227">
        <f>ROUND(I108*H108,2)</f>
        <v>0</v>
      </c>
      <c r="BL108" s="17" t="s">
        <v>220</v>
      </c>
      <c r="BM108" s="17" t="s">
        <v>1311</v>
      </c>
    </row>
    <row r="109" s="1" customFormat="1">
      <c r="B109" s="38"/>
      <c r="C109" s="39"/>
      <c r="D109" s="228" t="s">
        <v>222</v>
      </c>
      <c r="E109" s="39"/>
      <c r="F109" s="229" t="s">
        <v>223</v>
      </c>
      <c r="G109" s="39"/>
      <c r="H109" s="39"/>
      <c r="I109" s="143"/>
      <c r="J109" s="39"/>
      <c r="K109" s="39"/>
      <c r="L109" s="43"/>
      <c r="M109" s="230"/>
      <c r="N109" s="79"/>
      <c r="O109" s="79"/>
      <c r="P109" s="79"/>
      <c r="Q109" s="79"/>
      <c r="R109" s="79"/>
      <c r="S109" s="79"/>
      <c r="T109" s="80"/>
      <c r="AT109" s="17" t="s">
        <v>222</v>
      </c>
      <c r="AU109" s="17" t="s">
        <v>84</v>
      </c>
    </row>
    <row r="110" s="1" customFormat="1" ht="56.25" customHeight="1">
      <c r="B110" s="38"/>
      <c r="C110" s="216" t="s">
        <v>213</v>
      </c>
      <c r="D110" s="216" t="s">
        <v>215</v>
      </c>
      <c r="E110" s="217" t="s">
        <v>1209</v>
      </c>
      <c r="F110" s="218" t="s">
        <v>1210</v>
      </c>
      <c r="G110" s="219" t="s">
        <v>254</v>
      </c>
      <c r="H110" s="220">
        <v>54.5</v>
      </c>
      <c r="I110" s="221"/>
      <c r="J110" s="222">
        <f>ROUND(I110*H110,2)</f>
        <v>0</v>
      </c>
      <c r="K110" s="218" t="s">
        <v>219</v>
      </c>
      <c r="L110" s="43"/>
      <c r="M110" s="223" t="s">
        <v>21</v>
      </c>
      <c r="N110" s="224" t="s">
        <v>46</v>
      </c>
      <c r="O110" s="79"/>
      <c r="P110" s="225">
        <f>O110*H110</f>
        <v>0</v>
      </c>
      <c r="Q110" s="225">
        <v>0</v>
      </c>
      <c r="R110" s="225">
        <f>Q110*H110</f>
        <v>0</v>
      </c>
      <c r="S110" s="225">
        <v>0</v>
      </c>
      <c r="T110" s="226">
        <f>S110*H110</f>
        <v>0</v>
      </c>
      <c r="AR110" s="17" t="s">
        <v>220</v>
      </c>
      <c r="AT110" s="17" t="s">
        <v>215</v>
      </c>
      <c r="AU110" s="17" t="s">
        <v>84</v>
      </c>
      <c r="AY110" s="17" t="s">
        <v>212</v>
      </c>
      <c r="BE110" s="227">
        <f>IF(N110="základní",J110,0)</f>
        <v>0</v>
      </c>
      <c r="BF110" s="227">
        <f>IF(N110="snížená",J110,0)</f>
        <v>0</v>
      </c>
      <c r="BG110" s="227">
        <f>IF(N110="zákl. přenesená",J110,0)</f>
        <v>0</v>
      </c>
      <c r="BH110" s="227">
        <f>IF(N110="sníž. přenesená",J110,0)</f>
        <v>0</v>
      </c>
      <c r="BI110" s="227">
        <f>IF(N110="nulová",J110,0)</f>
        <v>0</v>
      </c>
      <c r="BJ110" s="17" t="s">
        <v>82</v>
      </c>
      <c r="BK110" s="227">
        <f>ROUND(I110*H110,2)</f>
        <v>0</v>
      </c>
      <c r="BL110" s="17" t="s">
        <v>220</v>
      </c>
      <c r="BM110" s="17" t="s">
        <v>1312</v>
      </c>
    </row>
    <row r="111" s="1" customFormat="1">
      <c r="B111" s="38"/>
      <c r="C111" s="39"/>
      <c r="D111" s="228" t="s">
        <v>222</v>
      </c>
      <c r="E111" s="39"/>
      <c r="F111" s="229" t="s">
        <v>256</v>
      </c>
      <c r="G111" s="39"/>
      <c r="H111" s="39"/>
      <c r="I111" s="143"/>
      <c r="J111" s="39"/>
      <c r="K111" s="39"/>
      <c r="L111" s="43"/>
      <c r="M111" s="230"/>
      <c r="N111" s="79"/>
      <c r="O111" s="79"/>
      <c r="P111" s="79"/>
      <c r="Q111" s="79"/>
      <c r="R111" s="79"/>
      <c r="S111" s="79"/>
      <c r="T111" s="80"/>
      <c r="AT111" s="17" t="s">
        <v>222</v>
      </c>
      <c r="AU111" s="17" t="s">
        <v>84</v>
      </c>
    </row>
    <row r="112" s="1" customFormat="1" ht="22.5" customHeight="1">
      <c r="B112" s="38"/>
      <c r="C112" s="253" t="s">
        <v>251</v>
      </c>
      <c r="D112" s="253" t="s">
        <v>258</v>
      </c>
      <c r="E112" s="254" t="s">
        <v>762</v>
      </c>
      <c r="F112" s="255" t="s">
        <v>763</v>
      </c>
      <c r="G112" s="256" t="s">
        <v>261</v>
      </c>
      <c r="H112" s="257">
        <v>315</v>
      </c>
      <c r="I112" s="258"/>
      <c r="J112" s="259">
        <f>ROUND(I112*H112,2)</f>
        <v>0</v>
      </c>
      <c r="K112" s="255" t="s">
        <v>219</v>
      </c>
      <c r="L112" s="260"/>
      <c r="M112" s="261" t="s">
        <v>21</v>
      </c>
      <c r="N112" s="262" t="s">
        <v>46</v>
      </c>
      <c r="O112" s="79"/>
      <c r="P112" s="225">
        <f>O112*H112</f>
        <v>0</v>
      </c>
      <c r="Q112" s="225">
        <v>1</v>
      </c>
      <c r="R112" s="225">
        <f>Q112*H112</f>
        <v>315</v>
      </c>
      <c r="S112" s="225">
        <v>0</v>
      </c>
      <c r="T112" s="226">
        <f>S112*H112</f>
        <v>0</v>
      </c>
      <c r="AR112" s="17" t="s">
        <v>262</v>
      </c>
      <c r="AT112" s="17" t="s">
        <v>258</v>
      </c>
      <c r="AU112" s="17" t="s">
        <v>84</v>
      </c>
      <c r="AY112" s="17" t="s">
        <v>212</v>
      </c>
      <c r="BE112" s="227">
        <f>IF(N112="základní",J112,0)</f>
        <v>0</v>
      </c>
      <c r="BF112" s="227">
        <f>IF(N112="snížená",J112,0)</f>
        <v>0</v>
      </c>
      <c r="BG112" s="227">
        <f>IF(N112="zákl. přenesená",J112,0)</f>
        <v>0</v>
      </c>
      <c r="BH112" s="227">
        <f>IF(N112="sníž. přenesená",J112,0)</f>
        <v>0</v>
      </c>
      <c r="BI112" s="227">
        <f>IF(N112="nulová",J112,0)</f>
        <v>0</v>
      </c>
      <c r="BJ112" s="17" t="s">
        <v>82</v>
      </c>
      <c r="BK112" s="227">
        <f>ROUND(I112*H112,2)</f>
        <v>0</v>
      </c>
      <c r="BL112" s="17" t="s">
        <v>220</v>
      </c>
      <c r="BM112" s="17" t="s">
        <v>1313</v>
      </c>
    </row>
    <row r="113" s="1" customFormat="1" ht="22.5" customHeight="1">
      <c r="B113" s="38"/>
      <c r="C113" s="216" t="s">
        <v>257</v>
      </c>
      <c r="D113" s="216" t="s">
        <v>215</v>
      </c>
      <c r="E113" s="217" t="s">
        <v>266</v>
      </c>
      <c r="F113" s="218" t="s">
        <v>267</v>
      </c>
      <c r="G113" s="219" t="s">
        <v>248</v>
      </c>
      <c r="H113" s="220">
        <v>0.029000000000000001</v>
      </c>
      <c r="I113" s="221"/>
      <c r="J113" s="222">
        <f>ROUND(I113*H113,2)</f>
        <v>0</v>
      </c>
      <c r="K113" s="218" t="s">
        <v>219</v>
      </c>
      <c r="L113" s="43"/>
      <c r="M113" s="223" t="s">
        <v>21</v>
      </c>
      <c r="N113" s="224" t="s">
        <v>46</v>
      </c>
      <c r="O113" s="79"/>
      <c r="P113" s="225">
        <f>O113*H113</f>
        <v>0</v>
      </c>
      <c r="Q113" s="225">
        <v>0</v>
      </c>
      <c r="R113" s="225">
        <f>Q113*H113</f>
        <v>0</v>
      </c>
      <c r="S113" s="225">
        <v>0</v>
      </c>
      <c r="T113" s="226">
        <f>S113*H113</f>
        <v>0</v>
      </c>
      <c r="AR113" s="17" t="s">
        <v>220</v>
      </c>
      <c r="AT113" s="17" t="s">
        <v>215</v>
      </c>
      <c r="AU113" s="17" t="s">
        <v>84</v>
      </c>
      <c r="AY113" s="17" t="s">
        <v>212</v>
      </c>
      <c r="BE113" s="227">
        <f>IF(N113="základní",J113,0)</f>
        <v>0</v>
      </c>
      <c r="BF113" s="227">
        <f>IF(N113="snížená",J113,0)</f>
        <v>0</v>
      </c>
      <c r="BG113" s="227">
        <f>IF(N113="zákl. přenesená",J113,0)</f>
        <v>0</v>
      </c>
      <c r="BH113" s="227">
        <f>IF(N113="sníž. přenesená",J113,0)</f>
        <v>0</v>
      </c>
      <c r="BI113" s="227">
        <f>IF(N113="nulová",J113,0)</f>
        <v>0</v>
      </c>
      <c r="BJ113" s="17" t="s">
        <v>82</v>
      </c>
      <c r="BK113" s="227">
        <f>ROUND(I113*H113,2)</f>
        <v>0</v>
      </c>
      <c r="BL113" s="17" t="s">
        <v>220</v>
      </c>
      <c r="BM113" s="17" t="s">
        <v>1314</v>
      </c>
    </row>
    <row r="114" s="1" customFormat="1">
      <c r="B114" s="38"/>
      <c r="C114" s="39"/>
      <c r="D114" s="228" t="s">
        <v>222</v>
      </c>
      <c r="E114" s="39"/>
      <c r="F114" s="229" t="s">
        <v>269</v>
      </c>
      <c r="G114" s="39"/>
      <c r="H114" s="39"/>
      <c r="I114" s="143"/>
      <c r="J114" s="39"/>
      <c r="K114" s="39"/>
      <c r="L114" s="43"/>
      <c r="M114" s="230"/>
      <c r="N114" s="79"/>
      <c r="O114" s="79"/>
      <c r="P114" s="79"/>
      <c r="Q114" s="79"/>
      <c r="R114" s="79"/>
      <c r="S114" s="79"/>
      <c r="T114" s="80"/>
      <c r="AT114" s="17" t="s">
        <v>222</v>
      </c>
      <c r="AU114" s="17" t="s">
        <v>84</v>
      </c>
    </row>
    <row r="115" s="1" customFormat="1" ht="33.75" customHeight="1">
      <c r="B115" s="38"/>
      <c r="C115" s="216" t="s">
        <v>262</v>
      </c>
      <c r="D115" s="216" t="s">
        <v>215</v>
      </c>
      <c r="E115" s="217" t="s">
        <v>1315</v>
      </c>
      <c r="F115" s="218" t="s">
        <v>1316</v>
      </c>
      <c r="G115" s="219" t="s">
        <v>226</v>
      </c>
      <c r="H115" s="220">
        <v>57</v>
      </c>
      <c r="I115" s="221"/>
      <c r="J115" s="222">
        <f>ROUND(I115*H115,2)</f>
        <v>0</v>
      </c>
      <c r="K115" s="218" t="s">
        <v>219</v>
      </c>
      <c r="L115" s="43"/>
      <c r="M115" s="223" t="s">
        <v>21</v>
      </c>
      <c r="N115" s="224" t="s">
        <v>46</v>
      </c>
      <c r="O115" s="79"/>
      <c r="P115" s="225">
        <f>O115*H115</f>
        <v>0</v>
      </c>
      <c r="Q115" s="225">
        <v>0</v>
      </c>
      <c r="R115" s="225">
        <f>Q115*H115</f>
        <v>0</v>
      </c>
      <c r="S115" s="225">
        <v>0</v>
      </c>
      <c r="T115" s="226">
        <f>S115*H115</f>
        <v>0</v>
      </c>
      <c r="AR115" s="17" t="s">
        <v>220</v>
      </c>
      <c r="AT115" s="17" t="s">
        <v>215</v>
      </c>
      <c r="AU115" s="17" t="s">
        <v>84</v>
      </c>
      <c r="AY115" s="17" t="s">
        <v>212</v>
      </c>
      <c r="BE115" s="227">
        <f>IF(N115="základní",J115,0)</f>
        <v>0</v>
      </c>
      <c r="BF115" s="227">
        <f>IF(N115="snížená",J115,0)</f>
        <v>0</v>
      </c>
      <c r="BG115" s="227">
        <f>IF(N115="zákl. přenesená",J115,0)</f>
        <v>0</v>
      </c>
      <c r="BH115" s="227">
        <f>IF(N115="sníž. přenesená",J115,0)</f>
        <v>0</v>
      </c>
      <c r="BI115" s="227">
        <f>IF(N115="nulová",J115,0)</f>
        <v>0</v>
      </c>
      <c r="BJ115" s="17" t="s">
        <v>82</v>
      </c>
      <c r="BK115" s="227">
        <f>ROUND(I115*H115,2)</f>
        <v>0</v>
      </c>
      <c r="BL115" s="17" t="s">
        <v>220</v>
      </c>
      <c r="BM115" s="17" t="s">
        <v>1317</v>
      </c>
    </row>
    <row r="116" s="1" customFormat="1">
      <c r="B116" s="38"/>
      <c r="C116" s="39"/>
      <c r="D116" s="228" t="s">
        <v>222</v>
      </c>
      <c r="E116" s="39"/>
      <c r="F116" s="229" t="s">
        <v>1318</v>
      </c>
      <c r="G116" s="39"/>
      <c r="H116" s="39"/>
      <c r="I116" s="143"/>
      <c r="J116" s="39"/>
      <c r="K116" s="39"/>
      <c r="L116" s="43"/>
      <c r="M116" s="230"/>
      <c r="N116" s="79"/>
      <c r="O116" s="79"/>
      <c r="P116" s="79"/>
      <c r="Q116" s="79"/>
      <c r="R116" s="79"/>
      <c r="S116" s="79"/>
      <c r="T116" s="80"/>
      <c r="AT116" s="17" t="s">
        <v>222</v>
      </c>
      <c r="AU116" s="17" t="s">
        <v>84</v>
      </c>
    </row>
    <row r="117" s="12" customFormat="1">
      <c r="B117" s="231"/>
      <c r="C117" s="232"/>
      <c r="D117" s="228" t="s">
        <v>229</v>
      </c>
      <c r="E117" s="233" t="s">
        <v>21</v>
      </c>
      <c r="F117" s="234" t="s">
        <v>1319</v>
      </c>
      <c r="G117" s="232"/>
      <c r="H117" s="235">
        <v>57</v>
      </c>
      <c r="I117" s="236"/>
      <c r="J117" s="232"/>
      <c r="K117" s="232"/>
      <c r="L117" s="237"/>
      <c r="M117" s="238"/>
      <c r="N117" s="239"/>
      <c r="O117" s="239"/>
      <c r="P117" s="239"/>
      <c r="Q117" s="239"/>
      <c r="R117" s="239"/>
      <c r="S117" s="239"/>
      <c r="T117" s="240"/>
      <c r="AT117" s="241" t="s">
        <v>229</v>
      </c>
      <c r="AU117" s="241" t="s">
        <v>84</v>
      </c>
      <c r="AV117" s="12" t="s">
        <v>84</v>
      </c>
      <c r="AW117" s="12" t="s">
        <v>36</v>
      </c>
      <c r="AX117" s="12" t="s">
        <v>82</v>
      </c>
      <c r="AY117" s="241" t="s">
        <v>212</v>
      </c>
    </row>
    <row r="118" s="1" customFormat="1" ht="45" customHeight="1">
      <c r="B118" s="38"/>
      <c r="C118" s="216" t="s">
        <v>270</v>
      </c>
      <c r="D118" s="216" t="s">
        <v>215</v>
      </c>
      <c r="E118" s="217" t="s">
        <v>1320</v>
      </c>
      <c r="F118" s="218" t="s">
        <v>1321</v>
      </c>
      <c r="G118" s="219" t="s">
        <v>226</v>
      </c>
      <c r="H118" s="220">
        <v>33</v>
      </c>
      <c r="I118" s="221"/>
      <c r="J118" s="222">
        <f>ROUND(I118*H118,2)</f>
        <v>0</v>
      </c>
      <c r="K118" s="218" t="s">
        <v>219</v>
      </c>
      <c r="L118" s="43"/>
      <c r="M118" s="223" t="s">
        <v>21</v>
      </c>
      <c r="N118" s="224" t="s">
        <v>46</v>
      </c>
      <c r="O118" s="79"/>
      <c r="P118" s="225">
        <f>O118*H118</f>
        <v>0</v>
      </c>
      <c r="Q118" s="225">
        <v>0</v>
      </c>
      <c r="R118" s="225">
        <f>Q118*H118</f>
        <v>0</v>
      </c>
      <c r="S118" s="225">
        <v>0</v>
      </c>
      <c r="T118" s="226">
        <f>S118*H118</f>
        <v>0</v>
      </c>
      <c r="AR118" s="17" t="s">
        <v>220</v>
      </c>
      <c r="AT118" s="17" t="s">
        <v>215</v>
      </c>
      <c r="AU118" s="17" t="s">
        <v>84</v>
      </c>
      <c r="AY118" s="17" t="s">
        <v>212</v>
      </c>
      <c r="BE118" s="227">
        <f>IF(N118="základní",J118,0)</f>
        <v>0</v>
      </c>
      <c r="BF118" s="227">
        <f>IF(N118="snížená",J118,0)</f>
        <v>0</v>
      </c>
      <c r="BG118" s="227">
        <f>IF(N118="zákl. přenesená",J118,0)</f>
        <v>0</v>
      </c>
      <c r="BH118" s="227">
        <f>IF(N118="sníž. přenesená",J118,0)</f>
        <v>0</v>
      </c>
      <c r="BI118" s="227">
        <f>IF(N118="nulová",J118,0)</f>
        <v>0</v>
      </c>
      <c r="BJ118" s="17" t="s">
        <v>82</v>
      </c>
      <c r="BK118" s="227">
        <f>ROUND(I118*H118,2)</f>
        <v>0</v>
      </c>
      <c r="BL118" s="17" t="s">
        <v>220</v>
      </c>
      <c r="BM118" s="17" t="s">
        <v>1322</v>
      </c>
    </row>
    <row r="119" s="1" customFormat="1">
      <c r="B119" s="38"/>
      <c r="C119" s="39"/>
      <c r="D119" s="228" t="s">
        <v>222</v>
      </c>
      <c r="E119" s="39"/>
      <c r="F119" s="229" t="s">
        <v>1318</v>
      </c>
      <c r="G119" s="39"/>
      <c r="H119" s="39"/>
      <c r="I119" s="143"/>
      <c r="J119" s="39"/>
      <c r="K119" s="39"/>
      <c r="L119" s="43"/>
      <c r="M119" s="230"/>
      <c r="N119" s="79"/>
      <c r="O119" s="79"/>
      <c r="P119" s="79"/>
      <c r="Q119" s="79"/>
      <c r="R119" s="79"/>
      <c r="S119" s="79"/>
      <c r="T119" s="80"/>
      <c r="AT119" s="17" t="s">
        <v>222</v>
      </c>
      <c r="AU119" s="17" t="s">
        <v>84</v>
      </c>
    </row>
    <row r="120" s="12" customFormat="1">
      <c r="B120" s="231"/>
      <c r="C120" s="232"/>
      <c r="D120" s="228" t="s">
        <v>229</v>
      </c>
      <c r="E120" s="233" t="s">
        <v>21</v>
      </c>
      <c r="F120" s="234" t="s">
        <v>1323</v>
      </c>
      <c r="G120" s="232"/>
      <c r="H120" s="235">
        <v>33</v>
      </c>
      <c r="I120" s="236"/>
      <c r="J120" s="232"/>
      <c r="K120" s="232"/>
      <c r="L120" s="237"/>
      <c r="M120" s="238"/>
      <c r="N120" s="239"/>
      <c r="O120" s="239"/>
      <c r="P120" s="239"/>
      <c r="Q120" s="239"/>
      <c r="R120" s="239"/>
      <c r="S120" s="239"/>
      <c r="T120" s="240"/>
      <c r="AT120" s="241" t="s">
        <v>229</v>
      </c>
      <c r="AU120" s="241" t="s">
        <v>84</v>
      </c>
      <c r="AV120" s="12" t="s">
        <v>84</v>
      </c>
      <c r="AW120" s="12" t="s">
        <v>36</v>
      </c>
      <c r="AX120" s="12" t="s">
        <v>82</v>
      </c>
      <c r="AY120" s="241" t="s">
        <v>212</v>
      </c>
    </row>
    <row r="121" s="1" customFormat="1" ht="22.5" customHeight="1">
      <c r="B121" s="38"/>
      <c r="C121" s="253" t="s">
        <v>174</v>
      </c>
      <c r="D121" s="253" t="s">
        <v>258</v>
      </c>
      <c r="E121" s="254" t="s">
        <v>877</v>
      </c>
      <c r="F121" s="255" t="s">
        <v>878</v>
      </c>
      <c r="G121" s="256" t="s">
        <v>218</v>
      </c>
      <c r="H121" s="257">
        <v>48</v>
      </c>
      <c r="I121" s="258"/>
      <c r="J121" s="259">
        <f>ROUND(I121*H121,2)</f>
        <v>0</v>
      </c>
      <c r="K121" s="255" t="s">
        <v>219</v>
      </c>
      <c r="L121" s="260"/>
      <c r="M121" s="261" t="s">
        <v>21</v>
      </c>
      <c r="N121" s="262" t="s">
        <v>46</v>
      </c>
      <c r="O121" s="79"/>
      <c r="P121" s="225">
        <f>O121*H121</f>
        <v>0</v>
      </c>
      <c r="Q121" s="225">
        <v>0.30399999999999999</v>
      </c>
      <c r="R121" s="225">
        <f>Q121*H121</f>
        <v>14.591999999999999</v>
      </c>
      <c r="S121" s="225">
        <v>0</v>
      </c>
      <c r="T121" s="226">
        <f>S121*H121</f>
        <v>0</v>
      </c>
      <c r="AR121" s="17" t="s">
        <v>262</v>
      </c>
      <c r="AT121" s="17" t="s">
        <v>258</v>
      </c>
      <c r="AU121" s="17" t="s">
        <v>84</v>
      </c>
      <c r="AY121" s="17" t="s">
        <v>212</v>
      </c>
      <c r="BE121" s="227">
        <f>IF(N121="základní",J121,0)</f>
        <v>0</v>
      </c>
      <c r="BF121" s="227">
        <f>IF(N121="snížená",J121,0)</f>
        <v>0</v>
      </c>
      <c r="BG121" s="227">
        <f>IF(N121="zákl. přenesená",J121,0)</f>
        <v>0</v>
      </c>
      <c r="BH121" s="227">
        <f>IF(N121="sníž. přenesená",J121,0)</f>
        <v>0</v>
      </c>
      <c r="BI121" s="227">
        <f>IF(N121="nulová",J121,0)</f>
        <v>0</v>
      </c>
      <c r="BJ121" s="17" t="s">
        <v>82</v>
      </c>
      <c r="BK121" s="227">
        <f>ROUND(I121*H121,2)</f>
        <v>0</v>
      </c>
      <c r="BL121" s="17" t="s">
        <v>220</v>
      </c>
      <c r="BM121" s="17" t="s">
        <v>1324</v>
      </c>
    </row>
    <row r="122" s="1" customFormat="1" ht="22.5" customHeight="1">
      <c r="B122" s="38"/>
      <c r="C122" s="253" t="s">
        <v>279</v>
      </c>
      <c r="D122" s="253" t="s">
        <v>258</v>
      </c>
      <c r="E122" s="254" t="s">
        <v>777</v>
      </c>
      <c r="F122" s="255" t="s">
        <v>778</v>
      </c>
      <c r="G122" s="256" t="s">
        <v>218</v>
      </c>
      <c r="H122" s="257">
        <v>84</v>
      </c>
      <c r="I122" s="258"/>
      <c r="J122" s="259">
        <f>ROUND(I122*H122,2)</f>
        <v>0</v>
      </c>
      <c r="K122" s="255" t="s">
        <v>219</v>
      </c>
      <c r="L122" s="260"/>
      <c r="M122" s="261" t="s">
        <v>21</v>
      </c>
      <c r="N122" s="262" t="s">
        <v>46</v>
      </c>
      <c r="O122" s="79"/>
      <c r="P122" s="225">
        <f>O122*H122</f>
        <v>0</v>
      </c>
      <c r="Q122" s="225">
        <v>0.0010499999999999999</v>
      </c>
      <c r="R122" s="225">
        <f>Q122*H122</f>
        <v>0.088200000000000001</v>
      </c>
      <c r="S122" s="225">
        <v>0</v>
      </c>
      <c r="T122" s="226">
        <f>S122*H122</f>
        <v>0</v>
      </c>
      <c r="AR122" s="17" t="s">
        <v>262</v>
      </c>
      <c r="AT122" s="17" t="s">
        <v>258</v>
      </c>
      <c r="AU122" s="17" t="s">
        <v>84</v>
      </c>
      <c r="AY122" s="17" t="s">
        <v>212</v>
      </c>
      <c r="BE122" s="227">
        <f>IF(N122="základní",J122,0)</f>
        <v>0</v>
      </c>
      <c r="BF122" s="227">
        <f>IF(N122="snížená",J122,0)</f>
        <v>0</v>
      </c>
      <c r="BG122" s="227">
        <f>IF(N122="zákl. přenesená",J122,0)</f>
        <v>0</v>
      </c>
      <c r="BH122" s="227">
        <f>IF(N122="sníž. přenesená",J122,0)</f>
        <v>0</v>
      </c>
      <c r="BI122" s="227">
        <f>IF(N122="nulová",J122,0)</f>
        <v>0</v>
      </c>
      <c r="BJ122" s="17" t="s">
        <v>82</v>
      </c>
      <c r="BK122" s="227">
        <f>ROUND(I122*H122,2)</f>
        <v>0</v>
      </c>
      <c r="BL122" s="17" t="s">
        <v>220</v>
      </c>
      <c r="BM122" s="17" t="s">
        <v>1325</v>
      </c>
    </row>
    <row r="123" s="12" customFormat="1">
      <c r="B123" s="231"/>
      <c r="C123" s="232"/>
      <c r="D123" s="228" t="s">
        <v>229</v>
      </c>
      <c r="E123" s="233" t="s">
        <v>21</v>
      </c>
      <c r="F123" s="234" t="s">
        <v>1326</v>
      </c>
      <c r="G123" s="232"/>
      <c r="H123" s="235">
        <v>84</v>
      </c>
      <c r="I123" s="236"/>
      <c r="J123" s="232"/>
      <c r="K123" s="232"/>
      <c r="L123" s="237"/>
      <c r="M123" s="238"/>
      <c r="N123" s="239"/>
      <c r="O123" s="239"/>
      <c r="P123" s="239"/>
      <c r="Q123" s="239"/>
      <c r="R123" s="239"/>
      <c r="S123" s="239"/>
      <c r="T123" s="240"/>
      <c r="AT123" s="241" t="s">
        <v>229</v>
      </c>
      <c r="AU123" s="241" t="s">
        <v>84</v>
      </c>
      <c r="AV123" s="12" t="s">
        <v>84</v>
      </c>
      <c r="AW123" s="12" t="s">
        <v>36</v>
      </c>
      <c r="AX123" s="12" t="s">
        <v>82</v>
      </c>
      <c r="AY123" s="241" t="s">
        <v>212</v>
      </c>
    </row>
    <row r="124" s="1" customFormat="1" ht="22.5" customHeight="1">
      <c r="B124" s="38"/>
      <c r="C124" s="253" t="s">
        <v>284</v>
      </c>
      <c r="D124" s="253" t="s">
        <v>258</v>
      </c>
      <c r="E124" s="254" t="s">
        <v>1327</v>
      </c>
      <c r="F124" s="255" t="s">
        <v>1328</v>
      </c>
      <c r="G124" s="256" t="s">
        <v>218</v>
      </c>
      <c r="H124" s="257">
        <v>108</v>
      </c>
      <c r="I124" s="258"/>
      <c r="J124" s="259">
        <f>ROUND(I124*H124,2)</f>
        <v>0</v>
      </c>
      <c r="K124" s="255" t="s">
        <v>219</v>
      </c>
      <c r="L124" s="260"/>
      <c r="M124" s="261" t="s">
        <v>21</v>
      </c>
      <c r="N124" s="262" t="s">
        <v>46</v>
      </c>
      <c r="O124" s="79"/>
      <c r="P124" s="225">
        <f>O124*H124</f>
        <v>0</v>
      </c>
      <c r="Q124" s="225">
        <v>0.0010499999999999999</v>
      </c>
      <c r="R124" s="225">
        <f>Q124*H124</f>
        <v>0.11339999999999999</v>
      </c>
      <c r="S124" s="225">
        <v>0</v>
      </c>
      <c r="T124" s="226">
        <f>S124*H124</f>
        <v>0</v>
      </c>
      <c r="AR124" s="17" t="s">
        <v>262</v>
      </c>
      <c r="AT124" s="17" t="s">
        <v>258</v>
      </c>
      <c r="AU124" s="17" t="s">
        <v>84</v>
      </c>
      <c r="AY124" s="17" t="s">
        <v>212</v>
      </c>
      <c r="BE124" s="227">
        <f>IF(N124="základní",J124,0)</f>
        <v>0</v>
      </c>
      <c r="BF124" s="227">
        <f>IF(N124="snížená",J124,0)</f>
        <v>0</v>
      </c>
      <c r="BG124" s="227">
        <f>IF(N124="zákl. přenesená",J124,0)</f>
        <v>0</v>
      </c>
      <c r="BH124" s="227">
        <f>IF(N124="sníž. přenesená",J124,0)</f>
        <v>0</v>
      </c>
      <c r="BI124" s="227">
        <f>IF(N124="nulová",J124,0)</f>
        <v>0</v>
      </c>
      <c r="BJ124" s="17" t="s">
        <v>82</v>
      </c>
      <c r="BK124" s="227">
        <f>ROUND(I124*H124,2)</f>
        <v>0</v>
      </c>
      <c r="BL124" s="17" t="s">
        <v>220</v>
      </c>
      <c r="BM124" s="17" t="s">
        <v>1329</v>
      </c>
    </row>
    <row r="125" s="12" customFormat="1">
      <c r="B125" s="231"/>
      <c r="C125" s="232"/>
      <c r="D125" s="228" t="s">
        <v>229</v>
      </c>
      <c r="E125" s="233" t="s">
        <v>21</v>
      </c>
      <c r="F125" s="234" t="s">
        <v>1330</v>
      </c>
      <c r="G125" s="232"/>
      <c r="H125" s="235">
        <v>108</v>
      </c>
      <c r="I125" s="236"/>
      <c r="J125" s="232"/>
      <c r="K125" s="232"/>
      <c r="L125" s="237"/>
      <c r="M125" s="238"/>
      <c r="N125" s="239"/>
      <c r="O125" s="239"/>
      <c r="P125" s="239"/>
      <c r="Q125" s="239"/>
      <c r="R125" s="239"/>
      <c r="S125" s="239"/>
      <c r="T125" s="240"/>
      <c r="AT125" s="241" t="s">
        <v>229</v>
      </c>
      <c r="AU125" s="241" t="s">
        <v>84</v>
      </c>
      <c r="AV125" s="12" t="s">
        <v>84</v>
      </c>
      <c r="AW125" s="12" t="s">
        <v>36</v>
      </c>
      <c r="AX125" s="12" t="s">
        <v>82</v>
      </c>
      <c r="AY125" s="241" t="s">
        <v>212</v>
      </c>
    </row>
    <row r="126" s="1" customFormat="1" ht="22.5" customHeight="1">
      <c r="B126" s="38"/>
      <c r="C126" s="253" t="s">
        <v>288</v>
      </c>
      <c r="D126" s="253" t="s">
        <v>258</v>
      </c>
      <c r="E126" s="254" t="s">
        <v>1331</v>
      </c>
      <c r="F126" s="255" t="s">
        <v>1332</v>
      </c>
      <c r="G126" s="256" t="s">
        <v>218</v>
      </c>
      <c r="H126" s="257">
        <v>96</v>
      </c>
      <c r="I126" s="258"/>
      <c r="J126" s="259">
        <f>ROUND(I126*H126,2)</f>
        <v>0</v>
      </c>
      <c r="K126" s="255" t="s">
        <v>219</v>
      </c>
      <c r="L126" s="260"/>
      <c r="M126" s="261" t="s">
        <v>21</v>
      </c>
      <c r="N126" s="262" t="s">
        <v>46</v>
      </c>
      <c r="O126" s="79"/>
      <c r="P126" s="225">
        <f>O126*H126</f>
        <v>0</v>
      </c>
      <c r="Q126" s="225">
        <v>0.00014999999999999999</v>
      </c>
      <c r="R126" s="225">
        <f>Q126*H126</f>
        <v>0.0144</v>
      </c>
      <c r="S126" s="225">
        <v>0</v>
      </c>
      <c r="T126" s="226">
        <f>S126*H126</f>
        <v>0</v>
      </c>
      <c r="AR126" s="17" t="s">
        <v>262</v>
      </c>
      <c r="AT126" s="17" t="s">
        <v>258</v>
      </c>
      <c r="AU126" s="17" t="s">
        <v>84</v>
      </c>
      <c r="AY126" s="17" t="s">
        <v>212</v>
      </c>
      <c r="BE126" s="227">
        <f>IF(N126="základní",J126,0)</f>
        <v>0</v>
      </c>
      <c r="BF126" s="227">
        <f>IF(N126="snížená",J126,0)</f>
        <v>0</v>
      </c>
      <c r="BG126" s="227">
        <f>IF(N126="zákl. přenesená",J126,0)</f>
        <v>0</v>
      </c>
      <c r="BH126" s="227">
        <f>IF(N126="sníž. přenesená",J126,0)</f>
        <v>0</v>
      </c>
      <c r="BI126" s="227">
        <f>IF(N126="nulová",J126,0)</f>
        <v>0</v>
      </c>
      <c r="BJ126" s="17" t="s">
        <v>82</v>
      </c>
      <c r="BK126" s="227">
        <f>ROUND(I126*H126,2)</f>
        <v>0</v>
      </c>
      <c r="BL126" s="17" t="s">
        <v>220</v>
      </c>
      <c r="BM126" s="17" t="s">
        <v>1333</v>
      </c>
    </row>
    <row r="127" s="12" customFormat="1">
      <c r="B127" s="231"/>
      <c r="C127" s="232"/>
      <c r="D127" s="228" t="s">
        <v>229</v>
      </c>
      <c r="E127" s="233" t="s">
        <v>21</v>
      </c>
      <c r="F127" s="234" t="s">
        <v>1334</v>
      </c>
      <c r="G127" s="232"/>
      <c r="H127" s="235">
        <v>96</v>
      </c>
      <c r="I127" s="236"/>
      <c r="J127" s="232"/>
      <c r="K127" s="232"/>
      <c r="L127" s="237"/>
      <c r="M127" s="238"/>
      <c r="N127" s="239"/>
      <c r="O127" s="239"/>
      <c r="P127" s="239"/>
      <c r="Q127" s="239"/>
      <c r="R127" s="239"/>
      <c r="S127" s="239"/>
      <c r="T127" s="240"/>
      <c r="AT127" s="241" t="s">
        <v>229</v>
      </c>
      <c r="AU127" s="241" t="s">
        <v>84</v>
      </c>
      <c r="AV127" s="12" t="s">
        <v>84</v>
      </c>
      <c r="AW127" s="12" t="s">
        <v>36</v>
      </c>
      <c r="AX127" s="12" t="s">
        <v>82</v>
      </c>
      <c r="AY127" s="241" t="s">
        <v>212</v>
      </c>
    </row>
    <row r="128" s="1" customFormat="1" ht="22.5" customHeight="1">
      <c r="B128" s="38"/>
      <c r="C128" s="253" t="s">
        <v>293</v>
      </c>
      <c r="D128" s="253" t="s">
        <v>258</v>
      </c>
      <c r="E128" s="254" t="s">
        <v>785</v>
      </c>
      <c r="F128" s="255" t="s">
        <v>786</v>
      </c>
      <c r="G128" s="256" t="s">
        <v>226</v>
      </c>
      <c r="H128" s="257">
        <v>36</v>
      </c>
      <c r="I128" s="258"/>
      <c r="J128" s="259">
        <f>ROUND(I128*H128,2)</f>
        <v>0</v>
      </c>
      <c r="K128" s="255" t="s">
        <v>219</v>
      </c>
      <c r="L128" s="260"/>
      <c r="M128" s="261" t="s">
        <v>21</v>
      </c>
      <c r="N128" s="262" t="s">
        <v>46</v>
      </c>
      <c r="O128" s="79"/>
      <c r="P128" s="225">
        <f>O128*H128</f>
        <v>0</v>
      </c>
      <c r="Q128" s="225">
        <v>0.06003</v>
      </c>
      <c r="R128" s="225">
        <f>Q128*H128</f>
        <v>2.1610800000000001</v>
      </c>
      <c r="S128" s="225">
        <v>0</v>
      </c>
      <c r="T128" s="226">
        <f>S128*H128</f>
        <v>0</v>
      </c>
      <c r="AR128" s="17" t="s">
        <v>262</v>
      </c>
      <c r="AT128" s="17" t="s">
        <v>258</v>
      </c>
      <c r="AU128" s="17" t="s">
        <v>84</v>
      </c>
      <c r="AY128" s="17" t="s">
        <v>212</v>
      </c>
      <c r="BE128" s="227">
        <f>IF(N128="základní",J128,0)</f>
        <v>0</v>
      </c>
      <c r="BF128" s="227">
        <f>IF(N128="snížená",J128,0)</f>
        <v>0</v>
      </c>
      <c r="BG128" s="227">
        <f>IF(N128="zákl. přenesená",J128,0)</f>
        <v>0</v>
      </c>
      <c r="BH128" s="227">
        <f>IF(N128="sníž. přenesená",J128,0)</f>
        <v>0</v>
      </c>
      <c r="BI128" s="227">
        <f>IF(N128="nulová",J128,0)</f>
        <v>0</v>
      </c>
      <c r="BJ128" s="17" t="s">
        <v>82</v>
      </c>
      <c r="BK128" s="227">
        <f>ROUND(I128*H128,2)</f>
        <v>0</v>
      </c>
      <c r="BL128" s="17" t="s">
        <v>220</v>
      </c>
      <c r="BM128" s="17" t="s">
        <v>1335</v>
      </c>
    </row>
    <row r="129" s="12" customFormat="1">
      <c r="B129" s="231"/>
      <c r="C129" s="232"/>
      <c r="D129" s="228" t="s">
        <v>229</v>
      </c>
      <c r="E129" s="233" t="s">
        <v>21</v>
      </c>
      <c r="F129" s="234" t="s">
        <v>1336</v>
      </c>
      <c r="G129" s="232"/>
      <c r="H129" s="235">
        <v>36</v>
      </c>
      <c r="I129" s="236"/>
      <c r="J129" s="232"/>
      <c r="K129" s="232"/>
      <c r="L129" s="237"/>
      <c r="M129" s="238"/>
      <c r="N129" s="239"/>
      <c r="O129" s="239"/>
      <c r="P129" s="239"/>
      <c r="Q129" s="239"/>
      <c r="R129" s="239"/>
      <c r="S129" s="239"/>
      <c r="T129" s="240"/>
      <c r="AT129" s="241" t="s">
        <v>229</v>
      </c>
      <c r="AU129" s="241" t="s">
        <v>84</v>
      </c>
      <c r="AV129" s="12" t="s">
        <v>84</v>
      </c>
      <c r="AW129" s="12" t="s">
        <v>36</v>
      </c>
      <c r="AX129" s="12" t="s">
        <v>82</v>
      </c>
      <c r="AY129" s="241" t="s">
        <v>212</v>
      </c>
    </row>
    <row r="130" s="1" customFormat="1" ht="22.5" customHeight="1">
      <c r="B130" s="38"/>
      <c r="C130" s="253" t="s">
        <v>8</v>
      </c>
      <c r="D130" s="253" t="s">
        <v>258</v>
      </c>
      <c r="E130" s="254" t="s">
        <v>1337</v>
      </c>
      <c r="F130" s="255" t="s">
        <v>1338</v>
      </c>
      <c r="G130" s="256" t="s">
        <v>226</v>
      </c>
      <c r="H130" s="257">
        <v>12</v>
      </c>
      <c r="I130" s="258"/>
      <c r="J130" s="259">
        <f>ROUND(I130*H130,2)</f>
        <v>0</v>
      </c>
      <c r="K130" s="255" t="s">
        <v>219</v>
      </c>
      <c r="L130" s="260"/>
      <c r="M130" s="261" t="s">
        <v>21</v>
      </c>
      <c r="N130" s="262" t="s">
        <v>46</v>
      </c>
      <c r="O130" s="79"/>
      <c r="P130" s="225">
        <f>O130*H130</f>
        <v>0</v>
      </c>
      <c r="Q130" s="225">
        <v>0.054850000000000003</v>
      </c>
      <c r="R130" s="225">
        <f>Q130*H130</f>
        <v>0.65820000000000001</v>
      </c>
      <c r="S130" s="225">
        <v>0</v>
      </c>
      <c r="T130" s="226">
        <f>S130*H130</f>
        <v>0</v>
      </c>
      <c r="AR130" s="17" t="s">
        <v>262</v>
      </c>
      <c r="AT130" s="17" t="s">
        <v>258</v>
      </c>
      <c r="AU130" s="17" t="s">
        <v>84</v>
      </c>
      <c r="AY130" s="17" t="s">
        <v>212</v>
      </c>
      <c r="BE130" s="227">
        <f>IF(N130="základní",J130,0)</f>
        <v>0</v>
      </c>
      <c r="BF130" s="227">
        <f>IF(N130="snížená",J130,0)</f>
        <v>0</v>
      </c>
      <c r="BG130" s="227">
        <f>IF(N130="zákl. přenesená",J130,0)</f>
        <v>0</v>
      </c>
      <c r="BH130" s="227">
        <f>IF(N130="sníž. přenesená",J130,0)</f>
        <v>0</v>
      </c>
      <c r="BI130" s="227">
        <f>IF(N130="nulová",J130,0)</f>
        <v>0</v>
      </c>
      <c r="BJ130" s="17" t="s">
        <v>82</v>
      </c>
      <c r="BK130" s="227">
        <f>ROUND(I130*H130,2)</f>
        <v>0</v>
      </c>
      <c r="BL130" s="17" t="s">
        <v>220</v>
      </c>
      <c r="BM130" s="17" t="s">
        <v>1339</v>
      </c>
    </row>
    <row r="131" s="1" customFormat="1" ht="22.5" customHeight="1">
      <c r="B131" s="38"/>
      <c r="C131" s="253" t="s">
        <v>300</v>
      </c>
      <c r="D131" s="253" t="s">
        <v>258</v>
      </c>
      <c r="E131" s="254" t="s">
        <v>1340</v>
      </c>
      <c r="F131" s="255" t="s">
        <v>1341</v>
      </c>
      <c r="G131" s="256" t="s">
        <v>226</v>
      </c>
      <c r="H131" s="257">
        <v>12</v>
      </c>
      <c r="I131" s="258"/>
      <c r="J131" s="259">
        <f>ROUND(I131*H131,2)</f>
        <v>0</v>
      </c>
      <c r="K131" s="255" t="s">
        <v>219</v>
      </c>
      <c r="L131" s="260"/>
      <c r="M131" s="261" t="s">
        <v>21</v>
      </c>
      <c r="N131" s="262" t="s">
        <v>46</v>
      </c>
      <c r="O131" s="79"/>
      <c r="P131" s="225">
        <f>O131*H131</f>
        <v>0</v>
      </c>
      <c r="Q131" s="225">
        <v>0.054850000000000003</v>
      </c>
      <c r="R131" s="225">
        <f>Q131*H131</f>
        <v>0.65820000000000001</v>
      </c>
      <c r="S131" s="225">
        <v>0</v>
      </c>
      <c r="T131" s="226">
        <f>S131*H131</f>
        <v>0</v>
      </c>
      <c r="AR131" s="17" t="s">
        <v>262</v>
      </c>
      <c r="AT131" s="17" t="s">
        <v>258</v>
      </c>
      <c r="AU131" s="17" t="s">
        <v>84</v>
      </c>
      <c r="AY131" s="17" t="s">
        <v>212</v>
      </c>
      <c r="BE131" s="227">
        <f>IF(N131="základní",J131,0)</f>
        <v>0</v>
      </c>
      <c r="BF131" s="227">
        <f>IF(N131="snížená",J131,0)</f>
        <v>0</v>
      </c>
      <c r="BG131" s="227">
        <f>IF(N131="zákl. přenesená",J131,0)</f>
        <v>0</v>
      </c>
      <c r="BH131" s="227">
        <f>IF(N131="sníž. přenesená",J131,0)</f>
        <v>0</v>
      </c>
      <c r="BI131" s="227">
        <f>IF(N131="nulová",J131,0)</f>
        <v>0</v>
      </c>
      <c r="BJ131" s="17" t="s">
        <v>82</v>
      </c>
      <c r="BK131" s="227">
        <f>ROUND(I131*H131,2)</f>
        <v>0</v>
      </c>
      <c r="BL131" s="17" t="s">
        <v>220</v>
      </c>
      <c r="BM131" s="17" t="s">
        <v>1342</v>
      </c>
    </row>
    <row r="132" s="1" customFormat="1" ht="22.5" customHeight="1">
      <c r="B132" s="38"/>
      <c r="C132" s="253" t="s">
        <v>304</v>
      </c>
      <c r="D132" s="253" t="s">
        <v>258</v>
      </c>
      <c r="E132" s="254" t="s">
        <v>1343</v>
      </c>
      <c r="F132" s="255" t="s">
        <v>1344</v>
      </c>
      <c r="G132" s="256" t="s">
        <v>226</v>
      </c>
      <c r="H132" s="257">
        <v>9</v>
      </c>
      <c r="I132" s="258"/>
      <c r="J132" s="259">
        <f>ROUND(I132*H132,2)</f>
        <v>0</v>
      </c>
      <c r="K132" s="255" t="s">
        <v>219</v>
      </c>
      <c r="L132" s="260"/>
      <c r="M132" s="261" t="s">
        <v>21</v>
      </c>
      <c r="N132" s="262" t="s">
        <v>46</v>
      </c>
      <c r="O132" s="79"/>
      <c r="P132" s="225">
        <f>O132*H132</f>
        <v>0</v>
      </c>
      <c r="Q132" s="225">
        <v>0</v>
      </c>
      <c r="R132" s="225">
        <f>Q132*H132</f>
        <v>0</v>
      </c>
      <c r="S132" s="225">
        <v>0</v>
      </c>
      <c r="T132" s="226">
        <f>S132*H132</f>
        <v>0</v>
      </c>
      <c r="AR132" s="17" t="s">
        <v>262</v>
      </c>
      <c r="AT132" s="17" t="s">
        <v>258</v>
      </c>
      <c r="AU132" s="17" t="s">
        <v>84</v>
      </c>
      <c r="AY132" s="17" t="s">
        <v>212</v>
      </c>
      <c r="BE132" s="227">
        <f>IF(N132="základní",J132,0)</f>
        <v>0</v>
      </c>
      <c r="BF132" s="227">
        <f>IF(N132="snížená",J132,0)</f>
        <v>0</v>
      </c>
      <c r="BG132" s="227">
        <f>IF(N132="zákl. přenesená",J132,0)</f>
        <v>0</v>
      </c>
      <c r="BH132" s="227">
        <f>IF(N132="sníž. přenesená",J132,0)</f>
        <v>0</v>
      </c>
      <c r="BI132" s="227">
        <f>IF(N132="nulová",J132,0)</f>
        <v>0</v>
      </c>
      <c r="BJ132" s="17" t="s">
        <v>82</v>
      </c>
      <c r="BK132" s="227">
        <f>ROUND(I132*H132,2)</f>
        <v>0</v>
      </c>
      <c r="BL132" s="17" t="s">
        <v>220</v>
      </c>
      <c r="BM132" s="17" t="s">
        <v>1345</v>
      </c>
    </row>
    <row r="133" s="12" customFormat="1">
      <c r="B133" s="231"/>
      <c r="C133" s="232"/>
      <c r="D133" s="228" t="s">
        <v>229</v>
      </c>
      <c r="E133" s="233" t="s">
        <v>21</v>
      </c>
      <c r="F133" s="234" t="s">
        <v>1346</v>
      </c>
      <c r="G133" s="232"/>
      <c r="H133" s="235">
        <v>9</v>
      </c>
      <c r="I133" s="236"/>
      <c r="J133" s="232"/>
      <c r="K133" s="232"/>
      <c r="L133" s="237"/>
      <c r="M133" s="238"/>
      <c r="N133" s="239"/>
      <c r="O133" s="239"/>
      <c r="P133" s="239"/>
      <c r="Q133" s="239"/>
      <c r="R133" s="239"/>
      <c r="S133" s="239"/>
      <c r="T133" s="240"/>
      <c r="AT133" s="241" t="s">
        <v>229</v>
      </c>
      <c r="AU133" s="241" t="s">
        <v>84</v>
      </c>
      <c r="AV133" s="12" t="s">
        <v>84</v>
      </c>
      <c r="AW133" s="12" t="s">
        <v>36</v>
      </c>
      <c r="AX133" s="12" t="s">
        <v>82</v>
      </c>
      <c r="AY133" s="241" t="s">
        <v>212</v>
      </c>
    </row>
    <row r="134" s="1" customFormat="1" ht="22.5" customHeight="1">
      <c r="B134" s="38"/>
      <c r="C134" s="253" t="s">
        <v>308</v>
      </c>
      <c r="D134" s="253" t="s">
        <v>258</v>
      </c>
      <c r="E134" s="254" t="s">
        <v>1347</v>
      </c>
      <c r="F134" s="255" t="s">
        <v>1348</v>
      </c>
      <c r="G134" s="256" t="s">
        <v>226</v>
      </c>
      <c r="H134" s="257">
        <v>9</v>
      </c>
      <c r="I134" s="258"/>
      <c r="J134" s="259">
        <f>ROUND(I134*H134,2)</f>
        <v>0</v>
      </c>
      <c r="K134" s="255" t="s">
        <v>219</v>
      </c>
      <c r="L134" s="260"/>
      <c r="M134" s="261" t="s">
        <v>21</v>
      </c>
      <c r="N134" s="262" t="s">
        <v>46</v>
      </c>
      <c r="O134" s="79"/>
      <c r="P134" s="225">
        <f>O134*H134</f>
        <v>0</v>
      </c>
      <c r="Q134" s="225">
        <v>0</v>
      </c>
      <c r="R134" s="225">
        <f>Q134*H134</f>
        <v>0</v>
      </c>
      <c r="S134" s="225">
        <v>0</v>
      </c>
      <c r="T134" s="226">
        <f>S134*H134</f>
        <v>0</v>
      </c>
      <c r="AR134" s="17" t="s">
        <v>262</v>
      </c>
      <c r="AT134" s="17" t="s">
        <v>258</v>
      </c>
      <c r="AU134" s="17" t="s">
        <v>84</v>
      </c>
      <c r="AY134" s="17" t="s">
        <v>212</v>
      </c>
      <c r="BE134" s="227">
        <f>IF(N134="základní",J134,0)</f>
        <v>0</v>
      </c>
      <c r="BF134" s="227">
        <f>IF(N134="snížená",J134,0)</f>
        <v>0</v>
      </c>
      <c r="BG134" s="227">
        <f>IF(N134="zákl. přenesená",J134,0)</f>
        <v>0</v>
      </c>
      <c r="BH134" s="227">
        <f>IF(N134="sníž. přenesená",J134,0)</f>
        <v>0</v>
      </c>
      <c r="BI134" s="227">
        <f>IF(N134="nulová",J134,0)</f>
        <v>0</v>
      </c>
      <c r="BJ134" s="17" t="s">
        <v>82</v>
      </c>
      <c r="BK134" s="227">
        <f>ROUND(I134*H134,2)</f>
        <v>0</v>
      </c>
      <c r="BL134" s="17" t="s">
        <v>220</v>
      </c>
      <c r="BM134" s="17" t="s">
        <v>1349</v>
      </c>
    </row>
    <row r="135" s="12" customFormat="1">
      <c r="B135" s="231"/>
      <c r="C135" s="232"/>
      <c r="D135" s="228" t="s">
        <v>229</v>
      </c>
      <c r="E135" s="233" t="s">
        <v>21</v>
      </c>
      <c r="F135" s="234" t="s">
        <v>1346</v>
      </c>
      <c r="G135" s="232"/>
      <c r="H135" s="235">
        <v>9</v>
      </c>
      <c r="I135" s="236"/>
      <c r="J135" s="232"/>
      <c r="K135" s="232"/>
      <c r="L135" s="237"/>
      <c r="M135" s="238"/>
      <c r="N135" s="239"/>
      <c r="O135" s="239"/>
      <c r="P135" s="239"/>
      <c r="Q135" s="239"/>
      <c r="R135" s="239"/>
      <c r="S135" s="239"/>
      <c r="T135" s="240"/>
      <c r="AT135" s="241" t="s">
        <v>229</v>
      </c>
      <c r="AU135" s="241" t="s">
        <v>84</v>
      </c>
      <c r="AV135" s="12" t="s">
        <v>84</v>
      </c>
      <c r="AW135" s="12" t="s">
        <v>36</v>
      </c>
      <c r="AX135" s="12" t="s">
        <v>82</v>
      </c>
      <c r="AY135" s="241" t="s">
        <v>212</v>
      </c>
    </row>
    <row r="136" s="1" customFormat="1" ht="33.75" customHeight="1">
      <c r="B136" s="38"/>
      <c r="C136" s="216" t="s">
        <v>313</v>
      </c>
      <c r="D136" s="216" t="s">
        <v>215</v>
      </c>
      <c r="E136" s="217" t="s">
        <v>1350</v>
      </c>
      <c r="F136" s="218" t="s">
        <v>1351</v>
      </c>
      <c r="G136" s="219" t="s">
        <v>226</v>
      </c>
      <c r="H136" s="220">
        <v>12</v>
      </c>
      <c r="I136" s="221"/>
      <c r="J136" s="222">
        <f>ROUND(I136*H136,2)</f>
        <v>0</v>
      </c>
      <c r="K136" s="218" t="s">
        <v>219</v>
      </c>
      <c r="L136" s="43"/>
      <c r="M136" s="223" t="s">
        <v>21</v>
      </c>
      <c r="N136" s="224" t="s">
        <v>46</v>
      </c>
      <c r="O136" s="79"/>
      <c r="P136" s="225">
        <f>O136*H136</f>
        <v>0</v>
      </c>
      <c r="Q136" s="225">
        <v>0</v>
      </c>
      <c r="R136" s="225">
        <f>Q136*H136</f>
        <v>0</v>
      </c>
      <c r="S136" s="225">
        <v>0</v>
      </c>
      <c r="T136" s="226">
        <f>S136*H136</f>
        <v>0</v>
      </c>
      <c r="AR136" s="17" t="s">
        <v>220</v>
      </c>
      <c r="AT136" s="17" t="s">
        <v>215</v>
      </c>
      <c r="AU136" s="17" t="s">
        <v>84</v>
      </c>
      <c r="AY136" s="17" t="s">
        <v>212</v>
      </c>
      <c r="BE136" s="227">
        <f>IF(N136="základní",J136,0)</f>
        <v>0</v>
      </c>
      <c r="BF136" s="227">
        <f>IF(N136="snížená",J136,0)</f>
        <v>0</v>
      </c>
      <c r="BG136" s="227">
        <f>IF(N136="zákl. přenesená",J136,0)</f>
        <v>0</v>
      </c>
      <c r="BH136" s="227">
        <f>IF(N136="sníž. přenesená",J136,0)</f>
        <v>0</v>
      </c>
      <c r="BI136" s="227">
        <f>IF(N136="nulová",J136,0)</f>
        <v>0</v>
      </c>
      <c r="BJ136" s="17" t="s">
        <v>82</v>
      </c>
      <c r="BK136" s="227">
        <f>ROUND(I136*H136,2)</f>
        <v>0</v>
      </c>
      <c r="BL136" s="17" t="s">
        <v>220</v>
      </c>
      <c r="BM136" s="17" t="s">
        <v>1352</v>
      </c>
    </row>
    <row r="137" s="1" customFormat="1">
      <c r="B137" s="38"/>
      <c r="C137" s="39"/>
      <c r="D137" s="228" t="s">
        <v>222</v>
      </c>
      <c r="E137" s="39"/>
      <c r="F137" s="229" t="s">
        <v>1353</v>
      </c>
      <c r="G137" s="39"/>
      <c r="H137" s="39"/>
      <c r="I137" s="143"/>
      <c r="J137" s="39"/>
      <c r="K137" s="39"/>
      <c r="L137" s="43"/>
      <c r="M137" s="230"/>
      <c r="N137" s="79"/>
      <c r="O137" s="79"/>
      <c r="P137" s="79"/>
      <c r="Q137" s="79"/>
      <c r="R137" s="79"/>
      <c r="S137" s="79"/>
      <c r="T137" s="80"/>
      <c r="AT137" s="17" t="s">
        <v>222</v>
      </c>
      <c r="AU137" s="17" t="s">
        <v>84</v>
      </c>
    </row>
    <row r="138" s="12" customFormat="1">
      <c r="B138" s="231"/>
      <c r="C138" s="232"/>
      <c r="D138" s="228" t="s">
        <v>229</v>
      </c>
      <c r="E138" s="233" t="s">
        <v>21</v>
      </c>
      <c r="F138" s="234" t="s">
        <v>1354</v>
      </c>
      <c r="G138" s="232"/>
      <c r="H138" s="235">
        <v>12</v>
      </c>
      <c r="I138" s="236"/>
      <c r="J138" s="232"/>
      <c r="K138" s="232"/>
      <c r="L138" s="237"/>
      <c r="M138" s="238"/>
      <c r="N138" s="239"/>
      <c r="O138" s="239"/>
      <c r="P138" s="239"/>
      <c r="Q138" s="239"/>
      <c r="R138" s="239"/>
      <c r="S138" s="239"/>
      <c r="T138" s="240"/>
      <c r="AT138" s="241" t="s">
        <v>229</v>
      </c>
      <c r="AU138" s="241" t="s">
        <v>84</v>
      </c>
      <c r="AV138" s="12" t="s">
        <v>84</v>
      </c>
      <c r="AW138" s="12" t="s">
        <v>36</v>
      </c>
      <c r="AX138" s="12" t="s">
        <v>82</v>
      </c>
      <c r="AY138" s="241" t="s">
        <v>212</v>
      </c>
    </row>
    <row r="139" s="1" customFormat="1" ht="22.5" customHeight="1">
      <c r="B139" s="38"/>
      <c r="C139" s="253" t="s">
        <v>319</v>
      </c>
      <c r="D139" s="253" t="s">
        <v>258</v>
      </c>
      <c r="E139" s="254" t="s">
        <v>1355</v>
      </c>
      <c r="F139" s="255" t="s">
        <v>1356</v>
      </c>
      <c r="G139" s="256" t="s">
        <v>218</v>
      </c>
      <c r="H139" s="257">
        <v>2</v>
      </c>
      <c r="I139" s="258"/>
      <c r="J139" s="259">
        <f>ROUND(I139*H139,2)</f>
        <v>0</v>
      </c>
      <c r="K139" s="255" t="s">
        <v>219</v>
      </c>
      <c r="L139" s="260"/>
      <c r="M139" s="261" t="s">
        <v>21</v>
      </c>
      <c r="N139" s="262" t="s">
        <v>46</v>
      </c>
      <c r="O139" s="79"/>
      <c r="P139" s="225">
        <f>O139*H139</f>
        <v>0</v>
      </c>
      <c r="Q139" s="225">
        <v>0</v>
      </c>
      <c r="R139" s="225">
        <f>Q139*H139</f>
        <v>0</v>
      </c>
      <c r="S139" s="225">
        <v>0</v>
      </c>
      <c r="T139" s="226">
        <f>S139*H139</f>
        <v>0</v>
      </c>
      <c r="AR139" s="17" t="s">
        <v>262</v>
      </c>
      <c r="AT139" s="17" t="s">
        <v>258</v>
      </c>
      <c r="AU139" s="17" t="s">
        <v>84</v>
      </c>
      <c r="AY139" s="17" t="s">
        <v>212</v>
      </c>
      <c r="BE139" s="227">
        <f>IF(N139="základní",J139,0)</f>
        <v>0</v>
      </c>
      <c r="BF139" s="227">
        <f>IF(N139="snížená",J139,0)</f>
        <v>0</v>
      </c>
      <c r="BG139" s="227">
        <f>IF(N139="zákl. přenesená",J139,0)</f>
        <v>0</v>
      </c>
      <c r="BH139" s="227">
        <f>IF(N139="sníž. přenesená",J139,0)</f>
        <v>0</v>
      </c>
      <c r="BI139" s="227">
        <f>IF(N139="nulová",J139,0)</f>
        <v>0</v>
      </c>
      <c r="BJ139" s="17" t="s">
        <v>82</v>
      </c>
      <c r="BK139" s="227">
        <f>ROUND(I139*H139,2)</f>
        <v>0</v>
      </c>
      <c r="BL139" s="17" t="s">
        <v>220</v>
      </c>
      <c r="BM139" s="17" t="s">
        <v>1357</v>
      </c>
    </row>
    <row r="140" s="1" customFormat="1" ht="45" customHeight="1">
      <c r="B140" s="38"/>
      <c r="C140" s="216" t="s">
        <v>7</v>
      </c>
      <c r="D140" s="216" t="s">
        <v>215</v>
      </c>
      <c r="E140" s="217" t="s">
        <v>1358</v>
      </c>
      <c r="F140" s="218" t="s">
        <v>1359</v>
      </c>
      <c r="G140" s="219" t="s">
        <v>226</v>
      </c>
      <c r="H140" s="220">
        <v>240</v>
      </c>
      <c r="I140" s="221"/>
      <c r="J140" s="222">
        <f>ROUND(I140*H140,2)</f>
        <v>0</v>
      </c>
      <c r="K140" s="218" t="s">
        <v>219</v>
      </c>
      <c r="L140" s="43"/>
      <c r="M140" s="223" t="s">
        <v>21</v>
      </c>
      <c r="N140" s="224" t="s">
        <v>46</v>
      </c>
      <c r="O140" s="79"/>
      <c r="P140" s="225">
        <f>O140*H140</f>
        <v>0</v>
      </c>
      <c r="Q140" s="225">
        <v>0</v>
      </c>
      <c r="R140" s="225">
        <f>Q140*H140</f>
        <v>0</v>
      </c>
      <c r="S140" s="225">
        <v>0</v>
      </c>
      <c r="T140" s="226">
        <f>S140*H140</f>
        <v>0</v>
      </c>
      <c r="AR140" s="17" t="s">
        <v>220</v>
      </c>
      <c r="AT140" s="17" t="s">
        <v>215</v>
      </c>
      <c r="AU140" s="17" t="s">
        <v>84</v>
      </c>
      <c r="AY140" s="17" t="s">
        <v>212</v>
      </c>
      <c r="BE140" s="227">
        <f>IF(N140="základní",J140,0)</f>
        <v>0</v>
      </c>
      <c r="BF140" s="227">
        <f>IF(N140="snížená",J140,0)</f>
        <v>0</v>
      </c>
      <c r="BG140" s="227">
        <f>IF(N140="zákl. přenesená",J140,0)</f>
        <v>0</v>
      </c>
      <c r="BH140" s="227">
        <f>IF(N140="sníž. přenesená",J140,0)</f>
        <v>0</v>
      </c>
      <c r="BI140" s="227">
        <f>IF(N140="nulová",J140,0)</f>
        <v>0</v>
      </c>
      <c r="BJ140" s="17" t="s">
        <v>82</v>
      </c>
      <c r="BK140" s="227">
        <f>ROUND(I140*H140,2)</f>
        <v>0</v>
      </c>
      <c r="BL140" s="17" t="s">
        <v>220</v>
      </c>
      <c r="BM140" s="17" t="s">
        <v>1360</v>
      </c>
    </row>
    <row r="141" s="1" customFormat="1">
      <c r="B141" s="38"/>
      <c r="C141" s="39"/>
      <c r="D141" s="228" t="s">
        <v>222</v>
      </c>
      <c r="E141" s="39"/>
      <c r="F141" s="229" t="s">
        <v>783</v>
      </c>
      <c r="G141" s="39"/>
      <c r="H141" s="39"/>
      <c r="I141" s="143"/>
      <c r="J141" s="39"/>
      <c r="K141" s="39"/>
      <c r="L141" s="43"/>
      <c r="M141" s="230"/>
      <c r="N141" s="79"/>
      <c r="O141" s="79"/>
      <c r="P141" s="79"/>
      <c r="Q141" s="79"/>
      <c r="R141" s="79"/>
      <c r="S141" s="79"/>
      <c r="T141" s="80"/>
      <c r="AT141" s="17" t="s">
        <v>222</v>
      </c>
      <c r="AU141" s="17" t="s">
        <v>84</v>
      </c>
    </row>
    <row r="142" s="12" customFormat="1">
      <c r="B142" s="231"/>
      <c r="C142" s="232"/>
      <c r="D142" s="228" t="s">
        <v>229</v>
      </c>
      <c r="E142" s="233" t="s">
        <v>21</v>
      </c>
      <c r="F142" s="234" t="s">
        <v>1361</v>
      </c>
      <c r="G142" s="232"/>
      <c r="H142" s="235">
        <v>240</v>
      </c>
      <c r="I142" s="236"/>
      <c r="J142" s="232"/>
      <c r="K142" s="232"/>
      <c r="L142" s="237"/>
      <c r="M142" s="238"/>
      <c r="N142" s="239"/>
      <c r="O142" s="239"/>
      <c r="P142" s="239"/>
      <c r="Q142" s="239"/>
      <c r="R142" s="239"/>
      <c r="S142" s="239"/>
      <c r="T142" s="240"/>
      <c r="AT142" s="241" t="s">
        <v>229</v>
      </c>
      <c r="AU142" s="241" t="s">
        <v>84</v>
      </c>
      <c r="AV142" s="12" t="s">
        <v>84</v>
      </c>
      <c r="AW142" s="12" t="s">
        <v>36</v>
      </c>
      <c r="AX142" s="12" t="s">
        <v>82</v>
      </c>
      <c r="AY142" s="241" t="s">
        <v>212</v>
      </c>
    </row>
    <row r="143" s="1" customFormat="1" ht="22.5" customHeight="1">
      <c r="B143" s="38"/>
      <c r="C143" s="253" t="s">
        <v>328</v>
      </c>
      <c r="D143" s="253" t="s">
        <v>258</v>
      </c>
      <c r="E143" s="254" t="s">
        <v>309</v>
      </c>
      <c r="F143" s="255" t="s">
        <v>310</v>
      </c>
      <c r="G143" s="256" t="s">
        <v>226</v>
      </c>
      <c r="H143" s="257">
        <v>240</v>
      </c>
      <c r="I143" s="258"/>
      <c r="J143" s="259">
        <f>ROUND(I143*H143,2)</f>
        <v>0</v>
      </c>
      <c r="K143" s="255" t="s">
        <v>219</v>
      </c>
      <c r="L143" s="260"/>
      <c r="M143" s="261" t="s">
        <v>21</v>
      </c>
      <c r="N143" s="262" t="s">
        <v>46</v>
      </c>
      <c r="O143" s="79"/>
      <c r="P143" s="225">
        <f>O143*H143</f>
        <v>0</v>
      </c>
      <c r="Q143" s="225">
        <v>0</v>
      </c>
      <c r="R143" s="225">
        <f>Q143*H143</f>
        <v>0</v>
      </c>
      <c r="S143" s="225">
        <v>0</v>
      </c>
      <c r="T143" s="226">
        <f>S143*H143</f>
        <v>0</v>
      </c>
      <c r="AR143" s="17" t="s">
        <v>262</v>
      </c>
      <c r="AT143" s="17" t="s">
        <v>258</v>
      </c>
      <c r="AU143" s="17" t="s">
        <v>84</v>
      </c>
      <c r="AY143" s="17" t="s">
        <v>212</v>
      </c>
      <c r="BE143" s="227">
        <f>IF(N143="základní",J143,0)</f>
        <v>0</v>
      </c>
      <c r="BF143" s="227">
        <f>IF(N143="snížená",J143,0)</f>
        <v>0</v>
      </c>
      <c r="BG143" s="227">
        <f>IF(N143="zákl. přenesená",J143,0)</f>
        <v>0</v>
      </c>
      <c r="BH143" s="227">
        <f>IF(N143="sníž. přenesená",J143,0)</f>
        <v>0</v>
      </c>
      <c r="BI143" s="227">
        <f>IF(N143="nulová",J143,0)</f>
        <v>0</v>
      </c>
      <c r="BJ143" s="17" t="s">
        <v>82</v>
      </c>
      <c r="BK143" s="227">
        <f>ROUND(I143*H143,2)</f>
        <v>0</v>
      </c>
      <c r="BL143" s="17" t="s">
        <v>220</v>
      </c>
      <c r="BM143" s="17" t="s">
        <v>1362</v>
      </c>
    </row>
    <row r="144" s="12" customFormat="1">
      <c r="B144" s="231"/>
      <c r="C144" s="232"/>
      <c r="D144" s="228" t="s">
        <v>229</v>
      </c>
      <c r="E144" s="233" t="s">
        <v>21</v>
      </c>
      <c r="F144" s="234" t="s">
        <v>1363</v>
      </c>
      <c r="G144" s="232"/>
      <c r="H144" s="235">
        <v>240</v>
      </c>
      <c r="I144" s="236"/>
      <c r="J144" s="232"/>
      <c r="K144" s="232"/>
      <c r="L144" s="237"/>
      <c r="M144" s="238"/>
      <c r="N144" s="239"/>
      <c r="O144" s="239"/>
      <c r="P144" s="239"/>
      <c r="Q144" s="239"/>
      <c r="R144" s="239"/>
      <c r="S144" s="239"/>
      <c r="T144" s="240"/>
      <c r="AT144" s="241" t="s">
        <v>229</v>
      </c>
      <c r="AU144" s="241" t="s">
        <v>84</v>
      </c>
      <c r="AV144" s="12" t="s">
        <v>84</v>
      </c>
      <c r="AW144" s="12" t="s">
        <v>36</v>
      </c>
      <c r="AX144" s="12" t="s">
        <v>82</v>
      </c>
      <c r="AY144" s="241" t="s">
        <v>212</v>
      </c>
    </row>
    <row r="145" s="1" customFormat="1" ht="22.5" customHeight="1">
      <c r="B145" s="38"/>
      <c r="C145" s="216" t="s">
        <v>332</v>
      </c>
      <c r="D145" s="216" t="s">
        <v>215</v>
      </c>
      <c r="E145" s="217" t="s">
        <v>1056</v>
      </c>
      <c r="F145" s="218" t="s">
        <v>1057</v>
      </c>
      <c r="G145" s="219" t="s">
        <v>261</v>
      </c>
      <c r="H145" s="220">
        <v>0.29999999999999999</v>
      </c>
      <c r="I145" s="221"/>
      <c r="J145" s="222">
        <f>ROUND(I145*H145,2)</f>
        <v>0</v>
      </c>
      <c r="K145" s="218" t="s">
        <v>219</v>
      </c>
      <c r="L145" s="43"/>
      <c r="M145" s="223" t="s">
        <v>21</v>
      </c>
      <c r="N145" s="224" t="s">
        <v>46</v>
      </c>
      <c r="O145" s="79"/>
      <c r="P145" s="225">
        <f>O145*H145</f>
        <v>0</v>
      </c>
      <c r="Q145" s="225">
        <v>0</v>
      </c>
      <c r="R145" s="225">
        <f>Q145*H145</f>
        <v>0</v>
      </c>
      <c r="S145" s="225">
        <v>0</v>
      </c>
      <c r="T145" s="226">
        <f>S145*H145</f>
        <v>0</v>
      </c>
      <c r="AR145" s="17" t="s">
        <v>220</v>
      </c>
      <c r="AT145" s="17" t="s">
        <v>215</v>
      </c>
      <c r="AU145" s="17" t="s">
        <v>84</v>
      </c>
      <c r="AY145" s="17" t="s">
        <v>212</v>
      </c>
      <c r="BE145" s="227">
        <f>IF(N145="základní",J145,0)</f>
        <v>0</v>
      </c>
      <c r="BF145" s="227">
        <f>IF(N145="snížená",J145,0)</f>
        <v>0</v>
      </c>
      <c r="BG145" s="227">
        <f>IF(N145="zákl. přenesená",J145,0)</f>
        <v>0</v>
      </c>
      <c r="BH145" s="227">
        <f>IF(N145="sníž. přenesená",J145,0)</f>
        <v>0</v>
      </c>
      <c r="BI145" s="227">
        <f>IF(N145="nulová",J145,0)</f>
        <v>0</v>
      </c>
      <c r="BJ145" s="17" t="s">
        <v>82</v>
      </c>
      <c r="BK145" s="227">
        <f>ROUND(I145*H145,2)</f>
        <v>0</v>
      </c>
      <c r="BL145" s="17" t="s">
        <v>220</v>
      </c>
      <c r="BM145" s="17" t="s">
        <v>1364</v>
      </c>
    </row>
    <row r="146" s="1" customFormat="1">
      <c r="B146" s="38"/>
      <c r="C146" s="39"/>
      <c r="D146" s="228" t="s">
        <v>222</v>
      </c>
      <c r="E146" s="39"/>
      <c r="F146" s="229" t="s">
        <v>1059</v>
      </c>
      <c r="G146" s="39"/>
      <c r="H146" s="39"/>
      <c r="I146" s="143"/>
      <c r="J146" s="39"/>
      <c r="K146" s="39"/>
      <c r="L146" s="43"/>
      <c r="M146" s="230"/>
      <c r="N146" s="79"/>
      <c r="O146" s="79"/>
      <c r="P146" s="79"/>
      <c r="Q146" s="79"/>
      <c r="R146" s="79"/>
      <c r="S146" s="79"/>
      <c r="T146" s="80"/>
      <c r="AT146" s="17" t="s">
        <v>222</v>
      </c>
      <c r="AU146" s="17" t="s">
        <v>84</v>
      </c>
    </row>
    <row r="147" s="12" customFormat="1">
      <c r="B147" s="231"/>
      <c r="C147" s="232"/>
      <c r="D147" s="228" t="s">
        <v>229</v>
      </c>
      <c r="E147" s="233" t="s">
        <v>21</v>
      </c>
      <c r="F147" s="234" t="s">
        <v>1365</v>
      </c>
      <c r="G147" s="232"/>
      <c r="H147" s="235">
        <v>0.29999999999999999</v>
      </c>
      <c r="I147" s="236"/>
      <c r="J147" s="232"/>
      <c r="K147" s="232"/>
      <c r="L147" s="237"/>
      <c r="M147" s="238"/>
      <c r="N147" s="239"/>
      <c r="O147" s="239"/>
      <c r="P147" s="239"/>
      <c r="Q147" s="239"/>
      <c r="R147" s="239"/>
      <c r="S147" s="239"/>
      <c r="T147" s="240"/>
      <c r="AT147" s="241" t="s">
        <v>229</v>
      </c>
      <c r="AU147" s="241" t="s">
        <v>84</v>
      </c>
      <c r="AV147" s="12" t="s">
        <v>84</v>
      </c>
      <c r="AW147" s="12" t="s">
        <v>36</v>
      </c>
      <c r="AX147" s="12" t="s">
        <v>82</v>
      </c>
      <c r="AY147" s="241" t="s">
        <v>212</v>
      </c>
    </row>
    <row r="148" s="1" customFormat="1" ht="22.5" customHeight="1">
      <c r="B148" s="38"/>
      <c r="C148" s="216" t="s">
        <v>337</v>
      </c>
      <c r="D148" s="216" t="s">
        <v>215</v>
      </c>
      <c r="E148" s="217" t="s">
        <v>1366</v>
      </c>
      <c r="F148" s="218" t="s">
        <v>1367</v>
      </c>
      <c r="G148" s="219" t="s">
        <v>261</v>
      </c>
      <c r="H148" s="220">
        <v>13.800000000000001</v>
      </c>
      <c r="I148" s="221"/>
      <c r="J148" s="222">
        <f>ROUND(I148*H148,2)</f>
        <v>0</v>
      </c>
      <c r="K148" s="218" t="s">
        <v>219</v>
      </c>
      <c r="L148" s="43"/>
      <c r="M148" s="223" t="s">
        <v>21</v>
      </c>
      <c r="N148" s="224" t="s">
        <v>46</v>
      </c>
      <c r="O148" s="79"/>
      <c r="P148" s="225">
        <f>O148*H148</f>
        <v>0</v>
      </c>
      <c r="Q148" s="225">
        <v>0</v>
      </c>
      <c r="R148" s="225">
        <f>Q148*H148</f>
        <v>0</v>
      </c>
      <c r="S148" s="225">
        <v>0</v>
      </c>
      <c r="T148" s="226">
        <f>S148*H148</f>
        <v>0</v>
      </c>
      <c r="AR148" s="17" t="s">
        <v>220</v>
      </c>
      <c r="AT148" s="17" t="s">
        <v>215</v>
      </c>
      <c r="AU148" s="17" t="s">
        <v>84</v>
      </c>
      <c r="AY148" s="17" t="s">
        <v>212</v>
      </c>
      <c r="BE148" s="227">
        <f>IF(N148="základní",J148,0)</f>
        <v>0</v>
      </c>
      <c r="BF148" s="227">
        <f>IF(N148="snížená",J148,0)</f>
        <v>0</v>
      </c>
      <c r="BG148" s="227">
        <f>IF(N148="zákl. přenesená",J148,0)</f>
        <v>0</v>
      </c>
      <c r="BH148" s="227">
        <f>IF(N148="sníž. přenesená",J148,0)</f>
        <v>0</v>
      </c>
      <c r="BI148" s="227">
        <f>IF(N148="nulová",J148,0)</f>
        <v>0</v>
      </c>
      <c r="BJ148" s="17" t="s">
        <v>82</v>
      </c>
      <c r="BK148" s="227">
        <f>ROUND(I148*H148,2)</f>
        <v>0</v>
      </c>
      <c r="BL148" s="17" t="s">
        <v>220</v>
      </c>
      <c r="BM148" s="17" t="s">
        <v>1368</v>
      </c>
    </row>
    <row r="149" s="1" customFormat="1">
      <c r="B149" s="38"/>
      <c r="C149" s="39"/>
      <c r="D149" s="228" t="s">
        <v>222</v>
      </c>
      <c r="E149" s="39"/>
      <c r="F149" s="229" t="s">
        <v>1059</v>
      </c>
      <c r="G149" s="39"/>
      <c r="H149" s="39"/>
      <c r="I149" s="143"/>
      <c r="J149" s="39"/>
      <c r="K149" s="39"/>
      <c r="L149" s="43"/>
      <c r="M149" s="230"/>
      <c r="N149" s="79"/>
      <c r="O149" s="79"/>
      <c r="P149" s="79"/>
      <c r="Q149" s="79"/>
      <c r="R149" s="79"/>
      <c r="S149" s="79"/>
      <c r="T149" s="80"/>
      <c r="AT149" s="17" t="s">
        <v>222</v>
      </c>
      <c r="AU149" s="17" t="s">
        <v>84</v>
      </c>
    </row>
    <row r="150" s="1" customFormat="1" ht="22.5" customHeight="1">
      <c r="B150" s="38"/>
      <c r="C150" s="216" t="s">
        <v>342</v>
      </c>
      <c r="D150" s="216" t="s">
        <v>215</v>
      </c>
      <c r="E150" s="217" t="s">
        <v>1369</v>
      </c>
      <c r="F150" s="218" t="s">
        <v>1370</v>
      </c>
      <c r="G150" s="219" t="s">
        <v>261</v>
      </c>
      <c r="H150" s="220">
        <v>16.199999999999999</v>
      </c>
      <c r="I150" s="221"/>
      <c r="J150" s="222">
        <f>ROUND(I150*H150,2)</f>
        <v>0</v>
      </c>
      <c r="K150" s="218" t="s">
        <v>219</v>
      </c>
      <c r="L150" s="43"/>
      <c r="M150" s="223" t="s">
        <v>21</v>
      </c>
      <c r="N150" s="224" t="s">
        <v>46</v>
      </c>
      <c r="O150" s="79"/>
      <c r="P150" s="225">
        <f>O150*H150</f>
        <v>0</v>
      </c>
      <c r="Q150" s="225">
        <v>0</v>
      </c>
      <c r="R150" s="225">
        <f>Q150*H150</f>
        <v>0</v>
      </c>
      <c r="S150" s="225">
        <v>0</v>
      </c>
      <c r="T150" s="226">
        <f>S150*H150</f>
        <v>0</v>
      </c>
      <c r="AR150" s="17" t="s">
        <v>220</v>
      </c>
      <c r="AT150" s="17" t="s">
        <v>215</v>
      </c>
      <c r="AU150" s="17" t="s">
        <v>84</v>
      </c>
      <c r="AY150" s="17" t="s">
        <v>212</v>
      </c>
      <c r="BE150" s="227">
        <f>IF(N150="základní",J150,0)</f>
        <v>0</v>
      </c>
      <c r="BF150" s="227">
        <f>IF(N150="snížená",J150,0)</f>
        <v>0</v>
      </c>
      <c r="BG150" s="227">
        <f>IF(N150="zákl. přenesená",J150,0)</f>
        <v>0</v>
      </c>
      <c r="BH150" s="227">
        <f>IF(N150="sníž. přenesená",J150,0)</f>
        <v>0</v>
      </c>
      <c r="BI150" s="227">
        <f>IF(N150="nulová",J150,0)</f>
        <v>0</v>
      </c>
      <c r="BJ150" s="17" t="s">
        <v>82</v>
      </c>
      <c r="BK150" s="227">
        <f>ROUND(I150*H150,2)</f>
        <v>0</v>
      </c>
      <c r="BL150" s="17" t="s">
        <v>220</v>
      </c>
      <c r="BM150" s="17" t="s">
        <v>1371</v>
      </c>
    </row>
    <row r="151" s="1" customFormat="1">
      <c r="B151" s="38"/>
      <c r="C151" s="39"/>
      <c r="D151" s="228" t="s">
        <v>222</v>
      </c>
      <c r="E151" s="39"/>
      <c r="F151" s="229" t="s">
        <v>1059</v>
      </c>
      <c r="G151" s="39"/>
      <c r="H151" s="39"/>
      <c r="I151" s="143"/>
      <c r="J151" s="39"/>
      <c r="K151" s="39"/>
      <c r="L151" s="43"/>
      <c r="M151" s="230"/>
      <c r="N151" s="79"/>
      <c r="O151" s="79"/>
      <c r="P151" s="79"/>
      <c r="Q151" s="79"/>
      <c r="R151" s="79"/>
      <c r="S151" s="79"/>
      <c r="T151" s="80"/>
      <c r="AT151" s="17" t="s">
        <v>222</v>
      </c>
      <c r="AU151" s="17" t="s">
        <v>84</v>
      </c>
    </row>
    <row r="152" s="1" customFormat="1" ht="45" customHeight="1">
      <c r="B152" s="38"/>
      <c r="C152" s="216" t="s">
        <v>347</v>
      </c>
      <c r="D152" s="216" t="s">
        <v>215</v>
      </c>
      <c r="E152" s="217" t="s">
        <v>798</v>
      </c>
      <c r="F152" s="218" t="s">
        <v>799</v>
      </c>
      <c r="G152" s="219" t="s">
        <v>316</v>
      </c>
      <c r="H152" s="220">
        <v>4</v>
      </c>
      <c r="I152" s="221"/>
      <c r="J152" s="222">
        <f>ROUND(I152*H152,2)</f>
        <v>0</v>
      </c>
      <c r="K152" s="218" t="s">
        <v>219</v>
      </c>
      <c r="L152" s="43"/>
      <c r="M152" s="223" t="s">
        <v>21</v>
      </c>
      <c r="N152" s="224" t="s">
        <v>46</v>
      </c>
      <c r="O152" s="79"/>
      <c r="P152" s="225">
        <f>O152*H152</f>
        <v>0</v>
      </c>
      <c r="Q152" s="225">
        <v>0</v>
      </c>
      <c r="R152" s="225">
        <f>Q152*H152</f>
        <v>0</v>
      </c>
      <c r="S152" s="225">
        <v>0</v>
      </c>
      <c r="T152" s="226">
        <f>S152*H152</f>
        <v>0</v>
      </c>
      <c r="AR152" s="17" t="s">
        <v>220</v>
      </c>
      <c r="AT152" s="17" t="s">
        <v>215</v>
      </c>
      <c r="AU152" s="17" t="s">
        <v>84</v>
      </c>
      <c r="AY152" s="17" t="s">
        <v>212</v>
      </c>
      <c r="BE152" s="227">
        <f>IF(N152="základní",J152,0)</f>
        <v>0</v>
      </c>
      <c r="BF152" s="227">
        <f>IF(N152="snížená",J152,0)</f>
        <v>0</v>
      </c>
      <c r="BG152" s="227">
        <f>IF(N152="zákl. přenesená",J152,0)</f>
        <v>0</v>
      </c>
      <c r="BH152" s="227">
        <f>IF(N152="sníž. přenesená",J152,0)</f>
        <v>0</v>
      </c>
      <c r="BI152" s="227">
        <f>IF(N152="nulová",J152,0)</f>
        <v>0</v>
      </c>
      <c r="BJ152" s="17" t="s">
        <v>82</v>
      </c>
      <c r="BK152" s="227">
        <f>ROUND(I152*H152,2)</f>
        <v>0</v>
      </c>
      <c r="BL152" s="17" t="s">
        <v>220</v>
      </c>
      <c r="BM152" s="17" t="s">
        <v>1372</v>
      </c>
    </row>
    <row r="153" s="1" customFormat="1">
      <c r="B153" s="38"/>
      <c r="C153" s="39"/>
      <c r="D153" s="228" t="s">
        <v>222</v>
      </c>
      <c r="E153" s="39"/>
      <c r="F153" s="229" t="s">
        <v>318</v>
      </c>
      <c r="G153" s="39"/>
      <c r="H153" s="39"/>
      <c r="I153" s="143"/>
      <c r="J153" s="39"/>
      <c r="K153" s="39"/>
      <c r="L153" s="43"/>
      <c r="M153" s="230"/>
      <c r="N153" s="79"/>
      <c r="O153" s="79"/>
      <c r="P153" s="79"/>
      <c r="Q153" s="79"/>
      <c r="R153" s="79"/>
      <c r="S153" s="79"/>
      <c r="T153" s="80"/>
      <c r="AT153" s="17" t="s">
        <v>222</v>
      </c>
      <c r="AU153" s="17" t="s">
        <v>84</v>
      </c>
    </row>
    <row r="154" s="1" customFormat="1" ht="45" customHeight="1">
      <c r="B154" s="38"/>
      <c r="C154" s="216" t="s">
        <v>353</v>
      </c>
      <c r="D154" s="216" t="s">
        <v>215</v>
      </c>
      <c r="E154" s="217" t="s">
        <v>1373</v>
      </c>
      <c r="F154" s="218" t="s">
        <v>1374</v>
      </c>
      <c r="G154" s="219" t="s">
        <v>316</v>
      </c>
      <c r="H154" s="220">
        <v>6</v>
      </c>
      <c r="I154" s="221"/>
      <c r="J154" s="222">
        <f>ROUND(I154*H154,2)</f>
        <v>0</v>
      </c>
      <c r="K154" s="218" t="s">
        <v>219</v>
      </c>
      <c r="L154" s="43"/>
      <c r="M154" s="223" t="s">
        <v>21</v>
      </c>
      <c r="N154" s="224" t="s">
        <v>46</v>
      </c>
      <c r="O154" s="79"/>
      <c r="P154" s="225">
        <f>O154*H154</f>
        <v>0</v>
      </c>
      <c r="Q154" s="225">
        <v>0</v>
      </c>
      <c r="R154" s="225">
        <f>Q154*H154</f>
        <v>0</v>
      </c>
      <c r="S154" s="225">
        <v>0</v>
      </c>
      <c r="T154" s="226">
        <f>S154*H154</f>
        <v>0</v>
      </c>
      <c r="AR154" s="17" t="s">
        <v>220</v>
      </c>
      <c r="AT154" s="17" t="s">
        <v>215</v>
      </c>
      <c r="AU154" s="17" t="s">
        <v>84</v>
      </c>
      <c r="AY154" s="17" t="s">
        <v>212</v>
      </c>
      <c r="BE154" s="227">
        <f>IF(N154="základní",J154,0)</f>
        <v>0</v>
      </c>
      <c r="BF154" s="227">
        <f>IF(N154="snížená",J154,0)</f>
        <v>0</v>
      </c>
      <c r="BG154" s="227">
        <f>IF(N154="zákl. přenesená",J154,0)</f>
        <v>0</v>
      </c>
      <c r="BH154" s="227">
        <f>IF(N154="sníž. přenesená",J154,0)</f>
        <v>0</v>
      </c>
      <c r="BI154" s="227">
        <f>IF(N154="nulová",J154,0)</f>
        <v>0</v>
      </c>
      <c r="BJ154" s="17" t="s">
        <v>82</v>
      </c>
      <c r="BK154" s="227">
        <f>ROUND(I154*H154,2)</f>
        <v>0</v>
      </c>
      <c r="BL154" s="17" t="s">
        <v>220</v>
      </c>
      <c r="BM154" s="17" t="s">
        <v>1375</v>
      </c>
    </row>
    <row r="155" s="1" customFormat="1">
      <c r="B155" s="38"/>
      <c r="C155" s="39"/>
      <c r="D155" s="228" t="s">
        <v>222</v>
      </c>
      <c r="E155" s="39"/>
      <c r="F155" s="229" t="s">
        <v>318</v>
      </c>
      <c r="G155" s="39"/>
      <c r="H155" s="39"/>
      <c r="I155" s="143"/>
      <c r="J155" s="39"/>
      <c r="K155" s="39"/>
      <c r="L155" s="43"/>
      <c r="M155" s="230"/>
      <c r="N155" s="79"/>
      <c r="O155" s="79"/>
      <c r="P155" s="79"/>
      <c r="Q155" s="79"/>
      <c r="R155" s="79"/>
      <c r="S155" s="79"/>
      <c r="T155" s="80"/>
      <c r="AT155" s="17" t="s">
        <v>222</v>
      </c>
      <c r="AU155" s="17" t="s">
        <v>84</v>
      </c>
    </row>
    <row r="156" s="1" customFormat="1" ht="33.75" customHeight="1">
      <c r="B156" s="38"/>
      <c r="C156" s="216" t="s">
        <v>357</v>
      </c>
      <c r="D156" s="216" t="s">
        <v>215</v>
      </c>
      <c r="E156" s="217" t="s">
        <v>320</v>
      </c>
      <c r="F156" s="218" t="s">
        <v>321</v>
      </c>
      <c r="G156" s="219" t="s">
        <v>316</v>
      </c>
      <c r="H156" s="220">
        <v>2</v>
      </c>
      <c r="I156" s="221"/>
      <c r="J156" s="222">
        <f>ROUND(I156*H156,2)</f>
        <v>0</v>
      </c>
      <c r="K156" s="218" t="s">
        <v>219</v>
      </c>
      <c r="L156" s="43"/>
      <c r="M156" s="223" t="s">
        <v>21</v>
      </c>
      <c r="N156" s="224" t="s">
        <v>46</v>
      </c>
      <c r="O156" s="79"/>
      <c r="P156" s="225">
        <f>O156*H156</f>
        <v>0</v>
      </c>
      <c r="Q156" s="225">
        <v>0</v>
      </c>
      <c r="R156" s="225">
        <f>Q156*H156</f>
        <v>0</v>
      </c>
      <c r="S156" s="225">
        <v>0</v>
      </c>
      <c r="T156" s="226">
        <f>S156*H156</f>
        <v>0</v>
      </c>
      <c r="AR156" s="17" t="s">
        <v>220</v>
      </c>
      <c r="AT156" s="17" t="s">
        <v>215</v>
      </c>
      <c r="AU156" s="17" t="s">
        <v>84</v>
      </c>
      <c r="AY156" s="17" t="s">
        <v>212</v>
      </c>
      <c r="BE156" s="227">
        <f>IF(N156="základní",J156,0)</f>
        <v>0</v>
      </c>
      <c r="BF156" s="227">
        <f>IF(N156="snížená",J156,0)</f>
        <v>0</v>
      </c>
      <c r="BG156" s="227">
        <f>IF(N156="zákl. přenesená",J156,0)</f>
        <v>0</v>
      </c>
      <c r="BH156" s="227">
        <f>IF(N156="sníž. přenesená",J156,0)</f>
        <v>0</v>
      </c>
      <c r="BI156" s="227">
        <f>IF(N156="nulová",J156,0)</f>
        <v>0</v>
      </c>
      <c r="BJ156" s="17" t="s">
        <v>82</v>
      </c>
      <c r="BK156" s="227">
        <f>ROUND(I156*H156,2)</f>
        <v>0</v>
      </c>
      <c r="BL156" s="17" t="s">
        <v>220</v>
      </c>
      <c r="BM156" s="17" t="s">
        <v>1376</v>
      </c>
    </row>
    <row r="157" s="1" customFormat="1">
      <c r="B157" s="38"/>
      <c r="C157" s="39"/>
      <c r="D157" s="228" t="s">
        <v>222</v>
      </c>
      <c r="E157" s="39"/>
      <c r="F157" s="229" t="s">
        <v>323</v>
      </c>
      <c r="G157" s="39"/>
      <c r="H157" s="39"/>
      <c r="I157" s="143"/>
      <c r="J157" s="39"/>
      <c r="K157" s="39"/>
      <c r="L157" s="43"/>
      <c r="M157" s="230"/>
      <c r="N157" s="79"/>
      <c r="O157" s="79"/>
      <c r="P157" s="79"/>
      <c r="Q157" s="79"/>
      <c r="R157" s="79"/>
      <c r="S157" s="79"/>
      <c r="T157" s="80"/>
      <c r="AT157" s="17" t="s">
        <v>222</v>
      </c>
      <c r="AU157" s="17" t="s">
        <v>84</v>
      </c>
    </row>
    <row r="158" s="1" customFormat="1" ht="33.75" customHeight="1">
      <c r="B158" s="38"/>
      <c r="C158" s="216" t="s">
        <v>361</v>
      </c>
      <c r="D158" s="216" t="s">
        <v>215</v>
      </c>
      <c r="E158" s="217" t="s">
        <v>1377</v>
      </c>
      <c r="F158" s="218" t="s">
        <v>1378</v>
      </c>
      <c r="G158" s="219" t="s">
        <v>226</v>
      </c>
      <c r="H158" s="220">
        <v>200</v>
      </c>
      <c r="I158" s="221"/>
      <c r="J158" s="222">
        <f>ROUND(I158*H158,2)</f>
        <v>0</v>
      </c>
      <c r="K158" s="218" t="s">
        <v>219</v>
      </c>
      <c r="L158" s="43"/>
      <c r="M158" s="223" t="s">
        <v>21</v>
      </c>
      <c r="N158" s="224" t="s">
        <v>46</v>
      </c>
      <c r="O158" s="79"/>
      <c r="P158" s="225">
        <f>O158*H158</f>
        <v>0</v>
      </c>
      <c r="Q158" s="225">
        <v>0</v>
      </c>
      <c r="R158" s="225">
        <f>Q158*H158</f>
        <v>0</v>
      </c>
      <c r="S158" s="225">
        <v>0</v>
      </c>
      <c r="T158" s="226">
        <f>S158*H158</f>
        <v>0</v>
      </c>
      <c r="AR158" s="17" t="s">
        <v>220</v>
      </c>
      <c r="AT158" s="17" t="s">
        <v>215</v>
      </c>
      <c r="AU158" s="17" t="s">
        <v>84</v>
      </c>
      <c r="AY158" s="17" t="s">
        <v>212</v>
      </c>
      <c r="BE158" s="227">
        <f>IF(N158="základní",J158,0)</f>
        <v>0</v>
      </c>
      <c r="BF158" s="227">
        <f>IF(N158="snížená",J158,0)</f>
        <v>0</v>
      </c>
      <c r="BG158" s="227">
        <f>IF(N158="zákl. přenesená",J158,0)</f>
        <v>0</v>
      </c>
      <c r="BH158" s="227">
        <f>IF(N158="sníž. přenesená",J158,0)</f>
        <v>0</v>
      </c>
      <c r="BI158" s="227">
        <f>IF(N158="nulová",J158,0)</f>
        <v>0</v>
      </c>
      <c r="BJ158" s="17" t="s">
        <v>82</v>
      </c>
      <c r="BK158" s="227">
        <f>ROUND(I158*H158,2)</f>
        <v>0</v>
      </c>
      <c r="BL158" s="17" t="s">
        <v>220</v>
      </c>
      <c r="BM158" s="17" t="s">
        <v>1379</v>
      </c>
    </row>
    <row r="159" s="1" customFormat="1">
      <c r="B159" s="38"/>
      <c r="C159" s="39"/>
      <c r="D159" s="228" t="s">
        <v>222</v>
      </c>
      <c r="E159" s="39"/>
      <c r="F159" s="229" t="s">
        <v>327</v>
      </c>
      <c r="G159" s="39"/>
      <c r="H159" s="39"/>
      <c r="I159" s="143"/>
      <c r="J159" s="39"/>
      <c r="K159" s="39"/>
      <c r="L159" s="43"/>
      <c r="M159" s="230"/>
      <c r="N159" s="79"/>
      <c r="O159" s="79"/>
      <c r="P159" s="79"/>
      <c r="Q159" s="79"/>
      <c r="R159" s="79"/>
      <c r="S159" s="79"/>
      <c r="T159" s="80"/>
      <c r="AT159" s="17" t="s">
        <v>222</v>
      </c>
      <c r="AU159" s="17" t="s">
        <v>84</v>
      </c>
    </row>
    <row r="160" s="12" customFormat="1">
      <c r="B160" s="231"/>
      <c r="C160" s="232"/>
      <c r="D160" s="228" t="s">
        <v>229</v>
      </c>
      <c r="E160" s="233" t="s">
        <v>21</v>
      </c>
      <c r="F160" s="234" t="s">
        <v>1380</v>
      </c>
      <c r="G160" s="232"/>
      <c r="H160" s="235">
        <v>200</v>
      </c>
      <c r="I160" s="236"/>
      <c r="J160" s="232"/>
      <c r="K160" s="232"/>
      <c r="L160" s="237"/>
      <c r="M160" s="238"/>
      <c r="N160" s="239"/>
      <c r="O160" s="239"/>
      <c r="P160" s="239"/>
      <c r="Q160" s="239"/>
      <c r="R160" s="239"/>
      <c r="S160" s="239"/>
      <c r="T160" s="240"/>
      <c r="AT160" s="241" t="s">
        <v>229</v>
      </c>
      <c r="AU160" s="241" t="s">
        <v>84</v>
      </c>
      <c r="AV160" s="12" t="s">
        <v>84</v>
      </c>
      <c r="AW160" s="12" t="s">
        <v>36</v>
      </c>
      <c r="AX160" s="12" t="s">
        <v>82</v>
      </c>
      <c r="AY160" s="241" t="s">
        <v>212</v>
      </c>
    </row>
    <row r="161" s="1" customFormat="1" ht="33.75" customHeight="1">
      <c r="B161" s="38"/>
      <c r="C161" s="216" t="s">
        <v>368</v>
      </c>
      <c r="D161" s="216" t="s">
        <v>215</v>
      </c>
      <c r="E161" s="217" t="s">
        <v>1381</v>
      </c>
      <c r="F161" s="218" t="s">
        <v>1382</v>
      </c>
      <c r="G161" s="219" t="s">
        <v>226</v>
      </c>
      <c r="H161" s="220">
        <v>200</v>
      </c>
      <c r="I161" s="221"/>
      <c r="J161" s="222">
        <f>ROUND(I161*H161,2)</f>
        <v>0</v>
      </c>
      <c r="K161" s="218" t="s">
        <v>219</v>
      </c>
      <c r="L161" s="43"/>
      <c r="M161" s="223" t="s">
        <v>21</v>
      </c>
      <c r="N161" s="224" t="s">
        <v>46</v>
      </c>
      <c r="O161" s="79"/>
      <c r="P161" s="225">
        <f>O161*H161</f>
        <v>0</v>
      </c>
      <c r="Q161" s="225">
        <v>0</v>
      </c>
      <c r="R161" s="225">
        <f>Q161*H161</f>
        <v>0</v>
      </c>
      <c r="S161" s="225">
        <v>0</v>
      </c>
      <c r="T161" s="226">
        <f>S161*H161</f>
        <v>0</v>
      </c>
      <c r="AR161" s="17" t="s">
        <v>220</v>
      </c>
      <c r="AT161" s="17" t="s">
        <v>215</v>
      </c>
      <c r="AU161" s="17" t="s">
        <v>84</v>
      </c>
      <c r="AY161" s="17" t="s">
        <v>212</v>
      </c>
      <c r="BE161" s="227">
        <f>IF(N161="základní",J161,0)</f>
        <v>0</v>
      </c>
      <c r="BF161" s="227">
        <f>IF(N161="snížená",J161,0)</f>
        <v>0</v>
      </c>
      <c r="BG161" s="227">
        <f>IF(N161="zákl. přenesená",J161,0)</f>
        <v>0</v>
      </c>
      <c r="BH161" s="227">
        <f>IF(N161="sníž. přenesená",J161,0)</f>
        <v>0</v>
      </c>
      <c r="BI161" s="227">
        <f>IF(N161="nulová",J161,0)</f>
        <v>0</v>
      </c>
      <c r="BJ161" s="17" t="s">
        <v>82</v>
      </c>
      <c r="BK161" s="227">
        <f>ROUND(I161*H161,2)</f>
        <v>0</v>
      </c>
      <c r="BL161" s="17" t="s">
        <v>220</v>
      </c>
      <c r="BM161" s="17" t="s">
        <v>1383</v>
      </c>
    </row>
    <row r="162" s="1" customFormat="1">
      <c r="B162" s="38"/>
      <c r="C162" s="39"/>
      <c r="D162" s="228" t="s">
        <v>222</v>
      </c>
      <c r="E162" s="39"/>
      <c r="F162" s="229" t="s">
        <v>327</v>
      </c>
      <c r="G162" s="39"/>
      <c r="H162" s="39"/>
      <c r="I162" s="143"/>
      <c r="J162" s="39"/>
      <c r="K162" s="39"/>
      <c r="L162" s="43"/>
      <c r="M162" s="230"/>
      <c r="N162" s="79"/>
      <c r="O162" s="79"/>
      <c r="P162" s="79"/>
      <c r="Q162" s="79"/>
      <c r="R162" s="79"/>
      <c r="S162" s="79"/>
      <c r="T162" s="80"/>
      <c r="AT162" s="17" t="s">
        <v>222</v>
      </c>
      <c r="AU162" s="17" t="s">
        <v>84</v>
      </c>
    </row>
    <row r="163" s="12" customFormat="1">
      <c r="B163" s="231"/>
      <c r="C163" s="232"/>
      <c r="D163" s="228" t="s">
        <v>229</v>
      </c>
      <c r="E163" s="233" t="s">
        <v>21</v>
      </c>
      <c r="F163" s="234" t="s">
        <v>1384</v>
      </c>
      <c r="G163" s="232"/>
      <c r="H163" s="235">
        <v>200</v>
      </c>
      <c r="I163" s="236"/>
      <c r="J163" s="232"/>
      <c r="K163" s="232"/>
      <c r="L163" s="237"/>
      <c r="M163" s="238"/>
      <c r="N163" s="239"/>
      <c r="O163" s="239"/>
      <c r="P163" s="239"/>
      <c r="Q163" s="239"/>
      <c r="R163" s="239"/>
      <c r="S163" s="239"/>
      <c r="T163" s="240"/>
      <c r="AT163" s="241" t="s">
        <v>229</v>
      </c>
      <c r="AU163" s="241" t="s">
        <v>84</v>
      </c>
      <c r="AV163" s="12" t="s">
        <v>84</v>
      </c>
      <c r="AW163" s="12" t="s">
        <v>36</v>
      </c>
      <c r="AX163" s="12" t="s">
        <v>82</v>
      </c>
      <c r="AY163" s="241" t="s">
        <v>212</v>
      </c>
    </row>
    <row r="164" s="1" customFormat="1" ht="56.25" customHeight="1">
      <c r="B164" s="38"/>
      <c r="C164" s="216" t="s">
        <v>374</v>
      </c>
      <c r="D164" s="216" t="s">
        <v>215</v>
      </c>
      <c r="E164" s="217" t="s">
        <v>333</v>
      </c>
      <c r="F164" s="218" t="s">
        <v>334</v>
      </c>
      <c r="G164" s="219" t="s">
        <v>248</v>
      </c>
      <c r="H164" s="220">
        <v>0.14999999999999999</v>
      </c>
      <c r="I164" s="221"/>
      <c r="J164" s="222">
        <f>ROUND(I164*H164,2)</f>
        <v>0</v>
      </c>
      <c r="K164" s="218" t="s">
        <v>219</v>
      </c>
      <c r="L164" s="43"/>
      <c r="M164" s="223" t="s">
        <v>21</v>
      </c>
      <c r="N164" s="224" t="s">
        <v>46</v>
      </c>
      <c r="O164" s="79"/>
      <c r="P164" s="225">
        <f>O164*H164</f>
        <v>0</v>
      </c>
      <c r="Q164" s="225">
        <v>0</v>
      </c>
      <c r="R164" s="225">
        <f>Q164*H164</f>
        <v>0</v>
      </c>
      <c r="S164" s="225">
        <v>0</v>
      </c>
      <c r="T164" s="226">
        <f>S164*H164</f>
        <v>0</v>
      </c>
      <c r="AR164" s="17" t="s">
        <v>220</v>
      </c>
      <c r="AT164" s="17" t="s">
        <v>215</v>
      </c>
      <c r="AU164" s="17" t="s">
        <v>84</v>
      </c>
      <c r="AY164" s="17" t="s">
        <v>212</v>
      </c>
      <c r="BE164" s="227">
        <f>IF(N164="základní",J164,0)</f>
        <v>0</v>
      </c>
      <c r="BF164" s="227">
        <f>IF(N164="snížená",J164,0)</f>
        <v>0</v>
      </c>
      <c r="BG164" s="227">
        <f>IF(N164="zákl. přenesená",J164,0)</f>
        <v>0</v>
      </c>
      <c r="BH164" s="227">
        <f>IF(N164="sníž. přenesená",J164,0)</f>
        <v>0</v>
      </c>
      <c r="BI164" s="227">
        <f>IF(N164="nulová",J164,0)</f>
        <v>0</v>
      </c>
      <c r="BJ164" s="17" t="s">
        <v>82</v>
      </c>
      <c r="BK164" s="227">
        <f>ROUND(I164*H164,2)</f>
        <v>0</v>
      </c>
      <c r="BL164" s="17" t="s">
        <v>220</v>
      </c>
      <c r="BM164" s="17" t="s">
        <v>1385</v>
      </c>
    </row>
    <row r="165" s="1" customFormat="1">
      <c r="B165" s="38"/>
      <c r="C165" s="39"/>
      <c r="D165" s="228" t="s">
        <v>222</v>
      </c>
      <c r="E165" s="39"/>
      <c r="F165" s="229" t="s">
        <v>336</v>
      </c>
      <c r="G165" s="39"/>
      <c r="H165" s="39"/>
      <c r="I165" s="143"/>
      <c r="J165" s="39"/>
      <c r="K165" s="39"/>
      <c r="L165" s="43"/>
      <c r="M165" s="230"/>
      <c r="N165" s="79"/>
      <c r="O165" s="79"/>
      <c r="P165" s="79"/>
      <c r="Q165" s="79"/>
      <c r="R165" s="79"/>
      <c r="S165" s="79"/>
      <c r="T165" s="80"/>
      <c r="AT165" s="17" t="s">
        <v>222</v>
      </c>
      <c r="AU165" s="17" t="s">
        <v>84</v>
      </c>
    </row>
    <row r="166" s="1" customFormat="1">
      <c r="B166" s="38"/>
      <c r="C166" s="39"/>
      <c r="D166" s="228" t="s">
        <v>545</v>
      </c>
      <c r="E166" s="39"/>
      <c r="F166" s="229" t="s">
        <v>1386</v>
      </c>
      <c r="G166" s="39"/>
      <c r="H166" s="39"/>
      <c r="I166" s="143"/>
      <c r="J166" s="39"/>
      <c r="K166" s="39"/>
      <c r="L166" s="43"/>
      <c r="M166" s="230"/>
      <c r="N166" s="79"/>
      <c r="O166" s="79"/>
      <c r="P166" s="79"/>
      <c r="Q166" s="79"/>
      <c r="R166" s="79"/>
      <c r="S166" s="79"/>
      <c r="T166" s="80"/>
      <c r="AT166" s="17" t="s">
        <v>545</v>
      </c>
      <c r="AU166" s="17" t="s">
        <v>84</v>
      </c>
    </row>
    <row r="167" s="1" customFormat="1" ht="45" customHeight="1">
      <c r="B167" s="38"/>
      <c r="C167" s="216" t="s">
        <v>378</v>
      </c>
      <c r="D167" s="216" t="s">
        <v>215</v>
      </c>
      <c r="E167" s="217" t="s">
        <v>792</v>
      </c>
      <c r="F167" s="218" t="s">
        <v>793</v>
      </c>
      <c r="G167" s="219" t="s">
        <v>248</v>
      </c>
      <c r="H167" s="220">
        <v>1.45</v>
      </c>
      <c r="I167" s="221"/>
      <c r="J167" s="222">
        <f>ROUND(I167*H167,2)</f>
        <v>0</v>
      </c>
      <c r="K167" s="218" t="s">
        <v>219</v>
      </c>
      <c r="L167" s="43"/>
      <c r="M167" s="223" t="s">
        <v>21</v>
      </c>
      <c r="N167" s="224" t="s">
        <v>46</v>
      </c>
      <c r="O167" s="79"/>
      <c r="P167" s="225">
        <f>O167*H167</f>
        <v>0</v>
      </c>
      <c r="Q167" s="225">
        <v>0</v>
      </c>
      <c r="R167" s="225">
        <f>Q167*H167</f>
        <v>0</v>
      </c>
      <c r="S167" s="225">
        <v>0</v>
      </c>
      <c r="T167" s="226">
        <f>S167*H167</f>
        <v>0</v>
      </c>
      <c r="AR167" s="17" t="s">
        <v>220</v>
      </c>
      <c r="AT167" s="17" t="s">
        <v>215</v>
      </c>
      <c r="AU167" s="17" t="s">
        <v>84</v>
      </c>
      <c r="AY167" s="17" t="s">
        <v>212</v>
      </c>
      <c r="BE167" s="227">
        <f>IF(N167="základní",J167,0)</f>
        <v>0</v>
      </c>
      <c r="BF167" s="227">
        <f>IF(N167="snížená",J167,0)</f>
        <v>0</v>
      </c>
      <c r="BG167" s="227">
        <f>IF(N167="zákl. přenesená",J167,0)</f>
        <v>0</v>
      </c>
      <c r="BH167" s="227">
        <f>IF(N167="sníž. přenesená",J167,0)</f>
        <v>0</v>
      </c>
      <c r="BI167" s="227">
        <f>IF(N167="nulová",J167,0)</f>
        <v>0</v>
      </c>
      <c r="BJ167" s="17" t="s">
        <v>82</v>
      </c>
      <c r="BK167" s="227">
        <f>ROUND(I167*H167,2)</f>
        <v>0</v>
      </c>
      <c r="BL167" s="17" t="s">
        <v>220</v>
      </c>
      <c r="BM167" s="17" t="s">
        <v>1387</v>
      </c>
    </row>
    <row r="168" s="1" customFormat="1">
      <c r="B168" s="38"/>
      <c r="C168" s="39"/>
      <c r="D168" s="228" t="s">
        <v>222</v>
      </c>
      <c r="E168" s="39"/>
      <c r="F168" s="229" t="s">
        <v>795</v>
      </c>
      <c r="G168" s="39"/>
      <c r="H168" s="39"/>
      <c r="I168" s="143"/>
      <c r="J168" s="39"/>
      <c r="K168" s="39"/>
      <c r="L168" s="43"/>
      <c r="M168" s="230"/>
      <c r="N168" s="79"/>
      <c r="O168" s="79"/>
      <c r="P168" s="79"/>
      <c r="Q168" s="79"/>
      <c r="R168" s="79"/>
      <c r="S168" s="79"/>
      <c r="T168" s="80"/>
      <c r="AT168" s="17" t="s">
        <v>222</v>
      </c>
      <c r="AU168" s="17" t="s">
        <v>84</v>
      </c>
    </row>
    <row r="169" s="1" customFormat="1" ht="33.75" customHeight="1">
      <c r="B169" s="38"/>
      <c r="C169" s="216" t="s">
        <v>383</v>
      </c>
      <c r="D169" s="216" t="s">
        <v>215</v>
      </c>
      <c r="E169" s="217" t="s">
        <v>765</v>
      </c>
      <c r="F169" s="218" t="s">
        <v>766</v>
      </c>
      <c r="G169" s="219" t="s">
        <v>254</v>
      </c>
      <c r="H169" s="220">
        <v>162</v>
      </c>
      <c r="I169" s="221"/>
      <c r="J169" s="222">
        <f>ROUND(I169*H169,2)</f>
        <v>0</v>
      </c>
      <c r="K169" s="218" t="s">
        <v>219</v>
      </c>
      <c r="L169" s="43"/>
      <c r="M169" s="223" t="s">
        <v>21</v>
      </c>
      <c r="N169" s="224" t="s">
        <v>46</v>
      </c>
      <c r="O169" s="79"/>
      <c r="P169" s="225">
        <f>O169*H169</f>
        <v>0</v>
      </c>
      <c r="Q169" s="225">
        <v>0</v>
      </c>
      <c r="R169" s="225">
        <f>Q169*H169</f>
        <v>0</v>
      </c>
      <c r="S169" s="225">
        <v>0</v>
      </c>
      <c r="T169" s="226">
        <f>S169*H169</f>
        <v>0</v>
      </c>
      <c r="AR169" s="17" t="s">
        <v>220</v>
      </c>
      <c r="AT169" s="17" t="s">
        <v>215</v>
      </c>
      <c r="AU169" s="17" t="s">
        <v>84</v>
      </c>
      <c r="AY169" s="17" t="s">
        <v>212</v>
      </c>
      <c r="BE169" s="227">
        <f>IF(N169="základní",J169,0)</f>
        <v>0</v>
      </c>
      <c r="BF169" s="227">
        <f>IF(N169="snížená",J169,0)</f>
        <v>0</v>
      </c>
      <c r="BG169" s="227">
        <f>IF(N169="zákl. přenesená",J169,0)</f>
        <v>0</v>
      </c>
      <c r="BH169" s="227">
        <f>IF(N169="sníž. přenesená",J169,0)</f>
        <v>0</v>
      </c>
      <c r="BI169" s="227">
        <f>IF(N169="nulová",J169,0)</f>
        <v>0</v>
      </c>
      <c r="BJ169" s="17" t="s">
        <v>82</v>
      </c>
      <c r="BK169" s="227">
        <f>ROUND(I169*H169,2)</f>
        <v>0</v>
      </c>
      <c r="BL169" s="17" t="s">
        <v>220</v>
      </c>
      <c r="BM169" s="17" t="s">
        <v>1388</v>
      </c>
    </row>
    <row r="170" s="1" customFormat="1">
      <c r="B170" s="38"/>
      <c r="C170" s="39"/>
      <c r="D170" s="228" t="s">
        <v>222</v>
      </c>
      <c r="E170" s="39"/>
      <c r="F170" s="229" t="s">
        <v>768</v>
      </c>
      <c r="G170" s="39"/>
      <c r="H170" s="39"/>
      <c r="I170" s="143"/>
      <c r="J170" s="39"/>
      <c r="K170" s="39"/>
      <c r="L170" s="43"/>
      <c r="M170" s="230"/>
      <c r="N170" s="79"/>
      <c r="O170" s="79"/>
      <c r="P170" s="79"/>
      <c r="Q170" s="79"/>
      <c r="R170" s="79"/>
      <c r="S170" s="79"/>
      <c r="T170" s="80"/>
      <c r="AT170" s="17" t="s">
        <v>222</v>
      </c>
      <c r="AU170" s="17" t="s">
        <v>84</v>
      </c>
    </row>
    <row r="171" s="12" customFormat="1">
      <c r="B171" s="231"/>
      <c r="C171" s="232"/>
      <c r="D171" s="228" t="s">
        <v>229</v>
      </c>
      <c r="E171" s="233" t="s">
        <v>21</v>
      </c>
      <c r="F171" s="234" t="s">
        <v>1389</v>
      </c>
      <c r="G171" s="232"/>
      <c r="H171" s="235">
        <v>162</v>
      </c>
      <c r="I171" s="236"/>
      <c r="J171" s="232"/>
      <c r="K171" s="232"/>
      <c r="L171" s="237"/>
      <c r="M171" s="238"/>
      <c r="N171" s="239"/>
      <c r="O171" s="239"/>
      <c r="P171" s="239"/>
      <c r="Q171" s="239"/>
      <c r="R171" s="239"/>
      <c r="S171" s="239"/>
      <c r="T171" s="240"/>
      <c r="AT171" s="241" t="s">
        <v>229</v>
      </c>
      <c r="AU171" s="241" t="s">
        <v>84</v>
      </c>
      <c r="AV171" s="12" t="s">
        <v>84</v>
      </c>
      <c r="AW171" s="12" t="s">
        <v>36</v>
      </c>
      <c r="AX171" s="12" t="s">
        <v>82</v>
      </c>
      <c r="AY171" s="241" t="s">
        <v>212</v>
      </c>
    </row>
    <row r="172" s="1" customFormat="1" ht="22.5" customHeight="1">
      <c r="B172" s="38"/>
      <c r="C172" s="216" t="s">
        <v>388</v>
      </c>
      <c r="D172" s="216" t="s">
        <v>215</v>
      </c>
      <c r="E172" s="217" t="s">
        <v>1390</v>
      </c>
      <c r="F172" s="218" t="s">
        <v>1391</v>
      </c>
      <c r="G172" s="219" t="s">
        <v>226</v>
      </c>
      <c r="H172" s="220">
        <v>10.800000000000001</v>
      </c>
      <c r="I172" s="221"/>
      <c r="J172" s="222">
        <f>ROUND(I172*H172,2)</f>
        <v>0</v>
      </c>
      <c r="K172" s="218" t="s">
        <v>219</v>
      </c>
      <c r="L172" s="43"/>
      <c r="M172" s="223" t="s">
        <v>21</v>
      </c>
      <c r="N172" s="224" t="s">
        <v>46</v>
      </c>
      <c r="O172" s="79"/>
      <c r="P172" s="225">
        <f>O172*H172</f>
        <v>0</v>
      </c>
      <c r="Q172" s="225">
        <v>0</v>
      </c>
      <c r="R172" s="225">
        <f>Q172*H172</f>
        <v>0</v>
      </c>
      <c r="S172" s="225">
        <v>0</v>
      </c>
      <c r="T172" s="226">
        <f>S172*H172</f>
        <v>0</v>
      </c>
      <c r="AR172" s="17" t="s">
        <v>220</v>
      </c>
      <c r="AT172" s="17" t="s">
        <v>215</v>
      </c>
      <c r="AU172" s="17" t="s">
        <v>84</v>
      </c>
      <c r="AY172" s="17" t="s">
        <v>212</v>
      </c>
      <c r="BE172" s="227">
        <f>IF(N172="základní",J172,0)</f>
        <v>0</v>
      </c>
      <c r="BF172" s="227">
        <f>IF(N172="snížená",J172,0)</f>
        <v>0</v>
      </c>
      <c r="BG172" s="227">
        <f>IF(N172="zákl. přenesená",J172,0)</f>
        <v>0</v>
      </c>
      <c r="BH172" s="227">
        <f>IF(N172="sníž. přenesená",J172,0)</f>
        <v>0</v>
      </c>
      <c r="BI172" s="227">
        <f>IF(N172="nulová",J172,0)</f>
        <v>0</v>
      </c>
      <c r="BJ172" s="17" t="s">
        <v>82</v>
      </c>
      <c r="BK172" s="227">
        <f>ROUND(I172*H172,2)</f>
        <v>0</v>
      </c>
      <c r="BL172" s="17" t="s">
        <v>220</v>
      </c>
      <c r="BM172" s="17" t="s">
        <v>1392</v>
      </c>
    </row>
    <row r="173" s="1" customFormat="1">
      <c r="B173" s="38"/>
      <c r="C173" s="39"/>
      <c r="D173" s="228" t="s">
        <v>222</v>
      </c>
      <c r="E173" s="39"/>
      <c r="F173" s="229" t="s">
        <v>365</v>
      </c>
      <c r="G173" s="39"/>
      <c r="H173" s="39"/>
      <c r="I173" s="143"/>
      <c r="J173" s="39"/>
      <c r="K173" s="39"/>
      <c r="L173" s="43"/>
      <c r="M173" s="230"/>
      <c r="N173" s="79"/>
      <c r="O173" s="79"/>
      <c r="P173" s="79"/>
      <c r="Q173" s="79"/>
      <c r="R173" s="79"/>
      <c r="S173" s="79"/>
      <c r="T173" s="80"/>
      <c r="AT173" s="17" t="s">
        <v>222</v>
      </c>
      <c r="AU173" s="17" t="s">
        <v>84</v>
      </c>
    </row>
    <row r="174" s="1" customFormat="1" ht="22.5" customHeight="1">
      <c r="B174" s="38"/>
      <c r="C174" s="253" t="s">
        <v>392</v>
      </c>
      <c r="D174" s="253" t="s">
        <v>258</v>
      </c>
      <c r="E174" s="254" t="s">
        <v>1393</v>
      </c>
      <c r="F174" s="255" t="s">
        <v>1394</v>
      </c>
      <c r="G174" s="256" t="s">
        <v>226</v>
      </c>
      <c r="H174" s="257">
        <v>10.800000000000001</v>
      </c>
      <c r="I174" s="258"/>
      <c r="J174" s="259">
        <f>ROUND(I174*H174,2)</f>
        <v>0</v>
      </c>
      <c r="K174" s="255" t="s">
        <v>219</v>
      </c>
      <c r="L174" s="260"/>
      <c r="M174" s="261" t="s">
        <v>21</v>
      </c>
      <c r="N174" s="262" t="s">
        <v>46</v>
      </c>
      <c r="O174" s="79"/>
      <c r="P174" s="225">
        <f>O174*H174</f>
        <v>0</v>
      </c>
      <c r="Q174" s="225">
        <v>0</v>
      </c>
      <c r="R174" s="225">
        <f>Q174*H174</f>
        <v>0</v>
      </c>
      <c r="S174" s="225">
        <v>0</v>
      </c>
      <c r="T174" s="226">
        <f>S174*H174</f>
        <v>0</v>
      </c>
      <c r="AR174" s="17" t="s">
        <v>262</v>
      </c>
      <c r="AT174" s="17" t="s">
        <v>258</v>
      </c>
      <c r="AU174" s="17" t="s">
        <v>84</v>
      </c>
      <c r="AY174" s="17" t="s">
        <v>212</v>
      </c>
      <c r="BE174" s="227">
        <f>IF(N174="základní",J174,0)</f>
        <v>0</v>
      </c>
      <c r="BF174" s="227">
        <f>IF(N174="snížená",J174,0)</f>
        <v>0</v>
      </c>
      <c r="BG174" s="227">
        <f>IF(N174="zákl. přenesená",J174,0)</f>
        <v>0</v>
      </c>
      <c r="BH174" s="227">
        <f>IF(N174="sníž. přenesená",J174,0)</f>
        <v>0</v>
      </c>
      <c r="BI174" s="227">
        <f>IF(N174="nulová",J174,0)</f>
        <v>0</v>
      </c>
      <c r="BJ174" s="17" t="s">
        <v>82</v>
      </c>
      <c r="BK174" s="227">
        <f>ROUND(I174*H174,2)</f>
        <v>0</v>
      </c>
      <c r="BL174" s="17" t="s">
        <v>220</v>
      </c>
      <c r="BM174" s="17" t="s">
        <v>1395</v>
      </c>
    </row>
    <row r="175" s="1" customFormat="1" ht="22.5" customHeight="1">
      <c r="B175" s="38"/>
      <c r="C175" s="253" t="s">
        <v>396</v>
      </c>
      <c r="D175" s="253" t="s">
        <v>258</v>
      </c>
      <c r="E175" s="254" t="s">
        <v>1396</v>
      </c>
      <c r="F175" s="255" t="s">
        <v>1397</v>
      </c>
      <c r="G175" s="256" t="s">
        <v>218</v>
      </c>
      <c r="H175" s="257">
        <v>4</v>
      </c>
      <c r="I175" s="258"/>
      <c r="J175" s="259">
        <f>ROUND(I175*H175,2)</f>
        <v>0</v>
      </c>
      <c r="K175" s="255" t="s">
        <v>219</v>
      </c>
      <c r="L175" s="260"/>
      <c r="M175" s="261" t="s">
        <v>21</v>
      </c>
      <c r="N175" s="262" t="s">
        <v>46</v>
      </c>
      <c r="O175" s="79"/>
      <c r="P175" s="225">
        <f>O175*H175</f>
        <v>0</v>
      </c>
      <c r="Q175" s="225">
        <v>0</v>
      </c>
      <c r="R175" s="225">
        <f>Q175*H175</f>
        <v>0</v>
      </c>
      <c r="S175" s="225">
        <v>0</v>
      </c>
      <c r="T175" s="226">
        <f>S175*H175</f>
        <v>0</v>
      </c>
      <c r="AR175" s="17" t="s">
        <v>262</v>
      </c>
      <c r="AT175" s="17" t="s">
        <v>258</v>
      </c>
      <c r="AU175" s="17" t="s">
        <v>84</v>
      </c>
      <c r="AY175" s="17" t="s">
        <v>212</v>
      </c>
      <c r="BE175" s="227">
        <f>IF(N175="základní",J175,0)</f>
        <v>0</v>
      </c>
      <c r="BF175" s="227">
        <f>IF(N175="snížená",J175,0)</f>
        <v>0</v>
      </c>
      <c r="BG175" s="227">
        <f>IF(N175="zákl. přenesená",J175,0)</f>
        <v>0</v>
      </c>
      <c r="BH175" s="227">
        <f>IF(N175="sníž. přenesená",J175,0)</f>
        <v>0</v>
      </c>
      <c r="BI175" s="227">
        <f>IF(N175="nulová",J175,0)</f>
        <v>0</v>
      </c>
      <c r="BJ175" s="17" t="s">
        <v>82</v>
      </c>
      <c r="BK175" s="227">
        <f>ROUND(I175*H175,2)</f>
        <v>0</v>
      </c>
      <c r="BL175" s="17" t="s">
        <v>220</v>
      </c>
      <c r="BM175" s="17" t="s">
        <v>1398</v>
      </c>
    </row>
    <row r="176" s="1" customFormat="1" ht="33.75" customHeight="1">
      <c r="B176" s="38"/>
      <c r="C176" s="216" t="s">
        <v>401</v>
      </c>
      <c r="D176" s="216" t="s">
        <v>215</v>
      </c>
      <c r="E176" s="217" t="s">
        <v>817</v>
      </c>
      <c r="F176" s="218" t="s">
        <v>1399</v>
      </c>
      <c r="G176" s="219" t="s">
        <v>235</v>
      </c>
      <c r="H176" s="220">
        <v>51</v>
      </c>
      <c r="I176" s="221"/>
      <c r="J176" s="222">
        <f>ROUND(I176*H176,2)</f>
        <v>0</v>
      </c>
      <c r="K176" s="218" t="s">
        <v>219</v>
      </c>
      <c r="L176" s="43"/>
      <c r="M176" s="223" t="s">
        <v>21</v>
      </c>
      <c r="N176" s="224" t="s">
        <v>46</v>
      </c>
      <c r="O176" s="79"/>
      <c r="P176" s="225">
        <f>O176*H176</f>
        <v>0</v>
      </c>
      <c r="Q176" s="225">
        <v>0</v>
      </c>
      <c r="R176" s="225">
        <f>Q176*H176</f>
        <v>0</v>
      </c>
      <c r="S176" s="225">
        <v>0</v>
      </c>
      <c r="T176" s="226">
        <f>S176*H176</f>
        <v>0</v>
      </c>
      <c r="AR176" s="17" t="s">
        <v>220</v>
      </c>
      <c r="AT176" s="17" t="s">
        <v>215</v>
      </c>
      <c r="AU176" s="17" t="s">
        <v>84</v>
      </c>
      <c r="AY176" s="17" t="s">
        <v>212</v>
      </c>
      <c r="BE176" s="227">
        <f>IF(N176="základní",J176,0)</f>
        <v>0</v>
      </c>
      <c r="BF176" s="227">
        <f>IF(N176="snížená",J176,0)</f>
        <v>0</v>
      </c>
      <c r="BG176" s="227">
        <f>IF(N176="zákl. přenesená",J176,0)</f>
        <v>0</v>
      </c>
      <c r="BH176" s="227">
        <f>IF(N176="sníž. přenesená",J176,0)</f>
        <v>0</v>
      </c>
      <c r="BI176" s="227">
        <f>IF(N176="nulová",J176,0)</f>
        <v>0</v>
      </c>
      <c r="BJ176" s="17" t="s">
        <v>82</v>
      </c>
      <c r="BK176" s="227">
        <f>ROUND(I176*H176,2)</f>
        <v>0</v>
      </c>
      <c r="BL176" s="17" t="s">
        <v>220</v>
      </c>
      <c r="BM176" s="17" t="s">
        <v>1400</v>
      </c>
    </row>
    <row r="177" s="1" customFormat="1">
      <c r="B177" s="38"/>
      <c r="C177" s="39"/>
      <c r="D177" s="228" t="s">
        <v>222</v>
      </c>
      <c r="E177" s="39"/>
      <c r="F177" s="229" t="s">
        <v>820</v>
      </c>
      <c r="G177" s="39"/>
      <c r="H177" s="39"/>
      <c r="I177" s="143"/>
      <c r="J177" s="39"/>
      <c r="K177" s="39"/>
      <c r="L177" s="43"/>
      <c r="M177" s="230"/>
      <c r="N177" s="79"/>
      <c r="O177" s="79"/>
      <c r="P177" s="79"/>
      <c r="Q177" s="79"/>
      <c r="R177" s="79"/>
      <c r="S177" s="79"/>
      <c r="T177" s="80"/>
      <c r="AT177" s="17" t="s">
        <v>222</v>
      </c>
      <c r="AU177" s="17" t="s">
        <v>84</v>
      </c>
    </row>
    <row r="178" s="12" customFormat="1">
      <c r="B178" s="231"/>
      <c r="C178" s="232"/>
      <c r="D178" s="228" t="s">
        <v>229</v>
      </c>
      <c r="E178" s="233" t="s">
        <v>21</v>
      </c>
      <c r="F178" s="234" t="s">
        <v>1304</v>
      </c>
      <c r="G178" s="232"/>
      <c r="H178" s="235">
        <v>46</v>
      </c>
      <c r="I178" s="236"/>
      <c r="J178" s="232"/>
      <c r="K178" s="232"/>
      <c r="L178" s="237"/>
      <c r="M178" s="238"/>
      <c r="N178" s="239"/>
      <c r="O178" s="239"/>
      <c r="P178" s="239"/>
      <c r="Q178" s="239"/>
      <c r="R178" s="239"/>
      <c r="S178" s="239"/>
      <c r="T178" s="240"/>
      <c r="AT178" s="241" t="s">
        <v>229</v>
      </c>
      <c r="AU178" s="241" t="s">
        <v>84</v>
      </c>
      <c r="AV178" s="12" t="s">
        <v>84</v>
      </c>
      <c r="AW178" s="12" t="s">
        <v>36</v>
      </c>
      <c r="AX178" s="12" t="s">
        <v>75</v>
      </c>
      <c r="AY178" s="241" t="s">
        <v>212</v>
      </c>
    </row>
    <row r="179" s="12" customFormat="1">
      <c r="B179" s="231"/>
      <c r="C179" s="232"/>
      <c r="D179" s="228" t="s">
        <v>229</v>
      </c>
      <c r="E179" s="233" t="s">
        <v>21</v>
      </c>
      <c r="F179" s="234" t="s">
        <v>1401</v>
      </c>
      <c r="G179" s="232"/>
      <c r="H179" s="235">
        <v>5</v>
      </c>
      <c r="I179" s="236"/>
      <c r="J179" s="232"/>
      <c r="K179" s="232"/>
      <c r="L179" s="237"/>
      <c r="M179" s="238"/>
      <c r="N179" s="239"/>
      <c r="O179" s="239"/>
      <c r="P179" s="239"/>
      <c r="Q179" s="239"/>
      <c r="R179" s="239"/>
      <c r="S179" s="239"/>
      <c r="T179" s="240"/>
      <c r="AT179" s="241" t="s">
        <v>229</v>
      </c>
      <c r="AU179" s="241" t="s">
        <v>84</v>
      </c>
      <c r="AV179" s="12" t="s">
        <v>84</v>
      </c>
      <c r="AW179" s="12" t="s">
        <v>36</v>
      </c>
      <c r="AX179" s="12" t="s">
        <v>75</v>
      </c>
      <c r="AY179" s="241" t="s">
        <v>212</v>
      </c>
    </row>
    <row r="180" s="13" customFormat="1">
      <c r="B180" s="242"/>
      <c r="C180" s="243"/>
      <c r="D180" s="228" t="s">
        <v>229</v>
      </c>
      <c r="E180" s="244" t="s">
        <v>21</v>
      </c>
      <c r="F180" s="245" t="s">
        <v>232</v>
      </c>
      <c r="G180" s="243"/>
      <c r="H180" s="246">
        <v>51</v>
      </c>
      <c r="I180" s="247"/>
      <c r="J180" s="243"/>
      <c r="K180" s="243"/>
      <c r="L180" s="248"/>
      <c r="M180" s="249"/>
      <c r="N180" s="250"/>
      <c r="O180" s="250"/>
      <c r="P180" s="250"/>
      <c r="Q180" s="250"/>
      <c r="R180" s="250"/>
      <c r="S180" s="250"/>
      <c r="T180" s="251"/>
      <c r="AT180" s="252" t="s">
        <v>229</v>
      </c>
      <c r="AU180" s="252" t="s">
        <v>84</v>
      </c>
      <c r="AV180" s="13" t="s">
        <v>220</v>
      </c>
      <c r="AW180" s="13" t="s">
        <v>36</v>
      </c>
      <c r="AX180" s="13" t="s">
        <v>82</v>
      </c>
      <c r="AY180" s="252" t="s">
        <v>212</v>
      </c>
    </row>
    <row r="181" s="1" customFormat="1" ht="22.5" customHeight="1">
      <c r="B181" s="38"/>
      <c r="C181" s="253" t="s">
        <v>409</v>
      </c>
      <c r="D181" s="253" t="s">
        <v>258</v>
      </c>
      <c r="E181" s="254" t="s">
        <v>389</v>
      </c>
      <c r="F181" s="255" t="s">
        <v>390</v>
      </c>
      <c r="G181" s="256" t="s">
        <v>261</v>
      </c>
      <c r="H181" s="257">
        <v>24.100000000000001</v>
      </c>
      <c r="I181" s="258"/>
      <c r="J181" s="259">
        <f>ROUND(I181*H181,2)</f>
        <v>0</v>
      </c>
      <c r="K181" s="255" t="s">
        <v>219</v>
      </c>
      <c r="L181" s="260"/>
      <c r="M181" s="261" t="s">
        <v>21</v>
      </c>
      <c r="N181" s="262" t="s">
        <v>46</v>
      </c>
      <c r="O181" s="79"/>
      <c r="P181" s="225">
        <f>O181*H181</f>
        <v>0</v>
      </c>
      <c r="Q181" s="225">
        <v>1</v>
      </c>
      <c r="R181" s="225">
        <f>Q181*H181</f>
        <v>24.100000000000001</v>
      </c>
      <c r="S181" s="225">
        <v>0</v>
      </c>
      <c r="T181" s="226">
        <f>S181*H181</f>
        <v>0</v>
      </c>
      <c r="AR181" s="17" t="s">
        <v>262</v>
      </c>
      <c r="AT181" s="17" t="s">
        <v>258</v>
      </c>
      <c r="AU181" s="17" t="s">
        <v>84</v>
      </c>
      <c r="AY181" s="17" t="s">
        <v>212</v>
      </c>
      <c r="BE181" s="227">
        <f>IF(N181="základní",J181,0)</f>
        <v>0</v>
      </c>
      <c r="BF181" s="227">
        <f>IF(N181="snížená",J181,0)</f>
        <v>0</v>
      </c>
      <c r="BG181" s="227">
        <f>IF(N181="zákl. přenesená",J181,0)</f>
        <v>0</v>
      </c>
      <c r="BH181" s="227">
        <f>IF(N181="sníž. přenesená",J181,0)</f>
        <v>0</v>
      </c>
      <c r="BI181" s="227">
        <f>IF(N181="nulová",J181,0)</f>
        <v>0</v>
      </c>
      <c r="BJ181" s="17" t="s">
        <v>82</v>
      </c>
      <c r="BK181" s="227">
        <f>ROUND(I181*H181,2)</f>
        <v>0</v>
      </c>
      <c r="BL181" s="17" t="s">
        <v>220</v>
      </c>
      <c r="BM181" s="17" t="s">
        <v>1402</v>
      </c>
    </row>
    <row r="182" s="1" customFormat="1" ht="22.5" customHeight="1">
      <c r="B182" s="38"/>
      <c r="C182" s="253" t="s">
        <v>417</v>
      </c>
      <c r="D182" s="253" t="s">
        <v>258</v>
      </c>
      <c r="E182" s="254" t="s">
        <v>393</v>
      </c>
      <c r="F182" s="255" t="s">
        <v>394</v>
      </c>
      <c r="G182" s="256" t="s">
        <v>226</v>
      </c>
      <c r="H182" s="257">
        <v>30</v>
      </c>
      <c r="I182" s="258"/>
      <c r="J182" s="259">
        <f>ROUND(I182*H182,2)</f>
        <v>0</v>
      </c>
      <c r="K182" s="255" t="s">
        <v>219</v>
      </c>
      <c r="L182" s="260"/>
      <c r="M182" s="261" t="s">
        <v>21</v>
      </c>
      <c r="N182" s="262" t="s">
        <v>46</v>
      </c>
      <c r="O182" s="79"/>
      <c r="P182" s="225">
        <f>O182*H182</f>
        <v>0</v>
      </c>
      <c r="Q182" s="225">
        <v>0</v>
      </c>
      <c r="R182" s="225">
        <f>Q182*H182</f>
        <v>0</v>
      </c>
      <c r="S182" s="225">
        <v>0</v>
      </c>
      <c r="T182" s="226">
        <f>S182*H182</f>
        <v>0</v>
      </c>
      <c r="AR182" s="17" t="s">
        <v>262</v>
      </c>
      <c r="AT182" s="17" t="s">
        <v>258</v>
      </c>
      <c r="AU182" s="17" t="s">
        <v>84</v>
      </c>
      <c r="AY182" s="17" t="s">
        <v>212</v>
      </c>
      <c r="BE182" s="227">
        <f>IF(N182="základní",J182,0)</f>
        <v>0</v>
      </c>
      <c r="BF182" s="227">
        <f>IF(N182="snížená",J182,0)</f>
        <v>0</v>
      </c>
      <c r="BG182" s="227">
        <f>IF(N182="zákl. přenesená",J182,0)</f>
        <v>0</v>
      </c>
      <c r="BH182" s="227">
        <f>IF(N182="sníž. přenesená",J182,0)</f>
        <v>0</v>
      </c>
      <c r="BI182" s="227">
        <f>IF(N182="nulová",J182,0)</f>
        <v>0</v>
      </c>
      <c r="BJ182" s="17" t="s">
        <v>82</v>
      </c>
      <c r="BK182" s="227">
        <f>ROUND(I182*H182,2)</f>
        <v>0</v>
      </c>
      <c r="BL182" s="17" t="s">
        <v>220</v>
      </c>
      <c r="BM182" s="17" t="s">
        <v>1403</v>
      </c>
    </row>
    <row r="183" s="12" customFormat="1">
      <c r="B183" s="231"/>
      <c r="C183" s="232"/>
      <c r="D183" s="228" t="s">
        <v>229</v>
      </c>
      <c r="E183" s="233" t="s">
        <v>21</v>
      </c>
      <c r="F183" s="234" t="s">
        <v>1404</v>
      </c>
      <c r="G183" s="232"/>
      <c r="H183" s="235">
        <v>30</v>
      </c>
      <c r="I183" s="236"/>
      <c r="J183" s="232"/>
      <c r="K183" s="232"/>
      <c r="L183" s="237"/>
      <c r="M183" s="238"/>
      <c r="N183" s="239"/>
      <c r="O183" s="239"/>
      <c r="P183" s="239"/>
      <c r="Q183" s="239"/>
      <c r="R183" s="239"/>
      <c r="S183" s="239"/>
      <c r="T183" s="240"/>
      <c r="AT183" s="241" t="s">
        <v>229</v>
      </c>
      <c r="AU183" s="241" t="s">
        <v>84</v>
      </c>
      <c r="AV183" s="12" t="s">
        <v>84</v>
      </c>
      <c r="AW183" s="12" t="s">
        <v>36</v>
      </c>
      <c r="AX183" s="12" t="s">
        <v>82</v>
      </c>
      <c r="AY183" s="241" t="s">
        <v>212</v>
      </c>
    </row>
    <row r="184" s="1" customFormat="1" ht="22.5" customHeight="1">
      <c r="B184" s="38"/>
      <c r="C184" s="253" t="s">
        <v>422</v>
      </c>
      <c r="D184" s="253" t="s">
        <v>258</v>
      </c>
      <c r="E184" s="254" t="s">
        <v>397</v>
      </c>
      <c r="F184" s="255" t="s">
        <v>398</v>
      </c>
      <c r="G184" s="256" t="s">
        <v>399</v>
      </c>
      <c r="H184" s="257">
        <v>11</v>
      </c>
      <c r="I184" s="258"/>
      <c r="J184" s="259">
        <f>ROUND(I184*H184,2)</f>
        <v>0</v>
      </c>
      <c r="K184" s="255" t="s">
        <v>219</v>
      </c>
      <c r="L184" s="260"/>
      <c r="M184" s="261" t="s">
        <v>21</v>
      </c>
      <c r="N184" s="262" t="s">
        <v>46</v>
      </c>
      <c r="O184" s="79"/>
      <c r="P184" s="225">
        <f>O184*H184</f>
        <v>0</v>
      </c>
      <c r="Q184" s="225">
        <v>0</v>
      </c>
      <c r="R184" s="225">
        <f>Q184*H184</f>
        <v>0</v>
      </c>
      <c r="S184" s="225">
        <v>0</v>
      </c>
      <c r="T184" s="226">
        <f>S184*H184</f>
        <v>0</v>
      </c>
      <c r="AR184" s="17" t="s">
        <v>262</v>
      </c>
      <c r="AT184" s="17" t="s">
        <v>258</v>
      </c>
      <c r="AU184" s="17" t="s">
        <v>84</v>
      </c>
      <c r="AY184" s="17" t="s">
        <v>212</v>
      </c>
      <c r="BE184" s="227">
        <f>IF(N184="základní",J184,0)</f>
        <v>0</v>
      </c>
      <c r="BF184" s="227">
        <f>IF(N184="snížená",J184,0)</f>
        <v>0</v>
      </c>
      <c r="BG184" s="227">
        <f>IF(N184="zákl. přenesená",J184,0)</f>
        <v>0</v>
      </c>
      <c r="BH184" s="227">
        <f>IF(N184="sníž. přenesená",J184,0)</f>
        <v>0</v>
      </c>
      <c r="BI184" s="227">
        <f>IF(N184="nulová",J184,0)</f>
        <v>0</v>
      </c>
      <c r="BJ184" s="17" t="s">
        <v>82</v>
      </c>
      <c r="BK184" s="227">
        <f>ROUND(I184*H184,2)</f>
        <v>0</v>
      </c>
      <c r="BL184" s="17" t="s">
        <v>220</v>
      </c>
      <c r="BM184" s="17" t="s">
        <v>1405</v>
      </c>
    </row>
    <row r="185" s="1" customFormat="1" ht="33.75" customHeight="1">
      <c r="B185" s="38"/>
      <c r="C185" s="216" t="s">
        <v>428</v>
      </c>
      <c r="D185" s="216" t="s">
        <v>215</v>
      </c>
      <c r="E185" s="217" t="s">
        <v>999</v>
      </c>
      <c r="F185" s="218" t="s">
        <v>1000</v>
      </c>
      <c r="G185" s="219" t="s">
        <v>226</v>
      </c>
      <c r="H185" s="220">
        <v>10</v>
      </c>
      <c r="I185" s="221"/>
      <c r="J185" s="222">
        <f>ROUND(I185*H185,2)</f>
        <v>0</v>
      </c>
      <c r="K185" s="218" t="s">
        <v>219</v>
      </c>
      <c r="L185" s="43"/>
      <c r="M185" s="223" t="s">
        <v>21</v>
      </c>
      <c r="N185" s="224" t="s">
        <v>46</v>
      </c>
      <c r="O185" s="79"/>
      <c r="P185" s="225">
        <f>O185*H185</f>
        <v>0</v>
      </c>
      <c r="Q185" s="225">
        <v>0</v>
      </c>
      <c r="R185" s="225">
        <f>Q185*H185</f>
        <v>0</v>
      </c>
      <c r="S185" s="225">
        <v>0</v>
      </c>
      <c r="T185" s="226">
        <f>S185*H185</f>
        <v>0</v>
      </c>
      <c r="AR185" s="17" t="s">
        <v>220</v>
      </c>
      <c r="AT185" s="17" t="s">
        <v>215</v>
      </c>
      <c r="AU185" s="17" t="s">
        <v>84</v>
      </c>
      <c r="AY185" s="17" t="s">
        <v>212</v>
      </c>
      <c r="BE185" s="227">
        <f>IF(N185="základní",J185,0)</f>
        <v>0</v>
      </c>
      <c r="BF185" s="227">
        <f>IF(N185="snížená",J185,0)</f>
        <v>0</v>
      </c>
      <c r="BG185" s="227">
        <f>IF(N185="zákl. přenesená",J185,0)</f>
        <v>0</v>
      </c>
      <c r="BH185" s="227">
        <f>IF(N185="sníž. přenesená",J185,0)</f>
        <v>0</v>
      </c>
      <c r="BI185" s="227">
        <f>IF(N185="nulová",J185,0)</f>
        <v>0</v>
      </c>
      <c r="BJ185" s="17" t="s">
        <v>82</v>
      </c>
      <c r="BK185" s="227">
        <f>ROUND(I185*H185,2)</f>
        <v>0</v>
      </c>
      <c r="BL185" s="17" t="s">
        <v>220</v>
      </c>
      <c r="BM185" s="17" t="s">
        <v>1406</v>
      </c>
    </row>
    <row r="186" s="1" customFormat="1">
      <c r="B186" s="38"/>
      <c r="C186" s="39"/>
      <c r="D186" s="228" t="s">
        <v>222</v>
      </c>
      <c r="E186" s="39"/>
      <c r="F186" s="229" t="s">
        <v>405</v>
      </c>
      <c r="G186" s="39"/>
      <c r="H186" s="39"/>
      <c r="I186" s="143"/>
      <c r="J186" s="39"/>
      <c r="K186" s="39"/>
      <c r="L186" s="43"/>
      <c r="M186" s="230"/>
      <c r="N186" s="79"/>
      <c r="O186" s="79"/>
      <c r="P186" s="79"/>
      <c r="Q186" s="79"/>
      <c r="R186" s="79"/>
      <c r="S186" s="79"/>
      <c r="T186" s="80"/>
      <c r="AT186" s="17" t="s">
        <v>222</v>
      </c>
      <c r="AU186" s="17" t="s">
        <v>84</v>
      </c>
    </row>
    <row r="187" s="11" customFormat="1" ht="25.92" customHeight="1">
      <c r="B187" s="200"/>
      <c r="C187" s="201"/>
      <c r="D187" s="202" t="s">
        <v>74</v>
      </c>
      <c r="E187" s="203" t="s">
        <v>407</v>
      </c>
      <c r="F187" s="203" t="s">
        <v>408</v>
      </c>
      <c r="G187" s="201"/>
      <c r="H187" s="201"/>
      <c r="I187" s="204"/>
      <c r="J187" s="205">
        <f>BK187</f>
        <v>0</v>
      </c>
      <c r="K187" s="201"/>
      <c r="L187" s="206"/>
      <c r="M187" s="207"/>
      <c r="N187" s="208"/>
      <c r="O187" s="208"/>
      <c r="P187" s="209">
        <f>SUM(P188:P222)</f>
        <v>0</v>
      </c>
      <c r="Q187" s="208"/>
      <c r="R187" s="209">
        <f>SUM(R188:R222)</f>
        <v>0</v>
      </c>
      <c r="S187" s="208"/>
      <c r="T187" s="210">
        <f>SUM(T188:T222)</f>
        <v>0</v>
      </c>
      <c r="AR187" s="211" t="s">
        <v>220</v>
      </c>
      <c r="AT187" s="212" t="s">
        <v>74</v>
      </c>
      <c r="AU187" s="212" t="s">
        <v>75</v>
      </c>
      <c r="AY187" s="211" t="s">
        <v>212</v>
      </c>
      <c r="BK187" s="213">
        <f>SUM(BK188:BK222)</f>
        <v>0</v>
      </c>
    </row>
    <row r="188" s="1" customFormat="1" ht="33.75" customHeight="1">
      <c r="B188" s="38"/>
      <c r="C188" s="216" t="s">
        <v>433</v>
      </c>
      <c r="D188" s="216" t="s">
        <v>215</v>
      </c>
      <c r="E188" s="217" t="s">
        <v>1005</v>
      </c>
      <c r="F188" s="218" t="s">
        <v>1407</v>
      </c>
      <c r="G188" s="219" t="s">
        <v>261</v>
      </c>
      <c r="H188" s="220">
        <v>146.47</v>
      </c>
      <c r="I188" s="221"/>
      <c r="J188" s="222">
        <f>ROUND(I188*H188,2)</f>
        <v>0</v>
      </c>
      <c r="K188" s="218" t="s">
        <v>219</v>
      </c>
      <c r="L188" s="43"/>
      <c r="M188" s="223" t="s">
        <v>21</v>
      </c>
      <c r="N188" s="224" t="s">
        <v>46</v>
      </c>
      <c r="O188" s="79"/>
      <c r="P188" s="225">
        <f>O188*H188</f>
        <v>0</v>
      </c>
      <c r="Q188" s="225">
        <v>0</v>
      </c>
      <c r="R188" s="225">
        <f>Q188*H188</f>
        <v>0</v>
      </c>
      <c r="S188" s="225">
        <v>0</v>
      </c>
      <c r="T188" s="226">
        <f>S188*H188</f>
        <v>0</v>
      </c>
      <c r="AR188" s="17" t="s">
        <v>412</v>
      </c>
      <c r="AT188" s="17" t="s">
        <v>215</v>
      </c>
      <c r="AU188" s="17" t="s">
        <v>82</v>
      </c>
      <c r="AY188" s="17" t="s">
        <v>212</v>
      </c>
      <c r="BE188" s="227">
        <f>IF(N188="základní",J188,0)</f>
        <v>0</v>
      </c>
      <c r="BF188" s="227">
        <f>IF(N188="snížená",J188,0)</f>
        <v>0</v>
      </c>
      <c r="BG188" s="227">
        <f>IF(N188="zákl. přenesená",J188,0)</f>
        <v>0</v>
      </c>
      <c r="BH188" s="227">
        <f>IF(N188="sníž. přenesená",J188,0)</f>
        <v>0</v>
      </c>
      <c r="BI188" s="227">
        <f>IF(N188="nulová",J188,0)</f>
        <v>0</v>
      </c>
      <c r="BJ188" s="17" t="s">
        <v>82</v>
      </c>
      <c r="BK188" s="227">
        <f>ROUND(I188*H188,2)</f>
        <v>0</v>
      </c>
      <c r="BL188" s="17" t="s">
        <v>412</v>
      </c>
      <c r="BM188" s="17" t="s">
        <v>1408</v>
      </c>
    </row>
    <row r="189" s="1" customFormat="1">
      <c r="B189" s="38"/>
      <c r="C189" s="39"/>
      <c r="D189" s="228" t="s">
        <v>222</v>
      </c>
      <c r="E189" s="39"/>
      <c r="F189" s="229" t="s">
        <v>414</v>
      </c>
      <c r="G189" s="39"/>
      <c r="H189" s="39"/>
      <c r="I189" s="143"/>
      <c r="J189" s="39"/>
      <c r="K189" s="39"/>
      <c r="L189" s="43"/>
      <c r="M189" s="230"/>
      <c r="N189" s="79"/>
      <c r="O189" s="79"/>
      <c r="P189" s="79"/>
      <c r="Q189" s="79"/>
      <c r="R189" s="79"/>
      <c r="S189" s="79"/>
      <c r="T189" s="80"/>
      <c r="AT189" s="17" t="s">
        <v>222</v>
      </c>
      <c r="AU189" s="17" t="s">
        <v>82</v>
      </c>
    </row>
    <row r="190" s="12" customFormat="1">
      <c r="B190" s="231"/>
      <c r="C190" s="232"/>
      <c r="D190" s="228" t="s">
        <v>229</v>
      </c>
      <c r="E190" s="233" t="s">
        <v>21</v>
      </c>
      <c r="F190" s="234" t="s">
        <v>1409</v>
      </c>
      <c r="G190" s="232"/>
      <c r="H190" s="235">
        <v>16.170000000000002</v>
      </c>
      <c r="I190" s="236"/>
      <c r="J190" s="232"/>
      <c r="K190" s="232"/>
      <c r="L190" s="237"/>
      <c r="M190" s="238"/>
      <c r="N190" s="239"/>
      <c r="O190" s="239"/>
      <c r="P190" s="239"/>
      <c r="Q190" s="239"/>
      <c r="R190" s="239"/>
      <c r="S190" s="239"/>
      <c r="T190" s="240"/>
      <c r="AT190" s="241" t="s">
        <v>229</v>
      </c>
      <c r="AU190" s="241" t="s">
        <v>82</v>
      </c>
      <c r="AV190" s="12" t="s">
        <v>84</v>
      </c>
      <c r="AW190" s="12" t="s">
        <v>36</v>
      </c>
      <c r="AX190" s="12" t="s">
        <v>75</v>
      </c>
      <c r="AY190" s="241" t="s">
        <v>212</v>
      </c>
    </row>
    <row r="191" s="12" customFormat="1">
      <c r="B191" s="231"/>
      <c r="C191" s="232"/>
      <c r="D191" s="228" t="s">
        <v>229</v>
      </c>
      <c r="E191" s="233" t="s">
        <v>21</v>
      </c>
      <c r="F191" s="234" t="s">
        <v>1410</v>
      </c>
      <c r="G191" s="232"/>
      <c r="H191" s="235">
        <v>18.899999999999999</v>
      </c>
      <c r="I191" s="236"/>
      <c r="J191" s="232"/>
      <c r="K191" s="232"/>
      <c r="L191" s="237"/>
      <c r="M191" s="238"/>
      <c r="N191" s="239"/>
      <c r="O191" s="239"/>
      <c r="P191" s="239"/>
      <c r="Q191" s="239"/>
      <c r="R191" s="239"/>
      <c r="S191" s="239"/>
      <c r="T191" s="240"/>
      <c r="AT191" s="241" t="s">
        <v>229</v>
      </c>
      <c r="AU191" s="241" t="s">
        <v>82</v>
      </c>
      <c r="AV191" s="12" t="s">
        <v>84</v>
      </c>
      <c r="AW191" s="12" t="s">
        <v>36</v>
      </c>
      <c r="AX191" s="12" t="s">
        <v>75</v>
      </c>
      <c r="AY191" s="241" t="s">
        <v>212</v>
      </c>
    </row>
    <row r="192" s="12" customFormat="1">
      <c r="B192" s="231"/>
      <c r="C192" s="232"/>
      <c r="D192" s="228" t="s">
        <v>229</v>
      </c>
      <c r="E192" s="233" t="s">
        <v>21</v>
      </c>
      <c r="F192" s="234" t="s">
        <v>1411</v>
      </c>
      <c r="G192" s="232"/>
      <c r="H192" s="235">
        <v>8.5</v>
      </c>
      <c r="I192" s="236"/>
      <c r="J192" s="232"/>
      <c r="K192" s="232"/>
      <c r="L192" s="237"/>
      <c r="M192" s="238"/>
      <c r="N192" s="239"/>
      <c r="O192" s="239"/>
      <c r="P192" s="239"/>
      <c r="Q192" s="239"/>
      <c r="R192" s="239"/>
      <c r="S192" s="239"/>
      <c r="T192" s="240"/>
      <c r="AT192" s="241" t="s">
        <v>229</v>
      </c>
      <c r="AU192" s="241" t="s">
        <v>82</v>
      </c>
      <c r="AV192" s="12" t="s">
        <v>84</v>
      </c>
      <c r="AW192" s="12" t="s">
        <v>36</v>
      </c>
      <c r="AX192" s="12" t="s">
        <v>75</v>
      </c>
      <c r="AY192" s="241" t="s">
        <v>212</v>
      </c>
    </row>
    <row r="193" s="12" customFormat="1">
      <c r="B193" s="231"/>
      <c r="C193" s="232"/>
      <c r="D193" s="228" t="s">
        <v>229</v>
      </c>
      <c r="E193" s="233" t="s">
        <v>21</v>
      </c>
      <c r="F193" s="234" t="s">
        <v>1412</v>
      </c>
      <c r="G193" s="232"/>
      <c r="H193" s="235">
        <v>13.699999999999999</v>
      </c>
      <c r="I193" s="236"/>
      <c r="J193" s="232"/>
      <c r="K193" s="232"/>
      <c r="L193" s="237"/>
      <c r="M193" s="238"/>
      <c r="N193" s="239"/>
      <c r="O193" s="239"/>
      <c r="P193" s="239"/>
      <c r="Q193" s="239"/>
      <c r="R193" s="239"/>
      <c r="S193" s="239"/>
      <c r="T193" s="240"/>
      <c r="AT193" s="241" t="s">
        <v>229</v>
      </c>
      <c r="AU193" s="241" t="s">
        <v>82</v>
      </c>
      <c r="AV193" s="12" t="s">
        <v>84</v>
      </c>
      <c r="AW193" s="12" t="s">
        <v>36</v>
      </c>
      <c r="AX193" s="12" t="s">
        <v>75</v>
      </c>
      <c r="AY193" s="241" t="s">
        <v>212</v>
      </c>
    </row>
    <row r="194" s="12" customFormat="1">
      <c r="B194" s="231"/>
      <c r="C194" s="232"/>
      <c r="D194" s="228" t="s">
        <v>229</v>
      </c>
      <c r="E194" s="233" t="s">
        <v>21</v>
      </c>
      <c r="F194" s="234" t="s">
        <v>1413</v>
      </c>
      <c r="G194" s="232"/>
      <c r="H194" s="235">
        <v>70.299999999999997</v>
      </c>
      <c r="I194" s="236"/>
      <c r="J194" s="232"/>
      <c r="K194" s="232"/>
      <c r="L194" s="237"/>
      <c r="M194" s="238"/>
      <c r="N194" s="239"/>
      <c r="O194" s="239"/>
      <c r="P194" s="239"/>
      <c r="Q194" s="239"/>
      <c r="R194" s="239"/>
      <c r="S194" s="239"/>
      <c r="T194" s="240"/>
      <c r="AT194" s="241" t="s">
        <v>229</v>
      </c>
      <c r="AU194" s="241" t="s">
        <v>82</v>
      </c>
      <c r="AV194" s="12" t="s">
        <v>84</v>
      </c>
      <c r="AW194" s="12" t="s">
        <v>36</v>
      </c>
      <c r="AX194" s="12" t="s">
        <v>75</v>
      </c>
      <c r="AY194" s="241" t="s">
        <v>212</v>
      </c>
    </row>
    <row r="195" s="12" customFormat="1">
      <c r="B195" s="231"/>
      <c r="C195" s="232"/>
      <c r="D195" s="228" t="s">
        <v>229</v>
      </c>
      <c r="E195" s="233" t="s">
        <v>21</v>
      </c>
      <c r="F195" s="234" t="s">
        <v>1414</v>
      </c>
      <c r="G195" s="232"/>
      <c r="H195" s="235">
        <v>18.899999999999999</v>
      </c>
      <c r="I195" s="236"/>
      <c r="J195" s="232"/>
      <c r="K195" s="232"/>
      <c r="L195" s="237"/>
      <c r="M195" s="238"/>
      <c r="N195" s="239"/>
      <c r="O195" s="239"/>
      <c r="P195" s="239"/>
      <c r="Q195" s="239"/>
      <c r="R195" s="239"/>
      <c r="S195" s="239"/>
      <c r="T195" s="240"/>
      <c r="AT195" s="241" t="s">
        <v>229</v>
      </c>
      <c r="AU195" s="241" t="s">
        <v>82</v>
      </c>
      <c r="AV195" s="12" t="s">
        <v>84</v>
      </c>
      <c r="AW195" s="12" t="s">
        <v>36</v>
      </c>
      <c r="AX195" s="12" t="s">
        <v>75</v>
      </c>
      <c r="AY195" s="241" t="s">
        <v>212</v>
      </c>
    </row>
    <row r="196" s="13" customFormat="1">
      <c r="B196" s="242"/>
      <c r="C196" s="243"/>
      <c r="D196" s="228" t="s">
        <v>229</v>
      </c>
      <c r="E196" s="244" t="s">
        <v>21</v>
      </c>
      <c r="F196" s="245" t="s">
        <v>232</v>
      </c>
      <c r="G196" s="243"/>
      <c r="H196" s="246">
        <v>146.47</v>
      </c>
      <c r="I196" s="247"/>
      <c r="J196" s="243"/>
      <c r="K196" s="243"/>
      <c r="L196" s="248"/>
      <c r="M196" s="249"/>
      <c r="N196" s="250"/>
      <c r="O196" s="250"/>
      <c r="P196" s="250"/>
      <c r="Q196" s="250"/>
      <c r="R196" s="250"/>
      <c r="S196" s="250"/>
      <c r="T196" s="251"/>
      <c r="AT196" s="252" t="s">
        <v>229</v>
      </c>
      <c r="AU196" s="252" t="s">
        <v>82</v>
      </c>
      <c r="AV196" s="13" t="s">
        <v>220</v>
      </c>
      <c r="AW196" s="13" t="s">
        <v>36</v>
      </c>
      <c r="AX196" s="13" t="s">
        <v>82</v>
      </c>
      <c r="AY196" s="252" t="s">
        <v>212</v>
      </c>
    </row>
    <row r="197" s="1" customFormat="1" ht="78.75" customHeight="1">
      <c r="B197" s="38"/>
      <c r="C197" s="216" t="s">
        <v>438</v>
      </c>
      <c r="D197" s="216" t="s">
        <v>215</v>
      </c>
      <c r="E197" s="217" t="s">
        <v>434</v>
      </c>
      <c r="F197" s="218" t="s">
        <v>1415</v>
      </c>
      <c r="G197" s="219" t="s">
        <v>261</v>
      </c>
      <c r="H197" s="220">
        <v>314.79000000000002</v>
      </c>
      <c r="I197" s="221"/>
      <c r="J197" s="222">
        <f>ROUND(I197*H197,2)</f>
        <v>0</v>
      </c>
      <c r="K197" s="218" t="s">
        <v>219</v>
      </c>
      <c r="L197" s="43"/>
      <c r="M197" s="223" t="s">
        <v>21</v>
      </c>
      <c r="N197" s="224" t="s">
        <v>46</v>
      </c>
      <c r="O197" s="79"/>
      <c r="P197" s="225">
        <f>O197*H197</f>
        <v>0</v>
      </c>
      <c r="Q197" s="225">
        <v>0</v>
      </c>
      <c r="R197" s="225">
        <f>Q197*H197</f>
        <v>0</v>
      </c>
      <c r="S197" s="225">
        <v>0</v>
      </c>
      <c r="T197" s="226">
        <f>S197*H197</f>
        <v>0</v>
      </c>
      <c r="AR197" s="17" t="s">
        <v>412</v>
      </c>
      <c r="AT197" s="17" t="s">
        <v>215</v>
      </c>
      <c r="AU197" s="17" t="s">
        <v>82</v>
      </c>
      <c r="AY197" s="17" t="s">
        <v>212</v>
      </c>
      <c r="BE197" s="227">
        <f>IF(N197="základní",J197,0)</f>
        <v>0</v>
      </c>
      <c r="BF197" s="227">
        <f>IF(N197="snížená",J197,0)</f>
        <v>0</v>
      </c>
      <c r="BG197" s="227">
        <f>IF(N197="zákl. přenesená",J197,0)</f>
        <v>0</v>
      </c>
      <c r="BH197" s="227">
        <f>IF(N197="sníž. přenesená",J197,0)</f>
        <v>0</v>
      </c>
      <c r="BI197" s="227">
        <f>IF(N197="nulová",J197,0)</f>
        <v>0</v>
      </c>
      <c r="BJ197" s="17" t="s">
        <v>82</v>
      </c>
      <c r="BK197" s="227">
        <f>ROUND(I197*H197,2)</f>
        <v>0</v>
      </c>
      <c r="BL197" s="17" t="s">
        <v>412</v>
      </c>
      <c r="BM197" s="17" t="s">
        <v>1416</v>
      </c>
    </row>
    <row r="198" s="1" customFormat="1">
      <c r="B198" s="38"/>
      <c r="C198" s="39"/>
      <c r="D198" s="228" t="s">
        <v>222</v>
      </c>
      <c r="E198" s="39"/>
      <c r="F198" s="229" t="s">
        <v>414</v>
      </c>
      <c r="G198" s="39"/>
      <c r="H198" s="39"/>
      <c r="I198" s="143"/>
      <c r="J198" s="39"/>
      <c r="K198" s="39"/>
      <c r="L198" s="43"/>
      <c r="M198" s="230"/>
      <c r="N198" s="79"/>
      <c r="O198" s="79"/>
      <c r="P198" s="79"/>
      <c r="Q198" s="79"/>
      <c r="R198" s="79"/>
      <c r="S198" s="79"/>
      <c r="T198" s="80"/>
      <c r="AT198" s="17" t="s">
        <v>222</v>
      </c>
      <c r="AU198" s="17" t="s">
        <v>82</v>
      </c>
    </row>
    <row r="199" s="12" customFormat="1">
      <c r="B199" s="231"/>
      <c r="C199" s="232"/>
      <c r="D199" s="228" t="s">
        <v>229</v>
      </c>
      <c r="E199" s="233" t="s">
        <v>21</v>
      </c>
      <c r="F199" s="234" t="s">
        <v>1417</v>
      </c>
      <c r="G199" s="232"/>
      <c r="H199" s="235">
        <v>314.79000000000002</v>
      </c>
      <c r="I199" s="236"/>
      <c r="J199" s="232"/>
      <c r="K199" s="232"/>
      <c r="L199" s="237"/>
      <c r="M199" s="238"/>
      <c r="N199" s="239"/>
      <c r="O199" s="239"/>
      <c r="P199" s="239"/>
      <c r="Q199" s="239"/>
      <c r="R199" s="239"/>
      <c r="S199" s="239"/>
      <c r="T199" s="240"/>
      <c r="AT199" s="241" t="s">
        <v>229</v>
      </c>
      <c r="AU199" s="241" t="s">
        <v>82</v>
      </c>
      <c r="AV199" s="12" t="s">
        <v>84</v>
      </c>
      <c r="AW199" s="12" t="s">
        <v>36</v>
      </c>
      <c r="AX199" s="12" t="s">
        <v>82</v>
      </c>
      <c r="AY199" s="241" t="s">
        <v>212</v>
      </c>
    </row>
    <row r="200" s="1" customFormat="1" ht="33.75" customHeight="1">
      <c r="B200" s="38"/>
      <c r="C200" s="216" t="s">
        <v>445</v>
      </c>
      <c r="D200" s="216" t="s">
        <v>215</v>
      </c>
      <c r="E200" s="217" t="s">
        <v>1418</v>
      </c>
      <c r="F200" s="218" t="s">
        <v>1419</v>
      </c>
      <c r="G200" s="219" t="s">
        <v>261</v>
      </c>
      <c r="H200" s="220">
        <v>8.5</v>
      </c>
      <c r="I200" s="221"/>
      <c r="J200" s="222">
        <f>ROUND(I200*H200,2)</f>
        <v>0</v>
      </c>
      <c r="K200" s="218" t="s">
        <v>219</v>
      </c>
      <c r="L200" s="43"/>
      <c r="M200" s="223" t="s">
        <v>21</v>
      </c>
      <c r="N200" s="224" t="s">
        <v>46</v>
      </c>
      <c r="O200" s="79"/>
      <c r="P200" s="225">
        <f>O200*H200</f>
        <v>0</v>
      </c>
      <c r="Q200" s="225">
        <v>0</v>
      </c>
      <c r="R200" s="225">
        <f>Q200*H200</f>
        <v>0</v>
      </c>
      <c r="S200" s="225">
        <v>0</v>
      </c>
      <c r="T200" s="226">
        <f>S200*H200</f>
        <v>0</v>
      </c>
      <c r="AR200" s="17" t="s">
        <v>412</v>
      </c>
      <c r="AT200" s="17" t="s">
        <v>215</v>
      </c>
      <c r="AU200" s="17" t="s">
        <v>82</v>
      </c>
      <c r="AY200" s="17" t="s">
        <v>212</v>
      </c>
      <c r="BE200" s="227">
        <f>IF(N200="základní",J200,0)</f>
        <v>0</v>
      </c>
      <c r="BF200" s="227">
        <f>IF(N200="snížená",J200,0)</f>
        <v>0</v>
      </c>
      <c r="BG200" s="227">
        <f>IF(N200="zákl. přenesená",J200,0)</f>
        <v>0</v>
      </c>
      <c r="BH200" s="227">
        <f>IF(N200="sníž. přenesená",J200,0)</f>
        <v>0</v>
      </c>
      <c r="BI200" s="227">
        <f>IF(N200="nulová",J200,0)</f>
        <v>0</v>
      </c>
      <c r="BJ200" s="17" t="s">
        <v>82</v>
      </c>
      <c r="BK200" s="227">
        <f>ROUND(I200*H200,2)</f>
        <v>0</v>
      </c>
      <c r="BL200" s="17" t="s">
        <v>412</v>
      </c>
      <c r="BM200" s="17" t="s">
        <v>1420</v>
      </c>
    </row>
    <row r="201" s="1" customFormat="1">
      <c r="B201" s="38"/>
      <c r="C201" s="39"/>
      <c r="D201" s="228" t="s">
        <v>222</v>
      </c>
      <c r="E201" s="39"/>
      <c r="F201" s="229" t="s">
        <v>414</v>
      </c>
      <c r="G201" s="39"/>
      <c r="H201" s="39"/>
      <c r="I201" s="143"/>
      <c r="J201" s="39"/>
      <c r="K201" s="39"/>
      <c r="L201" s="43"/>
      <c r="M201" s="230"/>
      <c r="N201" s="79"/>
      <c r="O201" s="79"/>
      <c r="P201" s="79"/>
      <c r="Q201" s="79"/>
      <c r="R201" s="79"/>
      <c r="S201" s="79"/>
      <c r="T201" s="80"/>
      <c r="AT201" s="17" t="s">
        <v>222</v>
      </c>
      <c r="AU201" s="17" t="s">
        <v>82</v>
      </c>
    </row>
    <row r="202" s="12" customFormat="1">
      <c r="B202" s="231"/>
      <c r="C202" s="232"/>
      <c r="D202" s="228" t="s">
        <v>229</v>
      </c>
      <c r="E202" s="233" t="s">
        <v>21</v>
      </c>
      <c r="F202" s="234" t="s">
        <v>1421</v>
      </c>
      <c r="G202" s="232"/>
      <c r="H202" s="235">
        <v>8.5</v>
      </c>
      <c r="I202" s="236"/>
      <c r="J202" s="232"/>
      <c r="K202" s="232"/>
      <c r="L202" s="237"/>
      <c r="M202" s="238"/>
      <c r="N202" s="239"/>
      <c r="O202" s="239"/>
      <c r="P202" s="239"/>
      <c r="Q202" s="239"/>
      <c r="R202" s="239"/>
      <c r="S202" s="239"/>
      <c r="T202" s="240"/>
      <c r="AT202" s="241" t="s">
        <v>229</v>
      </c>
      <c r="AU202" s="241" t="s">
        <v>82</v>
      </c>
      <c r="AV202" s="12" t="s">
        <v>84</v>
      </c>
      <c r="AW202" s="12" t="s">
        <v>36</v>
      </c>
      <c r="AX202" s="12" t="s">
        <v>82</v>
      </c>
      <c r="AY202" s="241" t="s">
        <v>212</v>
      </c>
    </row>
    <row r="203" s="1" customFormat="1" ht="33.75" customHeight="1">
      <c r="B203" s="38"/>
      <c r="C203" s="216" t="s">
        <v>451</v>
      </c>
      <c r="D203" s="216" t="s">
        <v>215</v>
      </c>
      <c r="E203" s="217" t="s">
        <v>1422</v>
      </c>
      <c r="F203" s="218" t="s">
        <v>1423</v>
      </c>
      <c r="G203" s="219" t="s">
        <v>261</v>
      </c>
      <c r="H203" s="220">
        <v>7443.1999999999998</v>
      </c>
      <c r="I203" s="221"/>
      <c r="J203" s="222">
        <f>ROUND(I203*H203,2)</f>
        <v>0</v>
      </c>
      <c r="K203" s="218" t="s">
        <v>219</v>
      </c>
      <c r="L203" s="43"/>
      <c r="M203" s="223" t="s">
        <v>21</v>
      </c>
      <c r="N203" s="224" t="s">
        <v>46</v>
      </c>
      <c r="O203" s="79"/>
      <c r="P203" s="225">
        <f>O203*H203</f>
        <v>0</v>
      </c>
      <c r="Q203" s="225">
        <v>0</v>
      </c>
      <c r="R203" s="225">
        <f>Q203*H203</f>
        <v>0</v>
      </c>
      <c r="S203" s="225">
        <v>0</v>
      </c>
      <c r="T203" s="226">
        <f>S203*H203</f>
        <v>0</v>
      </c>
      <c r="AR203" s="17" t="s">
        <v>412</v>
      </c>
      <c r="AT203" s="17" t="s">
        <v>215</v>
      </c>
      <c r="AU203" s="17" t="s">
        <v>82</v>
      </c>
      <c r="AY203" s="17" t="s">
        <v>212</v>
      </c>
      <c r="BE203" s="227">
        <f>IF(N203="základní",J203,0)</f>
        <v>0</v>
      </c>
      <c r="BF203" s="227">
        <f>IF(N203="snížená",J203,0)</f>
        <v>0</v>
      </c>
      <c r="BG203" s="227">
        <f>IF(N203="zákl. přenesená",J203,0)</f>
        <v>0</v>
      </c>
      <c r="BH203" s="227">
        <f>IF(N203="sníž. přenesená",J203,0)</f>
        <v>0</v>
      </c>
      <c r="BI203" s="227">
        <f>IF(N203="nulová",J203,0)</f>
        <v>0</v>
      </c>
      <c r="BJ203" s="17" t="s">
        <v>82</v>
      </c>
      <c r="BK203" s="227">
        <f>ROUND(I203*H203,2)</f>
        <v>0</v>
      </c>
      <c r="BL203" s="17" t="s">
        <v>412</v>
      </c>
      <c r="BM203" s="17" t="s">
        <v>1424</v>
      </c>
    </row>
    <row r="204" s="1" customFormat="1">
      <c r="B204" s="38"/>
      <c r="C204" s="39"/>
      <c r="D204" s="228" t="s">
        <v>222</v>
      </c>
      <c r="E204" s="39"/>
      <c r="F204" s="229" t="s">
        <v>414</v>
      </c>
      <c r="G204" s="39"/>
      <c r="H204" s="39"/>
      <c r="I204" s="143"/>
      <c r="J204" s="39"/>
      <c r="K204" s="39"/>
      <c r="L204" s="43"/>
      <c r="M204" s="230"/>
      <c r="N204" s="79"/>
      <c r="O204" s="79"/>
      <c r="P204" s="79"/>
      <c r="Q204" s="79"/>
      <c r="R204" s="79"/>
      <c r="S204" s="79"/>
      <c r="T204" s="80"/>
      <c r="AT204" s="17" t="s">
        <v>222</v>
      </c>
      <c r="AU204" s="17" t="s">
        <v>82</v>
      </c>
    </row>
    <row r="205" s="12" customFormat="1">
      <c r="B205" s="231"/>
      <c r="C205" s="232"/>
      <c r="D205" s="228" t="s">
        <v>229</v>
      </c>
      <c r="E205" s="233" t="s">
        <v>21</v>
      </c>
      <c r="F205" s="234" t="s">
        <v>1425</v>
      </c>
      <c r="G205" s="232"/>
      <c r="H205" s="235">
        <v>1656.4000000000001</v>
      </c>
      <c r="I205" s="236"/>
      <c r="J205" s="232"/>
      <c r="K205" s="232"/>
      <c r="L205" s="237"/>
      <c r="M205" s="238"/>
      <c r="N205" s="239"/>
      <c r="O205" s="239"/>
      <c r="P205" s="239"/>
      <c r="Q205" s="239"/>
      <c r="R205" s="239"/>
      <c r="S205" s="239"/>
      <c r="T205" s="240"/>
      <c r="AT205" s="241" t="s">
        <v>229</v>
      </c>
      <c r="AU205" s="241" t="s">
        <v>82</v>
      </c>
      <c r="AV205" s="12" t="s">
        <v>84</v>
      </c>
      <c r="AW205" s="12" t="s">
        <v>36</v>
      </c>
      <c r="AX205" s="12" t="s">
        <v>75</v>
      </c>
      <c r="AY205" s="241" t="s">
        <v>212</v>
      </c>
    </row>
    <row r="206" s="12" customFormat="1">
      <c r="B206" s="231"/>
      <c r="C206" s="232"/>
      <c r="D206" s="228" t="s">
        <v>229</v>
      </c>
      <c r="E206" s="233" t="s">
        <v>21</v>
      </c>
      <c r="F206" s="234" t="s">
        <v>1426</v>
      </c>
      <c r="G206" s="232"/>
      <c r="H206" s="235">
        <v>5786.8000000000002</v>
      </c>
      <c r="I206" s="236"/>
      <c r="J206" s="232"/>
      <c r="K206" s="232"/>
      <c r="L206" s="237"/>
      <c r="M206" s="238"/>
      <c r="N206" s="239"/>
      <c r="O206" s="239"/>
      <c r="P206" s="239"/>
      <c r="Q206" s="239"/>
      <c r="R206" s="239"/>
      <c r="S206" s="239"/>
      <c r="T206" s="240"/>
      <c r="AT206" s="241" t="s">
        <v>229</v>
      </c>
      <c r="AU206" s="241" t="s">
        <v>82</v>
      </c>
      <c r="AV206" s="12" t="s">
        <v>84</v>
      </c>
      <c r="AW206" s="12" t="s">
        <v>36</v>
      </c>
      <c r="AX206" s="12" t="s">
        <v>75</v>
      </c>
      <c r="AY206" s="241" t="s">
        <v>212</v>
      </c>
    </row>
    <row r="207" s="13" customFormat="1">
      <c r="B207" s="242"/>
      <c r="C207" s="243"/>
      <c r="D207" s="228" t="s">
        <v>229</v>
      </c>
      <c r="E207" s="244" t="s">
        <v>21</v>
      </c>
      <c r="F207" s="245" t="s">
        <v>232</v>
      </c>
      <c r="G207" s="243"/>
      <c r="H207" s="246">
        <v>7443.1999999999998</v>
      </c>
      <c r="I207" s="247"/>
      <c r="J207" s="243"/>
      <c r="K207" s="243"/>
      <c r="L207" s="248"/>
      <c r="M207" s="249"/>
      <c r="N207" s="250"/>
      <c r="O207" s="250"/>
      <c r="P207" s="250"/>
      <c r="Q207" s="250"/>
      <c r="R207" s="250"/>
      <c r="S207" s="250"/>
      <c r="T207" s="251"/>
      <c r="AT207" s="252" t="s">
        <v>229</v>
      </c>
      <c r="AU207" s="252" t="s">
        <v>82</v>
      </c>
      <c r="AV207" s="13" t="s">
        <v>220</v>
      </c>
      <c r="AW207" s="13" t="s">
        <v>36</v>
      </c>
      <c r="AX207" s="13" t="s">
        <v>82</v>
      </c>
      <c r="AY207" s="252" t="s">
        <v>212</v>
      </c>
    </row>
    <row r="208" s="1" customFormat="1" ht="33.75" customHeight="1">
      <c r="B208" s="38"/>
      <c r="C208" s="216" t="s">
        <v>457</v>
      </c>
      <c r="D208" s="216" t="s">
        <v>215</v>
      </c>
      <c r="E208" s="217" t="s">
        <v>446</v>
      </c>
      <c r="F208" s="218" t="s">
        <v>447</v>
      </c>
      <c r="G208" s="219" t="s">
        <v>218</v>
      </c>
      <c r="H208" s="220">
        <v>2</v>
      </c>
      <c r="I208" s="221"/>
      <c r="J208" s="222">
        <f>ROUND(I208*H208,2)</f>
        <v>0</v>
      </c>
      <c r="K208" s="218" t="s">
        <v>219</v>
      </c>
      <c r="L208" s="43"/>
      <c r="M208" s="223" t="s">
        <v>21</v>
      </c>
      <c r="N208" s="224" t="s">
        <v>46</v>
      </c>
      <c r="O208" s="79"/>
      <c r="P208" s="225">
        <f>O208*H208</f>
        <v>0</v>
      </c>
      <c r="Q208" s="225">
        <v>0</v>
      </c>
      <c r="R208" s="225">
        <f>Q208*H208</f>
        <v>0</v>
      </c>
      <c r="S208" s="225">
        <v>0</v>
      </c>
      <c r="T208" s="226">
        <f>S208*H208</f>
        <v>0</v>
      </c>
      <c r="AR208" s="17" t="s">
        <v>412</v>
      </c>
      <c r="AT208" s="17" t="s">
        <v>215</v>
      </c>
      <c r="AU208" s="17" t="s">
        <v>82</v>
      </c>
      <c r="AY208" s="17" t="s">
        <v>212</v>
      </c>
      <c r="BE208" s="227">
        <f>IF(N208="základní",J208,0)</f>
        <v>0</v>
      </c>
      <c r="BF208" s="227">
        <f>IF(N208="snížená",J208,0)</f>
        <v>0</v>
      </c>
      <c r="BG208" s="227">
        <f>IF(N208="zákl. přenesená",J208,0)</f>
        <v>0</v>
      </c>
      <c r="BH208" s="227">
        <f>IF(N208="sníž. přenesená",J208,0)</f>
        <v>0</v>
      </c>
      <c r="BI208" s="227">
        <f>IF(N208="nulová",J208,0)</f>
        <v>0</v>
      </c>
      <c r="BJ208" s="17" t="s">
        <v>82</v>
      </c>
      <c r="BK208" s="227">
        <f>ROUND(I208*H208,2)</f>
        <v>0</v>
      </c>
      <c r="BL208" s="17" t="s">
        <v>412</v>
      </c>
      <c r="BM208" s="17" t="s">
        <v>1427</v>
      </c>
    </row>
    <row r="209" s="1" customFormat="1">
      <c r="B209" s="38"/>
      <c r="C209" s="39"/>
      <c r="D209" s="228" t="s">
        <v>222</v>
      </c>
      <c r="E209" s="39"/>
      <c r="F209" s="229" t="s">
        <v>449</v>
      </c>
      <c r="G209" s="39"/>
      <c r="H209" s="39"/>
      <c r="I209" s="143"/>
      <c r="J209" s="39"/>
      <c r="K209" s="39"/>
      <c r="L209" s="43"/>
      <c r="M209" s="230"/>
      <c r="N209" s="79"/>
      <c r="O209" s="79"/>
      <c r="P209" s="79"/>
      <c r="Q209" s="79"/>
      <c r="R209" s="79"/>
      <c r="S209" s="79"/>
      <c r="T209" s="80"/>
      <c r="AT209" s="17" t="s">
        <v>222</v>
      </c>
      <c r="AU209" s="17" t="s">
        <v>82</v>
      </c>
    </row>
    <row r="210" s="12" customFormat="1">
      <c r="B210" s="231"/>
      <c r="C210" s="232"/>
      <c r="D210" s="228" t="s">
        <v>229</v>
      </c>
      <c r="E210" s="233" t="s">
        <v>21</v>
      </c>
      <c r="F210" s="234" t="s">
        <v>1428</v>
      </c>
      <c r="G210" s="232"/>
      <c r="H210" s="235">
        <v>1</v>
      </c>
      <c r="I210" s="236"/>
      <c r="J210" s="232"/>
      <c r="K210" s="232"/>
      <c r="L210" s="237"/>
      <c r="M210" s="238"/>
      <c r="N210" s="239"/>
      <c r="O210" s="239"/>
      <c r="P210" s="239"/>
      <c r="Q210" s="239"/>
      <c r="R210" s="239"/>
      <c r="S210" s="239"/>
      <c r="T210" s="240"/>
      <c r="AT210" s="241" t="s">
        <v>229</v>
      </c>
      <c r="AU210" s="241" t="s">
        <v>82</v>
      </c>
      <c r="AV210" s="12" t="s">
        <v>84</v>
      </c>
      <c r="AW210" s="12" t="s">
        <v>36</v>
      </c>
      <c r="AX210" s="12" t="s">
        <v>75</v>
      </c>
      <c r="AY210" s="241" t="s">
        <v>212</v>
      </c>
    </row>
    <row r="211" s="12" customFormat="1">
      <c r="B211" s="231"/>
      <c r="C211" s="232"/>
      <c r="D211" s="228" t="s">
        <v>229</v>
      </c>
      <c r="E211" s="233" t="s">
        <v>21</v>
      </c>
      <c r="F211" s="234" t="s">
        <v>985</v>
      </c>
      <c r="G211" s="232"/>
      <c r="H211" s="235">
        <v>1</v>
      </c>
      <c r="I211" s="236"/>
      <c r="J211" s="232"/>
      <c r="K211" s="232"/>
      <c r="L211" s="237"/>
      <c r="M211" s="238"/>
      <c r="N211" s="239"/>
      <c r="O211" s="239"/>
      <c r="P211" s="239"/>
      <c r="Q211" s="239"/>
      <c r="R211" s="239"/>
      <c r="S211" s="239"/>
      <c r="T211" s="240"/>
      <c r="AT211" s="241" t="s">
        <v>229</v>
      </c>
      <c r="AU211" s="241" t="s">
        <v>82</v>
      </c>
      <c r="AV211" s="12" t="s">
        <v>84</v>
      </c>
      <c r="AW211" s="12" t="s">
        <v>36</v>
      </c>
      <c r="AX211" s="12" t="s">
        <v>75</v>
      </c>
      <c r="AY211" s="241" t="s">
        <v>212</v>
      </c>
    </row>
    <row r="212" s="13" customFormat="1">
      <c r="B212" s="242"/>
      <c r="C212" s="243"/>
      <c r="D212" s="228" t="s">
        <v>229</v>
      </c>
      <c r="E212" s="244" t="s">
        <v>21</v>
      </c>
      <c r="F212" s="245" t="s">
        <v>232</v>
      </c>
      <c r="G212" s="243"/>
      <c r="H212" s="246">
        <v>2</v>
      </c>
      <c r="I212" s="247"/>
      <c r="J212" s="243"/>
      <c r="K212" s="243"/>
      <c r="L212" s="248"/>
      <c r="M212" s="249"/>
      <c r="N212" s="250"/>
      <c r="O212" s="250"/>
      <c r="P212" s="250"/>
      <c r="Q212" s="250"/>
      <c r="R212" s="250"/>
      <c r="S212" s="250"/>
      <c r="T212" s="251"/>
      <c r="AT212" s="252" t="s">
        <v>229</v>
      </c>
      <c r="AU212" s="252" t="s">
        <v>82</v>
      </c>
      <c r="AV212" s="13" t="s">
        <v>220</v>
      </c>
      <c r="AW212" s="13" t="s">
        <v>36</v>
      </c>
      <c r="AX212" s="13" t="s">
        <v>82</v>
      </c>
      <c r="AY212" s="252" t="s">
        <v>212</v>
      </c>
    </row>
    <row r="213" s="1" customFormat="1" ht="33.75" customHeight="1">
      <c r="B213" s="38"/>
      <c r="C213" s="216" t="s">
        <v>462</v>
      </c>
      <c r="D213" s="216" t="s">
        <v>215</v>
      </c>
      <c r="E213" s="217" t="s">
        <v>452</v>
      </c>
      <c r="F213" s="218" t="s">
        <v>453</v>
      </c>
      <c r="G213" s="219" t="s">
        <v>218</v>
      </c>
      <c r="H213" s="220">
        <v>2</v>
      </c>
      <c r="I213" s="221"/>
      <c r="J213" s="222">
        <f>ROUND(I213*H213,2)</f>
        <v>0</v>
      </c>
      <c r="K213" s="218" t="s">
        <v>219</v>
      </c>
      <c r="L213" s="43"/>
      <c r="M213" s="223" t="s">
        <v>21</v>
      </c>
      <c r="N213" s="224" t="s">
        <v>46</v>
      </c>
      <c r="O213" s="79"/>
      <c r="P213" s="225">
        <f>O213*H213</f>
        <v>0</v>
      </c>
      <c r="Q213" s="225">
        <v>0</v>
      </c>
      <c r="R213" s="225">
        <f>Q213*H213</f>
        <v>0</v>
      </c>
      <c r="S213" s="225">
        <v>0</v>
      </c>
      <c r="T213" s="226">
        <f>S213*H213</f>
        <v>0</v>
      </c>
      <c r="AR213" s="17" t="s">
        <v>412</v>
      </c>
      <c r="AT213" s="17" t="s">
        <v>215</v>
      </c>
      <c r="AU213" s="17" t="s">
        <v>82</v>
      </c>
      <c r="AY213" s="17" t="s">
        <v>212</v>
      </c>
      <c r="BE213" s="227">
        <f>IF(N213="základní",J213,0)</f>
        <v>0</v>
      </c>
      <c r="BF213" s="227">
        <f>IF(N213="snížená",J213,0)</f>
        <v>0</v>
      </c>
      <c r="BG213" s="227">
        <f>IF(N213="zákl. přenesená",J213,0)</f>
        <v>0</v>
      </c>
      <c r="BH213" s="227">
        <f>IF(N213="sníž. přenesená",J213,0)</f>
        <v>0</v>
      </c>
      <c r="BI213" s="227">
        <f>IF(N213="nulová",J213,0)</f>
        <v>0</v>
      </c>
      <c r="BJ213" s="17" t="s">
        <v>82</v>
      </c>
      <c r="BK213" s="227">
        <f>ROUND(I213*H213,2)</f>
        <v>0</v>
      </c>
      <c r="BL213" s="17" t="s">
        <v>412</v>
      </c>
      <c r="BM213" s="17" t="s">
        <v>1429</v>
      </c>
    </row>
    <row r="214" s="1" customFormat="1">
      <c r="B214" s="38"/>
      <c r="C214" s="39"/>
      <c r="D214" s="228" t="s">
        <v>222</v>
      </c>
      <c r="E214" s="39"/>
      <c r="F214" s="229" t="s">
        <v>449</v>
      </c>
      <c r="G214" s="39"/>
      <c r="H214" s="39"/>
      <c r="I214" s="143"/>
      <c r="J214" s="39"/>
      <c r="K214" s="39"/>
      <c r="L214" s="43"/>
      <c r="M214" s="230"/>
      <c r="N214" s="79"/>
      <c r="O214" s="79"/>
      <c r="P214" s="79"/>
      <c r="Q214" s="79"/>
      <c r="R214" s="79"/>
      <c r="S214" s="79"/>
      <c r="T214" s="80"/>
      <c r="AT214" s="17" t="s">
        <v>222</v>
      </c>
      <c r="AU214" s="17" t="s">
        <v>82</v>
      </c>
    </row>
    <row r="215" s="12" customFormat="1">
      <c r="B215" s="231"/>
      <c r="C215" s="232"/>
      <c r="D215" s="228" t="s">
        <v>229</v>
      </c>
      <c r="E215" s="233" t="s">
        <v>21</v>
      </c>
      <c r="F215" s="234" t="s">
        <v>455</v>
      </c>
      <c r="G215" s="232"/>
      <c r="H215" s="235">
        <v>1</v>
      </c>
      <c r="I215" s="236"/>
      <c r="J215" s="232"/>
      <c r="K215" s="232"/>
      <c r="L215" s="237"/>
      <c r="M215" s="238"/>
      <c r="N215" s="239"/>
      <c r="O215" s="239"/>
      <c r="P215" s="239"/>
      <c r="Q215" s="239"/>
      <c r="R215" s="239"/>
      <c r="S215" s="239"/>
      <c r="T215" s="240"/>
      <c r="AT215" s="241" t="s">
        <v>229</v>
      </c>
      <c r="AU215" s="241" t="s">
        <v>82</v>
      </c>
      <c r="AV215" s="12" t="s">
        <v>84</v>
      </c>
      <c r="AW215" s="12" t="s">
        <v>36</v>
      </c>
      <c r="AX215" s="12" t="s">
        <v>75</v>
      </c>
      <c r="AY215" s="241" t="s">
        <v>212</v>
      </c>
    </row>
    <row r="216" s="12" customFormat="1">
      <c r="B216" s="231"/>
      <c r="C216" s="232"/>
      <c r="D216" s="228" t="s">
        <v>229</v>
      </c>
      <c r="E216" s="233" t="s">
        <v>21</v>
      </c>
      <c r="F216" s="234" t="s">
        <v>456</v>
      </c>
      <c r="G216" s="232"/>
      <c r="H216" s="235">
        <v>1</v>
      </c>
      <c r="I216" s="236"/>
      <c r="J216" s="232"/>
      <c r="K216" s="232"/>
      <c r="L216" s="237"/>
      <c r="M216" s="238"/>
      <c r="N216" s="239"/>
      <c r="O216" s="239"/>
      <c r="P216" s="239"/>
      <c r="Q216" s="239"/>
      <c r="R216" s="239"/>
      <c r="S216" s="239"/>
      <c r="T216" s="240"/>
      <c r="AT216" s="241" t="s">
        <v>229</v>
      </c>
      <c r="AU216" s="241" t="s">
        <v>82</v>
      </c>
      <c r="AV216" s="12" t="s">
        <v>84</v>
      </c>
      <c r="AW216" s="12" t="s">
        <v>36</v>
      </c>
      <c r="AX216" s="12" t="s">
        <v>75</v>
      </c>
      <c r="AY216" s="241" t="s">
        <v>212</v>
      </c>
    </row>
    <row r="217" s="13" customFormat="1">
      <c r="B217" s="242"/>
      <c r="C217" s="243"/>
      <c r="D217" s="228" t="s">
        <v>229</v>
      </c>
      <c r="E217" s="244" t="s">
        <v>21</v>
      </c>
      <c r="F217" s="245" t="s">
        <v>232</v>
      </c>
      <c r="G217" s="243"/>
      <c r="H217" s="246">
        <v>2</v>
      </c>
      <c r="I217" s="247"/>
      <c r="J217" s="243"/>
      <c r="K217" s="243"/>
      <c r="L217" s="248"/>
      <c r="M217" s="249"/>
      <c r="N217" s="250"/>
      <c r="O217" s="250"/>
      <c r="P217" s="250"/>
      <c r="Q217" s="250"/>
      <c r="R217" s="250"/>
      <c r="S217" s="250"/>
      <c r="T217" s="251"/>
      <c r="AT217" s="252" t="s">
        <v>229</v>
      </c>
      <c r="AU217" s="252" t="s">
        <v>82</v>
      </c>
      <c r="AV217" s="13" t="s">
        <v>220</v>
      </c>
      <c r="AW217" s="13" t="s">
        <v>36</v>
      </c>
      <c r="AX217" s="13" t="s">
        <v>82</v>
      </c>
      <c r="AY217" s="252" t="s">
        <v>212</v>
      </c>
    </row>
    <row r="218" s="1" customFormat="1" ht="33.75" customHeight="1">
      <c r="B218" s="38"/>
      <c r="C218" s="216" t="s">
        <v>1288</v>
      </c>
      <c r="D218" s="216" t="s">
        <v>215</v>
      </c>
      <c r="E218" s="217" t="s">
        <v>463</v>
      </c>
      <c r="F218" s="218" t="s">
        <v>464</v>
      </c>
      <c r="G218" s="219" t="s">
        <v>261</v>
      </c>
      <c r="H218" s="220">
        <v>94.400000000000006</v>
      </c>
      <c r="I218" s="221"/>
      <c r="J218" s="222">
        <f>ROUND(I218*H218,2)</f>
        <v>0</v>
      </c>
      <c r="K218" s="218" t="s">
        <v>219</v>
      </c>
      <c r="L218" s="43"/>
      <c r="M218" s="223" t="s">
        <v>21</v>
      </c>
      <c r="N218" s="224" t="s">
        <v>46</v>
      </c>
      <c r="O218" s="79"/>
      <c r="P218" s="225">
        <f>O218*H218</f>
        <v>0</v>
      </c>
      <c r="Q218" s="225">
        <v>0</v>
      </c>
      <c r="R218" s="225">
        <f>Q218*H218</f>
        <v>0</v>
      </c>
      <c r="S218" s="225">
        <v>0</v>
      </c>
      <c r="T218" s="226">
        <f>S218*H218</f>
        <v>0</v>
      </c>
      <c r="AR218" s="17" t="s">
        <v>412</v>
      </c>
      <c r="AT218" s="17" t="s">
        <v>215</v>
      </c>
      <c r="AU218" s="17" t="s">
        <v>82</v>
      </c>
      <c r="AY218" s="17" t="s">
        <v>212</v>
      </c>
      <c r="BE218" s="227">
        <f>IF(N218="základní",J218,0)</f>
        <v>0</v>
      </c>
      <c r="BF218" s="227">
        <f>IF(N218="snížená",J218,0)</f>
        <v>0</v>
      </c>
      <c r="BG218" s="227">
        <f>IF(N218="zákl. přenesená",J218,0)</f>
        <v>0</v>
      </c>
      <c r="BH218" s="227">
        <f>IF(N218="sníž. přenesená",J218,0)</f>
        <v>0</v>
      </c>
      <c r="BI218" s="227">
        <f>IF(N218="nulová",J218,0)</f>
        <v>0</v>
      </c>
      <c r="BJ218" s="17" t="s">
        <v>82</v>
      </c>
      <c r="BK218" s="227">
        <f>ROUND(I218*H218,2)</f>
        <v>0</v>
      </c>
      <c r="BL218" s="17" t="s">
        <v>412</v>
      </c>
      <c r="BM218" s="17" t="s">
        <v>1430</v>
      </c>
    </row>
    <row r="219" s="1" customFormat="1">
      <c r="B219" s="38"/>
      <c r="C219" s="39"/>
      <c r="D219" s="228" t="s">
        <v>222</v>
      </c>
      <c r="E219" s="39"/>
      <c r="F219" s="229" t="s">
        <v>461</v>
      </c>
      <c r="G219" s="39"/>
      <c r="H219" s="39"/>
      <c r="I219" s="143"/>
      <c r="J219" s="39"/>
      <c r="K219" s="39"/>
      <c r="L219" s="43"/>
      <c r="M219" s="230"/>
      <c r="N219" s="79"/>
      <c r="O219" s="79"/>
      <c r="P219" s="79"/>
      <c r="Q219" s="79"/>
      <c r="R219" s="79"/>
      <c r="S219" s="79"/>
      <c r="T219" s="80"/>
      <c r="AT219" s="17" t="s">
        <v>222</v>
      </c>
      <c r="AU219" s="17" t="s">
        <v>82</v>
      </c>
    </row>
    <row r="220" s="12" customFormat="1">
      <c r="B220" s="231"/>
      <c r="C220" s="232"/>
      <c r="D220" s="228" t="s">
        <v>229</v>
      </c>
      <c r="E220" s="233" t="s">
        <v>21</v>
      </c>
      <c r="F220" s="234" t="s">
        <v>1413</v>
      </c>
      <c r="G220" s="232"/>
      <c r="H220" s="235">
        <v>70.299999999999997</v>
      </c>
      <c r="I220" s="236"/>
      <c r="J220" s="232"/>
      <c r="K220" s="232"/>
      <c r="L220" s="237"/>
      <c r="M220" s="238"/>
      <c r="N220" s="239"/>
      <c r="O220" s="239"/>
      <c r="P220" s="239"/>
      <c r="Q220" s="239"/>
      <c r="R220" s="239"/>
      <c r="S220" s="239"/>
      <c r="T220" s="240"/>
      <c r="AT220" s="241" t="s">
        <v>229</v>
      </c>
      <c r="AU220" s="241" t="s">
        <v>82</v>
      </c>
      <c r="AV220" s="12" t="s">
        <v>84</v>
      </c>
      <c r="AW220" s="12" t="s">
        <v>36</v>
      </c>
      <c r="AX220" s="12" t="s">
        <v>75</v>
      </c>
      <c r="AY220" s="241" t="s">
        <v>212</v>
      </c>
    </row>
    <row r="221" s="12" customFormat="1">
      <c r="B221" s="231"/>
      <c r="C221" s="232"/>
      <c r="D221" s="228" t="s">
        <v>229</v>
      </c>
      <c r="E221" s="233" t="s">
        <v>21</v>
      </c>
      <c r="F221" s="234" t="s">
        <v>1431</v>
      </c>
      <c r="G221" s="232"/>
      <c r="H221" s="235">
        <v>24.100000000000001</v>
      </c>
      <c r="I221" s="236"/>
      <c r="J221" s="232"/>
      <c r="K221" s="232"/>
      <c r="L221" s="237"/>
      <c r="M221" s="238"/>
      <c r="N221" s="239"/>
      <c r="O221" s="239"/>
      <c r="P221" s="239"/>
      <c r="Q221" s="239"/>
      <c r="R221" s="239"/>
      <c r="S221" s="239"/>
      <c r="T221" s="240"/>
      <c r="AT221" s="241" t="s">
        <v>229</v>
      </c>
      <c r="AU221" s="241" t="s">
        <v>82</v>
      </c>
      <c r="AV221" s="12" t="s">
        <v>84</v>
      </c>
      <c r="AW221" s="12" t="s">
        <v>36</v>
      </c>
      <c r="AX221" s="12" t="s">
        <v>75</v>
      </c>
      <c r="AY221" s="241" t="s">
        <v>212</v>
      </c>
    </row>
    <row r="222" s="13" customFormat="1">
      <c r="B222" s="242"/>
      <c r="C222" s="243"/>
      <c r="D222" s="228" t="s">
        <v>229</v>
      </c>
      <c r="E222" s="244" t="s">
        <v>21</v>
      </c>
      <c r="F222" s="245" t="s">
        <v>232</v>
      </c>
      <c r="G222" s="243"/>
      <c r="H222" s="246">
        <v>94.400000000000006</v>
      </c>
      <c r="I222" s="247"/>
      <c r="J222" s="243"/>
      <c r="K222" s="243"/>
      <c r="L222" s="248"/>
      <c r="M222" s="288"/>
      <c r="N222" s="289"/>
      <c r="O222" s="289"/>
      <c r="P222" s="289"/>
      <c r="Q222" s="289"/>
      <c r="R222" s="289"/>
      <c r="S222" s="289"/>
      <c r="T222" s="290"/>
      <c r="AT222" s="252" t="s">
        <v>229</v>
      </c>
      <c r="AU222" s="252" t="s">
        <v>82</v>
      </c>
      <c r="AV222" s="13" t="s">
        <v>220</v>
      </c>
      <c r="AW222" s="13" t="s">
        <v>36</v>
      </c>
      <c r="AX222" s="13" t="s">
        <v>82</v>
      </c>
      <c r="AY222" s="252" t="s">
        <v>212</v>
      </c>
    </row>
    <row r="223" s="1" customFormat="1" ht="6.96" customHeight="1">
      <c r="B223" s="57"/>
      <c r="C223" s="58"/>
      <c r="D223" s="58"/>
      <c r="E223" s="58"/>
      <c r="F223" s="58"/>
      <c r="G223" s="58"/>
      <c r="H223" s="58"/>
      <c r="I223" s="167"/>
      <c r="J223" s="58"/>
      <c r="K223" s="58"/>
      <c r="L223" s="43"/>
    </row>
  </sheetData>
  <sheetProtection sheet="1" autoFilter="0" formatColumns="0" formatRows="0" objects="1" scenarios="1" spinCount="100000" saltValue="edL0D/Sx/nl0OaE3d27B7WS8QrCIV2mvkaECd0likw013KaLqo5Fuhafx9ScdMQpMQhX6LmOobQkIZNgYbb3Cw==" hashValue="3rlR/c3ezJ/3tJrZiJzoudMR2XT8TDtHJOYN1rSfkgxQT/iwa5kuS2/YxOLocYhYKZ1snEXCh2DQviLva+mGKg==" algorithmName="SHA-512" password="CC35"/>
  <autoFilter ref="C93:K222"/>
  <mergeCells count="15">
    <mergeCell ref="E7:H7"/>
    <mergeCell ref="E11:H11"/>
    <mergeCell ref="E9:H9"/>
    <mergeCell ref="E13:H13"/>
    <mergeCell ref="E22:H22"/>
    <mergeCell ref="E31:H31"/>
    <mergeCell ref="E52:H52"/>
    <mergeCell ref="E56:H56"/>
    <mergeCell ref="E54:H54"/>
    <mergeCell ref="E58:H58"/>
    <mergeCell ref="E80:H80"/>
    <mergeCell ref="E84:H84"/>
    <mergeCell ref="E82:H82"/>
    <mergeCell ref="E86:H8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92</v>
      </c>
    </row>
    <row r="3" ht="6.96" customHeight="1">
      <c r="B3" s="137"/>
      <c r="C3" s="138"/>
      <c r="D3" s="138"/>
      <c r="E3" s="138"/>
      <c r="F3" s="138"/>
      <c r="G3" s="138"/>
      <c r="H3" s="138"/>
      <c r="I3" s="139"/>
      <c r="J3" s="138"/>
      <c r="K3" s="138"/>
      <c r="L3" s="20"/>
      <c r="AT3" s="17" t="s">
        <v>84</v>
      </c>
    </row>
    <row r="4" ht="24.96" customHeight="1">
      <c r="B4" s="20"/>
      <c r="D4" s="140" t="s">
        <v>182</v>
      </c>
      <c r="L4" s="20"/>
      <c r="M4" s="24" t="s">
        <v>10</v>
      </c>
      <c r="AT4" s="17" t="s">
        <v>4</v>
      </c>
    </row>
    <row r="5" ht="6.96" customHeight="1">
      <c r="B5" s="20"/>
      <c r="L5" s="20"/>
    </row>
    <row r="6" ht="12" customHeight="1">
      <c r="B6" s="20"/>
      <c r="D6" s="141" t="s">
        <v>16</v>
      </c>
      <c r="L6" s="20"/>
    </row>
    <row r="7" ht="16.5" customHeight="1">
      <c r="B7" s="20"/>
      <c r="E7" s="142" t="str">
        <f>'Rekapitulace stavby'!K6</f>
        <v>Oprava přejezdů v obvodu ST Ústí n.L.</v>
      </c>
      <c r="F7" s="141"/>
      <c r="G7" s="141"/>
      <c r="H7" s="141"/>
      <c r="L7" s="20"/>
    </row>
    <row r="8">
      <c r="B8" s="20"/>
      <c r="D8" s="141" t="s">
        <v>183</v>
      </c>
      <c r="L8" s="20"/>
    </row>
    <row r="9" ht="16.5" customHeight="1">
      <c r="B9" s="20"/>
      <c r="E9" s="142" t="s">
        <v>184</v>
      </c>
      <c r="L9" s="20"/>
    </row>
    <row r="10" ht="12" customHeight="1">
      <c r="B10" s="20"/>
      <c r="D10" s="141" t="s">
        <v>185</v>
      </c>
      <c r="L10" s="20"/>
    </row>
    <row r="11" s="1" customFormat="1" ht="16.5" customHeight="1">
      <c r="B11" s="43"/>
      <c r="E11" s="141" t="s">
        <v>186</v>
      </c>
      <c r="F11" s="1"/>
      <c r="G11" s="1"/>
      <c r="H11" s="1"/>
      <c r="I11" s="143"/>
      <c r="L11" s="43"/>
    </row>
    <row r="12" s="1" customFormat="1" ht="12" customHeight="1">
      <c r="B12" s="43"/>
      <c r="D12" s="141" t="s">
        <v>187</v>
      </c>
      <c r="I12" s="143"/>
      <c r="L12" s="43"/>
    </row>
    <row r="13" s="1" customFormat="1" ht="36.96" customHeight="1">
      <c r="B13" s="43"/>
      <c r="E13" s="144" t="s">
        <v>188</v>
      </c>
      <c r="F13" s="1"/>
      <c r="G13" s="1"/>
      <c r="H13" s="1"/>
      <c r="I13" s="143"/>
      <c r="L13" s="43"/>
    </row>
    <row r="14" s="1" customFormat="1">
      <c r="B14" s="43"/>
      <c r="I14" s="143"/>
      <c r="L14" s="43"/>
    </row>
    <row r="15" s="1" customFormat="1" ht="12" customHeight="1">
      <c r="B15" s="43"/>
      <c r="D15" s="141" t="s">
        <v>18</v>
      </c>
      <c r="F15" s="17" t="s">
        <v>21</v>
      </c>
      <c r="I15" s="145" t="s">
        <v>20</v>
      </c>
      <c r="J15" s="17" t="s">
        <v>21</v>
      </c>
      <c r="L15" s="43"/>
    </row>
    <row r="16" s="1" customFormat="1" ht="12" customHeight="1">
      <c r="B16" s="43"/>
      <c r="D16" s="141" t="s">
        <v>22</v>
      </c>
      <c r="F16" s="17" t="s">
        <v>23</v>
      </c>
      <c r="I16" s="145" t="s">
        <v>24</v>
      </c>
      <c r="J16" s="146" t="str">
        <f>'Rekapitulace stavby'!AN8</f>
        <v>2. 11. 2018</v>
      </c>
      <c r="L16" s="43"/>
    </row>
    <row r="17" s="1" customFormat="1" ht="10.8" customHeight="1">
      <c r="B17" s="43"/>
      <c r="I17" s="143"/>
      <c r="L17" s="43"/>
    </row>
    <row r="18" s="1" customFormat="1" ht="12" customHeight="1">
      <c r="B18" s="43"/>
      <c r="D18" s="141" t="s">
        <v>26</v>
      </c>
      <c r="I18" s="145" t="s">
        <v>27</v>
      </c>
      <c r="J18" s="17" t="s">
        <v>28</v>
      </c>
      <c r="L18" s="43"/>
    </row>
    <row r="19" s="1" customFormat="1" ht="18" customHeight="1">
      <c r="B19" s="43"/>
      <c r="E19" s="17" t="s">
        <v>29</v>
      </c>
      <c r="I19" s="145" t="s">
        <v>30</v>
      </c>
      <c r="J19" s="17" t="s">
        <v>31</v>
      </c>
      <c r="L19" s="43"/>
    </row>
    <row r="20" s="1" customFormat="1" ht="6.96" customHeight="1">
      <c r="B20" s="43"/>
      <c r="I20" s="143"/>
      <c r="L20" s="43"/>
    </row>
    <row r="21" s="1" customFormat="1" ht="12" customHeight="1">
      <c r="B21" s="43"/>
      <c r="D21" s="141" t="s">
        <v>32</v>
      </c>
      <c r="I21" s="145" t="s">
        <v>27</v>
      </c>
      <c r="J21" s="33" t="str">
        <f>'Rekapitulace stavby'!AN13</f>
        <v>Vyplň údaj</v>
      </c>
      <c r="L21" s="43"/>
    </row>
    <row r="22" s="1" customFormat="1" ht="18" customHeight="1">
      <c r="B22" s="43"/>
      <c r="E22" s="33" t="str">
        <f>'Rekapitulace stavby'!E14</f>
        <v>Vyplň údaj</v>
      </c>
      <c r="F22" s="17"/>
      <c r="G22" s="17"/>
      <c r="H22" s="17"/>
      <c r="I22" s="145" t="s">
        <v>30</v>
      </c>
      <c r="J22" s="33" t="str">
        <f>'Rekapitulace stavby'!AN14</f>
        <v>Vyplň údaj</v>
      </c>
      <c r="L22" s="43"/>
    </row>
    <row r="23" s="1" customFormat="1" ht="6.96" customHeight="1">
      <c r="B23" s="43"/>
      <c r="I23" s="143"/>
      <c r="L23" s="43"/>
    </row>
    <row r="24" s="1" customFormat="1" ht="12" customHeight="1">
      <c r="B24" s="43"/>
      <c r="D24" s="141" t="s">
        <v>34</v>
      </c>
      <c r="I24" s="145" t="s">
        <v>27</v>
      </c>
      <c r="J24" s="17" t="str">
        <f>IF('Rekapitulace stavby'!AN16="","",'Rekapitulace stavby'!AN16)</f>
        <v/>
      </c>
      <c r="L24" s="43"/>
    </row>
    <row r="25" s="1" customFormat="1" ht="18" customHeight="1">
      <c r="B25" s="43"/>
      <c r="E25" s="17" t="str">
        <f>IF('Rekapitulace stavby'!E17="","",'Rekapitulace stavby'!E17)</f>
        <v xml:space="preserve"> </v>
      </c>
      <c r="I25" s="145" t="s">
        <v>30</v>
      </c>
      <c r="J25" s="17" t="str">
        <f>IF('Rekapitulace stavby'!AN17="","",'Rekapitulace stavby'!AN17)</f>
        <v/>
      </c>
      <c r="L25" s="43"/>
    </row>
    <row r="26" s="1" customFormat="1" ht="6.96" customHeight="1">
      <c r="B26" s="43"/>
      <c r="I26" s="143"/>
      <c r="L26" s="43"/>
    </row>
    <row r="27" s="1" customFormat="1" ht="12" customHeight="1">
      <c r="B27" s="43"/>
      <c r="D27" s="141" t="s">
        <v>37</v>
      </c>
      <c r="I27" s="145" t="s">
        <v>27</v>
      </c>
      <c r="J27" s="17" t="s">
        <v>21</v>
      </c>
      <c r="L27" s="43"/>
    </row>
    <row r="28" s="1" customFormat="1" ht="18" customHeight="1">
      <c r="B28" s="43"/>
      <c r="E28" s="17" t="s">
        <v>38</v>
      </c>
      <c r="I28" s="145" t="s">
        <v>30</v>
      </c>
      <c r="J28" s="17" t="s">
        <v>21</v>
      </c>
      <c r="L28" s="43"/>
    </row>
    <row r="29" s="1" customFormat="1" ht="6.96" customHeight="1">
      <c r="B29" s="43"/>
      <c r="I29" s="143"/>
      <c r="L29" s="43"/>
    </row>
    <row r="30" s="1" customFormat="1" ht="12" customHeight="1">
      <c r="B30" s="43"/>
      <c r="D30" s="141" t="s">
        <v>39</v>
      </c>
      <c r="I30" s="143"/>
      <c r="L30" s="43"/>
    </row>
    <row r="31" s="7" customFormat="1" ht="45" customHeight="1">
      <c r="B31" s="147"/>
      <c r="E31" s="148" t="s">
        <v>40</v>
      </c>
      <c r="F31" s="148"/>
      <c r="G31" s="148"/>
      <c r="H31" s="148"/>
      <c r="I31" s="149"/>
      <c r="L31" s="147"/>
    </row>
    <row r="32" s="1" customFormat="1" ht="6.96" customHeight="1">
      <c r="B32" s="43"/>
      <c r="I32" s="143"/>
      <c r="L32" s="43"/>
    </row>
    <row r="33" s="1" customFormat="1" ht="6.96" customHeight="1">
      <c r="B33" s="43"/>
      <c r="D33" s="71"/>
      <c r="E33" s="71"/>
      <c r="F33" s="71"/>
      <c r="G33" s="71"/>
      <c r="H33" s="71"/>
      <c r="I33" s="150"/>
      <c r="J33" s="71"/>
      <c r="K33" s="71"/>
      <c r="L33" s="43"/>
    </row>
    <row r="34" s="1" customFormat="1" ht="25.44" customHeight="1">
      <c r="B34" s="43"/>
      <c r="D34" s="151" t="s">
        <v>41</v>
      </c>
      <c r="I34" s="143"/>
      <c r="J34" s="152">
        <f>ROUND(J95, 2)</f>
        <v>0</v>
      </c>
      <c r="L34" s="43"/>
    </row>
    <row r="35" s="1" customFormat="1" ht="6.96" customHeight="1">
      <c r="B35" s="43"/>
      <c r="D35" s="71"/>
      <c r="E35" s="71"/>
      <c r="F35" s="71"/>
      <c r="G35" s="71"/>
      <c r="H35" s="71"/>
      <c r="I35" s="150"/>
      <c r="J35" s="71"/>
      <c r="K35" s="71"/>
      <c r="L35" s="43"/>
    </row>
    <row r="36" s="1" customFormat="1" ht="14.4" customHeight="1">
      <c r="B36" s="43"/>
      <c r="F36" s="153" t="s">
        <v>43</v>
      </c>
      <c r="I36" s="154" t="s">
        <v>42</v>
      </c>
      <c r="J36" s="153" t="s">
        <v>44</v>
      </c>
      <c r="L36" s="43"/>
    </row>
    <row r="37" s="1" customFormat="1" ht="14.4" customHeight="1">
      <c r="B37" s="43"/>
      <c r="D37" s="141" t="s">
        <v>45</v>
      </c>
      <c r="E37" s="141" t="s">
        <v>46</v>
      </c>
      <c r="F37" s="155">
        <f>ROUND((SUM(BE95:BE229)),  2)</f>
        <v>0</v>
      </c>
      <c r="I37" s="156">
        <v>0.20999999999999999</v>
      </c>
      <c r="J37" s="155">
        <f>ROUND(((SUM(BE95:BE229))*I37),  2)</f>
        <v>0</v>
      </c>
      <c r="L37" s="43"/>
    </row>
    <row r="38" s="1" customFormat="1" ht="14.4" customHeight="1">
      <c r="B38" s="43"/>
      <c r="E38" s="141" t="s">
        <v>47</v>
      </c>
      <c r="F38" s="155">
        <f>ROUND((SUM(BF95:BF229)),  2)</f>
        <v>0</v>
      </c>
      <c r="I38" s="156">
        <v>0.14999999999999999</v>
      </c>
      <c r="J38" s="155">
        <f>ROUND(((SUM(BF95:BF229))*I38),  2)</f>
        <v>0</v>
      </c>
      <c r="L38" s="43"/>
    </row>
    <row r="39" hidden="1" s="1" customFormat="1" ht="14.4" customHeight="1">
      <c r="B39" s="43"/>
      <c r="E39" s="141" t="s">
        <v>48</v>
      </c>
      <c r="F39" s="155">
        <f>ROUND((SUM(BG95:BG229)),  2)</f>
        <v>0</v>
      </c>
      <c r="I39" s="156">
        <v>0.20999999999999999</v>
      </c>
      <c r="J39" s="155">
        <f>0</f>
        <v>0</v>
      </c>
      <c r="L39" s="43"/>
    </row>
    <row r="40" hidden="1" s="1" customFormat="1" ht="14.4" customHeight="1">
      <c r="B40" s="43"/>
      <c r="E40" s="141" t="s">
        <v>49</v>
      </c>
      <c r="F40" s="155">
        <f>ROUND((SUM(BH95:BH229)),  2)</f>
        <v>0</v>
      </c>
      <c r="I40" s="156">
        <v>0.14999999999999999</v>
      </c>
      <c r="J40" s="155">
        <f>0</f>
        <v>0</v>
      </c>
      <c r="L40" s="43"/>
    </row>
    <row r="41" hidden="1" s="1" customFormat="1" ht="14.4" customHeight="1">
      <c r="B41" s="43"/>
      <c r="E41" s="141" t="s">
        <v>50</v>
      </c>
      <c r="F41" s="155">
        <f>ROUND((SUM(BI95:BI229)),  2)</f>
        <v>0</v>
      </c>
      <c r="I41" s="156">
        <v>0</v>
      </c>
      <c r="J41" s="155">
        <f>0</f>
        <v>0</v>
      </c>
      <c r="L41" s="43"/>
    </row>
    <row r="42" s="1" customFormat="1" ht="6.96" customHeight="1">
      <c r="B42" s="43"/>
      <c r="I42" s="143"/>
      <c r="L42" s="43"/>
    </row>
    <row r="43" s="1" customFormat="1" ht="25.44" customHeight="1">
      <c r="B43" s="43"/>
      <c r="C43" s="157"/>
      <c r="D43" s="158" t="s">
        <v>51</v>
      </c>
      <c r="E43" s="159"/>
      <c r="F43" s="159"/>
      <c r="G43" s="160" t="s">
        <v>52</v>
      </c>
      <c r="H43" s="161" t="s">
        <v>53</v>
      </c>
      <c r="I43" s="162"/>
      <c r="J43" s="163">
        <f>SUM(J34:J41)</f>
        <v>0</v>
      </c>
      <c r="K43" s="164"/>
      <c r="L43" s="43"/>
    </row>
    <row r="44" s="1" customFormat="1" ht="14.4" customHeight="1">
      <c r="B44" s="165"/>
      <c r="C44" s="166"/>
      <c r="D44" s="166"/>
      <c r="E44" s="166"/>
      <c r="F44" s="166"/>
      <c r="G44" s="166"/>
      <c r="H44" s="166"/>
      <c r="I44" s="167"/>
      <c r="J44" s="166"/>
      <c r="K44" s="166"/>
      <c r="L44" s="43"/>
    </row>
    <row r="48" s="1" customFormat="1" ht="6.96" customHeight="1">
      <c r="B48" s="168"/>
      <c r="C48" s="169"/>
      <c r="D48" s="169"/>
      <c r="E48" s="169"/>
      <c r="F48" s="169"/>
      <c r="G48" s="169"/>
      <c r="H48" s="169"/>
      <c r="I48" s="170"/>
      <c r="J48" s="169"/>
      <c r="K48" s="169"/>
      <c r="L48" s="43"/>
    </row>
    <row r="49" s="1" customFormat="1" ht="24.96" customHeight="1">
      <c r="B49" s="38"/>
      <c r="C49" s="23" t="s">
        <v>189</v>
      </c>
      <c r="D49" s="39"/>
      <c r="E49" s="39"/>
      <c r="F49" s="39"/>
      <c r="G49" s="39"/>
      <c r="H49" s="39"/>
      <c r="I49" s="143"/>
      <c r="J49" s="39"/>
      <c r="K49" s="39"/>
      <c r="L49" s="43"/>
    </row>
    <row r="50" s="1" customFormat="1" ht="6.96" customHeight="1">
      <c r="B50" s="38"/>
      <c r="C50" s="39"/>
      <c r="D50" s="39"/>
      <c r="E50" s="39"/>
      <c r="F50" s="39"/>
      <c r="G50" s="39"/>
      <c r="H50" s="39"/>
      <c r="I50" s="143"/>
      <c r="J50" s="39"/>
      <c r="K50" s="39"/>
      <c r="L50" s="43"/>
    </row>
    <row r="51" s="1" customFormat="1" ht="12" customHeight="1">
      <c r="B51" s="38"/>
      <c r="C51" s="32" t="s">
        <v>16</v>
      </c>
      <c r="D51" s="39"/>
      <c r="E51" s="39"/>
      <c r="F51" s="39"/>
      <c r="G51" s="39"/>
      <c r="H51" s="39"/>
      <c r="I51" s="143"/>
      <c r="J51" s="39"/>
      <c r="K51" s="39"/>
      <c r="L51" s="43"/>
    </row>
    <row r="52" s="1" customFormat="1" ht="16.5" customHeight="1">
      <c r="B52" s="38"/>
      <c r="C52" s="39"/>
      <c r="D52" s="39"/>
      <c r="E52" s="171" t="str">
        <f>E7</f>
        <v>Oprava přejezdů v obvodu ST Ústí n.L.</v>
      </c>
      <c r="F52" s="32"/>
      <c r="G52" s="32"/>
      <c r="H52" s="32"/>
      <c r="I52" s="143"/>
      <c r="J52" s="39"/>
      <c r="K52" s="39"/>
      <c r="L52" s="43"/>
    </row>
    <row r="53" ht="12" customHeight="1">
      <c r="B53" s="21"/>
      <c r="C53" s="32" t="s">
        <v>183</v>
      </c>
      <c r="D53" s="22"/>
      <c r="E53" s="22"/>
      <c r="F53" s="22"/>
      <c r="G53" s="22"/>
      <c r="H53" s="22"/>
      <c r="I53" s="136"/>
      <c r="J53" s="22"/>
      <c r="K53" s="22"/>
      <c r="L53" s="20"/>
    </row>
    <row r="54" ht="16.5" customHeight="1">
      <c r="B54" s="21"/>
      <c r="C54" s="22"/>
      <c r="D54" s="22"/>
      <c r="E54" s="171" t="s">
        <v>184</v>
      </c>
      <c r="F54" s="22"/>
      <c r="G54" s="22"/>
      <c r="H54" s="22"/>
      <c r="I54" s="136"/>
      <c r="J54" s="22"/>
      <c r="K54" s="22"/>
      <c r="L54" s="20"/>
    </row>
    <row r="55" ht="12" customHeight="1">
      <c r="B55" s="21"/>
      <c r="C55" s="32" t="s">
        <v>185</v>
      </c>
      <c r="D55" s="22"/>
      <c r="E55" s="22"/>
      <c r="F55" s="22"/>
      <c r="G55" s="22"/>
      <c r="H55" s="22"/>
      <c r="I55" s="136"/>
      <c r="J55" s="22"/>
      <c r="K55" s="22"/>
      <c r="L55" s="20"/>
    </row>
    <row r="56" s="1" customFormat="1" ht="16.5" customHeight="1">
      <c r="B56" s="38"/>
      <c r="C56" s="39"/>
      <c r="D56" s="39"/>
      <c r="E56" s="32" t="s">
        <v>186</v>
      </c>
      <c r="F56" s="39"/>
      <c r="G56" s="39"/>
      <c r="H56" s="39"/>
      <c r="I56" s="143"/>
      <c r="J56" s="39"/>
      <c r="K56" s="39"/>
      <c r="L56" s="43"/>
    </row>
    <row r="57" s="1" customFormat="1" ht="12" customHeight="1">
      <c r="B57" s="38"/>
      <c r="C57" s="32" t="s">
        <v>187</v>
      </c>
      <c r="D57" s="39"/>
      <c r="E57" s="39"/>
      <c r="F57" s="39"/>
      <c r="G57" s="39"/>
      <c r="H57" s="39"/>
      <c r="I57" s="143"/>
      <c r="J57" s="39"/>
      <c r="K57" s="39"/>
      <c r="L57" s="43"/>
    </row>
    <row r="58" s="1" customFormat="1" ht="16.5" customHeight="1">
      <c r="B58" s="38"/>
      <c r="C58" s="39"/>
      <c r="D58" s="39"/>
      <c r="E58" s="64" t="str">
        <f>E13</f>
        <v>1 - TK - P2526 + P2527</v>
      </c>
      <c r="F58" s="39"/>
      <c r="G58" s="39"/>
      <c r="H58" s="39"/>
      <c r="I58" s="143"/>
      <c r="J58" s="39"/>
      <c r="K58" s="39"/>
      <c r="L58" s="43"/>
    </row>
    <row r="59" s="1" customFormat="1" ht="6.96" customHeight="1">
      <c r="B59" s="38"/>
      <c r="C59" s="39"/>
      <c r="D59" s="39"/>
      <c r="E59" s="39"/>
      <c r="F59" s="39"/>
      <c r="G59" s="39"/>
      <c r="H59" s="39"/>
      <c r="I59" s="143"/>
      <c r="J59" s="39"/>
      <c r="K59" s="39"/>
      <c r="L59" s="43"/>
    </row>
    <row r="60" s="1" customFormat="1" ht="12" customHeight="1">
      <c r="B60" s="38"/>
      <c r="C60" s="32" t="s">
        <v>22</v>
      </c>
      <c r="D60" s="39"/>
      <c r="E60" s="39"/>
      <c r="F60" s="27" t="str">
        <f>F16</f>
        <v>obvod ST Ústí n.L.</v>
      </c>
      <c r="G60" s="39"/>
      <c r="H60" s="39"/>
      <c r="I60" s="145" t="s">
        <v>24</v>
      </c>
      <c r="J60" s="67" t="str">
        <f>IF(J16="","",J16)</f>
        <v>2. 11. 2018</v>
      </c>
      <c r="K60" s="39"/>
      <c r="L60" s="43"/>
    </row>
    <row r="61" s="1" customFormat="1" ht="6.96" customHeight="1">
      <c r="B61" s="38"/>
      <c r="C61" s="39"/>
      <c r="D61" s="39"/>
      <c r="E61" s="39"/>
      <c r="F61" s="39"/>
      <c r="G61" s="39"/>
      <c r="H61" s="39"/>
      <c r="I61" s="143"/>
      <c r="J61" s="39"/>
      <c r="K61" s="39"/>
      <c r="L61" s="43"/>
    </row>
    <row r="62" s="1" customFormat="1" ht="13.65" customHeight="1">
      <c r="B62" s="38"/>
      <c r="C62" s="32" t="s">
        <v>26</v>
      </c>
      <c r="D62" s="39"/>
      <c r="E62" s="39"/>
      <c r="F62" s="27" t="str">
        <f>E19</f>
        <v>SŽDC s.o., OŘ Ústí n.L., ST Ústí n.L.</v>
      </c>
      <c r="G62" s="39"/>
      <c r="H62" s="39"/>
      <c r="I62" s="145" t="s">
        <v>34</v>
      </c>
      <c r="J62" s="36" t="str">
        <f>E25</f>
        <v xml:space="preserve"> </v>
      </c>
      <c r="K62" s="39"/>
      <c r="L62" s="43"/>
    </row>
    <row r="63" s="1" customFormat="1" ht="24.9" customHeight="1">
      <c r="B63" s="38"/>
      <c r="C63" s="32" t="s">
        <v>32</v>
      </c>
      <c r="D63" s="39"/>
      <c r="E63" s="39"/>
      <c r="F63" s="27" t="str">
        <f>IF(E22="","",E22)</f>
        <v>Vyplň údaj</v>
      </c>
      <c r="G63" s="39"/>
      <c r="H63" s="39"/>
      <c r="I63" s="145" t="s">
        <v>37</v>
      </c>
      <c r="J63" s="36" t="str">
        <f>E28</f>
        <v>Jakub Lukášek, DiS; Jan Seemann, DiS</v>
      </c>
      <c r="K63" s="39"/>
      <c r="L63" s="43"/>
    </row>
    <row r="64" s="1" customFormat="1" ht="10.32" customHeight="1">
      <c r="B64" s="38"/>
      <c r="C64" s="39"/>
      <c r="D64" s="39"/>
      <c r="E64" s="39"/>
      <c r="F64" s="39"/>
      <c r="G64" s="39"/>
      <c r="H64" s="39"/>
      <c r="I64" s="143"/>
      <c r="J64" s="39"/>
      <c r="K64" s="39"/>
      <c r="L64" s="43"/>
    </row>
    <row r="65" s="1" customFormat="1" ht="29.28" customHeight="1">
      <c r="B65" s="38"/>
      <c r="C65" s="172" t="s">
        <v>190</v>
      </c>
      <c r="D65" s="173"/>
      <c r="E65" s="173"/>
      <c r="F65" s="173"/>
      <c r="G65" s="173"/>
      <c r="H65" s="173"/>
      <c r="I65" s="174"/>
      <c r="J65" s="175" t="s">
        <v>191</v>
      </c>
      <c r="K65" s="173"/>
      <c r="L65" s="43"/>
    </row>
    <row r="66" s="1" customFormat="1" ht="10.32" customHeight="1">
      <c r="B66" s="38"/>
      <c r="C66" s="39"/>
      <c r="D66" s="39"/>
      <c r="E66" s="39"/>
      <c r="F66" s="39"/>
      <c r="G66" s="39"/>
      <c r="H66" s="39"/>
      <c r="I66" s="143"/>
      <c r="J66" s="39"/>
      <c r="K66" s="39"/>
      <c r="L66" s="43"/>
    </row>
    <row r="67" s="1" customFormat="1" ht="22.8" customHeight="1">
      <c r="B67" s="38"/>
      <c r="C67" s="176" t="s">
        <v>73</v>
      </c>
      <c r="D67" s="39"/>
      <c r="E67" s="39"/>
      <c r="F67" s="39"/>
      <c r="G67" s="39"/>
      <c r="H67" s="39"/>
      <c r="I67" s="143"/>
      <c r="J67" s="97">
        <f>J95</f>
        <v>0</v>
      </c>
      <c r="K67" s="39"/>
      <c r="L67" s="43"/>
      <c r="AU67" s="17" t="s">
        <v>192</v>
      </c>
    </row>
    <row r="68" s="8" customFormat="1" ht="24.96" customHeight="1">
      <c r="B68" s="177"/>
      <c r="C68" s="178"/>
      <c r="D68" s="179" t="s">
        <v>193</v>
      </c>
      <c r="E68" s="180"/>
      <c r="F68" s="180"/>
      <c r="G68" s="180"/>
      <c r="H68" s="180"/>
      <c r="I68" s="181"/>
      <c r="J68" s="182">
        <f>J96</f>
        <v>0</v>
      </c>
      <c r="K68" s="178"/>
      <c r="L68" s="183"/>
    </row>
    <row r="69" s="9" customFormat="1" ht="19.92" customHeight="1">
      <c r="B69" s="184"/>
      <c r="C69" s="120"/>
      <c r="D69" s="185" t="s">
        <v>194</v>
      </c>
      <c r="E69" s="186"/>
      <c r="F69" s="186"/>
      <c r="G69" s="186"/>
      <c r="H69" s="186"/>
      <c r="I69" s="187"/>
      <c r="J69" s="188">
        <f>J97</f>
        <v>0</v>
      </c>
      <c r="K69" s="120"/>
      <c r="L69" s="189"/>
    </row>
    <row r="70" s="8" customFormat="1" ht="24.96" customHeight="1">
      <c r="B70" s="177"/>
      <c r="C70" s="178"/>
      <c r="D70" s="179" t="s">
        <v>195</v>
      </c>
      <c r="E70" s="180"/>
      <c r="F70" s="180"/>
      <c r="G70" s="180"/>
      <c r="H70" s="180"/>
      <c r="I70" s="181"/>
      <c r="J70" s="182">
        <f>J185</f>
        <v>0</v>
      </c>
      <c r="K70" s="178"/>
      <c r="L70" s="183"/>
    </row>
    <row r="71" s="8" customFormat="1" ht="24.96" customHeight="1">
      <c r="B71" s="177"/>
      <c r="C71" s="178"/>
      <c r="D71" s="179" t="s">
        <v>196</v>
      </c>
      <c r="E71" s="180"/>
      <c r="F71" s="180"/>
      <c r="G71" s="180"/>
      <c r="H71" s="180"/>
      <c r="I71" s="181"/>
      <c r="J71" s="182">
        <f>J229</f>
        <v>0</v>
      </c>
      <c r="K71" s="178"/>
      <c r="L71" s="183"/>
    </row>
    <row r="72" s="1" customFormat="1" ht="21.84" customHeight="1">
      <c r="B72" s="38"/>
      <c r="C72" s="39"/>
      <c r="D72" s="39"/>
      <c r="E72" s="39"/>
      <c r="F72" s="39"/>
      <c r="G72" s="39"/>
      <c r="H72" s="39"/>
      <c r="I72" s="143"/>
      <c r="J72" s="39"/>
      <c r="K72" s="39"/>
      <c r="L72" s="43"/>
    </row>
    <row r="73" s="1" customFormat="1" ht="6.96" customHeight="1">
      <c r="B73" s="57"/>
      <c r="C73" s="58"/>
      <c r="D73" s="58"/>
      <c r="E73" s="58"/>
      <c r="F73" s="58"/>
      <c r="G73" s="58"/>
      <c r="H73" s="58"/>
      <c r="I73" s="167"/>
      <c r="J73" s="58"/>
      <c r="K73" s="58"/>
      <c r="L73" s="43"/>
    </row>
    <row r="77" s="1" customFormat="1" ht="6.96" customHeight="1">
      <c r="B77" s="59"/>
      <c r="C77" s="60"/>
      <c r="D77" s="60"/>
      <c r="E77" s="60"/>
      <c r="F77" s="60"/>
      <c r="G77" s="60"/>
      <c r="H77" s="60"/>
      <c r="I77" s="170"/>
      <c r="J77" s="60"/>
      <c r="K77" s="60"/>
      <c r="L77" s="43"/>
    </row>
    <row r="78" s="1" customFormat="1" ht="24.96" customHeight="1">
      <c r="B78" s="38"/>
      <c r="C78" s="23" t="s">
        <v>197</v>
      </c>
      <c r="D78" s="39"/>
      <c r="E78" s="39"/>
      <c r="F78" s="39"/>
      <c r="G78" s="39"/>
      <c r="H78" s="39"/>
      <c r="I78" s="143"/>
      <c r="J78" s="39"/>
      <c r="K78" s="39"/>
      <c r="L78" s="43"/>
    </row>
    <row r="79" s="1" customFormat="1" ht="6.96" customHeight="1">
      <c r="B79" s="38"/>
      <c r="C79" s="39"/>
      <c r="D79" s="39"/>
      <c r="E79" s="39"/>
      <c r="F79" s="39"/>
      <c r="G79" s="39"/>
      <c r="H79" s="39"/>
      <c r="I79" s="143"/>
      <c r="J79" s="39"/>
      <c r="K79" s="39"/>
      <c r="L79" s="43"/>
    </row>
    <row r="80" s="1" customFormat="1" ht="12" customHeight="1">
      <c r="B80" s="38"/>
      <c r="C80" s="32" t="s">
        <v>16</v>
      </c>
      <c r="D80" s="39"/>
      <c r="E80" s="39"/>
      <c r="F80" s="39"/>
      <c r="G80" s="39"/>
      <c r="H80" s="39"/>
      <c r="I80" s="143"/>
      <c r="J80" s="39"/>
      <c r="K80" s="39"/>
      <c r="L80" s="43"/>
    </row>
    <row r="81" s="1" customFormat="1" ht="16.5" customHeight="1">
      <c r="B81" s="38"/>
      <c r="C81" s="39"/>
      <c r="D81" s="39"/>
      <c r="E81" s="171" t="str">
        <f>E7</f>
        <v>Oprava přejezdů v obvodu ST Ústí n.L.</v>
      </c>
      <c r="F81" s="32"/>
      <c r="G81" s="32"/>
      <c r="H81" s="32"/>
      <c r="I81" s="143"/>
      <c r="J81" s="39"/>
      <c r="K81" s="39"/>
      <c r="L81" s="43"/>
    </row>
    <row r="82" ht="12" customHeight="1">
      <c r="B82" s="21"/>
      <c r="C82" s="32" t="s">
        <v>183</v>
      </c>
      <c r="D82" s="22"/>
      <c r="E82" s="22"/>
      <c r="F82" s="22"/>
      <c r="G82" s="22"/>
      <c r="H82" s="22"/>
      <c r="I82" s="136"/>
      <c r="J82" s="22"/>
      <c r="K82" s="22"/>
      <c r="L82" s="20"/>
    </row>
    <row r="83" ht="16.5" customHeight="1">
      <c r="B83" s="21"/>
      <c r="C83" s="22"/>
      <c r="D83" s="22"/>
      <c r="E83" s="171" t="s">
        <v>184</v>
      </c>
      <c r="F83" s="22"/>
      <c r="G83" s="22"/>
      <c r="H83" s="22"/>
      <c r="I83" s="136"/>
      <c r="J83" s="22"/>
      <c r="K83" s="22"/>
      <c r="L83" s="20"/>
    </row>
    <row r="84" ht="12" customHeight="1">
      <c r="B84" s="21"/>
      <c r="C84" s="32" t="s">
        <v>185</v>
      </c>
      <c r="D84" s="22"/>
      <c r="E84" s="22"/>
      <c r="F84" s="22"/>
      <c r="G84" s="22"/>
      <c r="H84" s="22"/>
      <c r="I84" s="136"/>
      <c r="J84" s="22"/>
      <c r="K84" s="22"/>
      <c r="L84" s="20"/>
    </row>
    <row r="85" s="1" customFormat="1" ht="16.5" customHeight="1">
      <c r="B85" s="38"/>
      <c r="C85" s="39"/>
      <c r="D85" s="39"/>
      <c r="E85" s="32" t="s">
        <v>186</v>
      </c>
      <c r="F85" s="39"/>
      <c r="G85" s="39"/>
      <c r="H85" s="39"/>
      <c r="I85" s="143"/>
      <c r="J85" s="39"/>
      <c r="K85" s="39"/>
      <c r="L85" s="43"/>
    </row>
    <row r="86" s="1" customFormat="1" ht="12" customHeight="1">
      <c r="B86" s="38"/>
      <c r="C86" s="32" t="s">
        <v>187</v>
      </c>
      <c r="D86" s="39"/>
      <c r="E86" s="39"/>
      <c r="F86" s="39"/>
      <c r="G86" s="39"/>
      <c r="H86" s="39"/>
      <c r="I86" s="143"/>
      <c r="J86" s="39"/>
      <c r="K86" s="39"/>
      <c r="L86" s="43"/>
    </row>
    <row r="87" s="1" customFormat="1" ht="16.5" customHeight="1">
      <c r="B87" s="38"/>
      <c r="C87" s="39"/>
      <c r="D87" s="39"/>
      <c r="E87" s="64" t="str">
        <f>E13</f>
        <v>1 - TK - P2526 + P2527</v>
      </c>
      <c r="F87" s="39"/>
      <c r="G87" s="39"/>
      <c r="H87" s="39"/>
      <c r="I87" s="143"/>
      <c r="J87" s="39"/>
      <c r="K87" s="39"/>
      <c r="L87" s="43"/>
    </row>
    <row r="88" s="1" customFormat="1" ht="6.96" customHeight="1">
      <c r="B88" s="38"/>
      <c r="C88" s="39"/>
      <c r="D88" s="39"/>
      <c r="E88" s="39"/>
      <c r="F88" s="39"/>
      <c r="G88" s="39"/>
      <c r="H88" s="39"/>
      <c r="I88" s="143"/>
      <c r="J88" s="39"/>
      <c r="K88" s="39"/>
      <c r="L88" s="43"/>
    </row>
    <row r="89" s="1" customFormat="1" ht="12" customHeight="1">
      <c r="B89" s="38"/>
      <c r="C89" s="32" t="s">
        <v>22</v>
      </c>
      <c r="D89" s="39"/>
      <c r="E89" s="39"/>
      <c r="F89" s="27" t="str">
        <f>F16</f>
        <v>obvod ST Ústí n.L.</v>
      </c>
      <c r="G89" s="39"/>
      <c r="H89" s="39"/>
      <c r="I89" s="145" t="s">
        <v>24</v>
      </c>
      <c r="J89" s="67" t="str">
        <f>IF(J16="","",J16)</f>
        <v>2. 11. 2018</v>
      </c>
      <c r="K89" s="39"/>
      <c r="L89" s="43"/>
    </row>
    <row r="90" s="1" customFormat="1" ht="6.96" customHeight="1">
      <c r="B90" s="38"/>
      <c r="C90" s="39"/>
      <c r="D90" s="39"/>
      <c r="E90" s="39"/>
      <c r="F90" s="39"/>
      <c r="G90" s="39"/>
      <c r="H90" s="39"/>
      <c r="I90" s="143"/>
      <c r="J90" s="39"/>
      <c r="K90" s="39"/>
      <c r="L90" s="43"/>
    </row>
    <row r="91" s="1" customFormat="1" ht="13.65" customHeight="1">
      <c r="B91" s="38"/>
      <c r="C91" s="32" t="s">
        <v>26</v>
      </c>
      <c r="D91" s="39"/>
      <c r="E91" s="39"/>
      <c r="F91" s="27" t="str">
        <f>E19</f>
        <v>SŽDC s.o., OŘ Ústí n.L., ST Ústí n.L.</v>
      </c>
      <c r="G91" s="39"/>
      <c r="H91" s="39"/>
      <c r="I91" s="145" t="s">
        <v>34</v>
      </c>
      <c r="J91" s="36" t="str">
        <f>E25</f>
        <v xml:space="preserve"> </v>
      </c>
      <c r="K91" s="39"/>
      <c r="L91" s="43"/>
    </row>
    <row r="92" s="1" customFormat="1" ht="24.9" customHeight="1">
      <c r="B92" s="38"/>
      <c r="C92" s="32" t="s">
        <v>32</v>
      </c>
      <c r="D92" s="39"/>
      <c r="E92" s="39"/>
      <c r="F92" s="27" t="str">
        <f>IF(E22="","",E22)</f>
        <v>Vyplň údaj</v>
      </c>
      <c r="G92" s="39"/>
      <c r="H92" s="39"/>
      <c r="I92" s="145" t="s">
        <v>37</v>
      </c>
      <c r="J92" s="36" t="str">
        <f>E28</f>
        <v>Jakub Lukášek, DiS; Jan Seemann, DiS</v>
      </c>
      <c r="K92" s="39"/>
      <c r="L92" s="43"/>
    </row>
    <row r="93" s="1" customFormat="1" ht="10.32" customHeight="1">
      <c r="B93" s="38"/>
      <c r="C93" s="39"/>
      <c r="D93" s="39"/>
      <c r="E93" s="39"/>
      <c r="F93" s="39"/>
      <c r="G93" s="39"/>
      <c r="H93" s="39"/>
      <c r="I93" s="143"/>
      <c r="J93" s="39"/>
      <c r="K93" s="39"/>
      <c r="L93" s="43"/>
    </row>
    <row r="94" s="10" customFormat="1" ht="29.28" customHeight="1">
      <c r="B94" s="190"/>
      <c r="C94" s="191" t="s">
        <v>198</v>
      </c>
      <c r="D94" s="192" t="s">
        <v>60</v>
      </c>
      <c r="E94" s="192" t="s">
        <v>56</v>
      </c>
      <c r="F94" s="192" t="s">
        <v>57</v>
      </c>
      <c r="G94" s="192" t="s">
        <v>199</v>
      </c>
      <c r="H94" s="192" t="s">
        <v>200</v>
      </c>
      <c r="I94" s="193" t="s">
        <v>201</v>
      </c>
      <c r="J94" s="192" t="s">
        <v>191</v>
      </c>
      <c r="K94" s="194" t="s">
        <v>202</v>
      </c>
      <c r="L94" s="195"/>
      <c r="M94" s="87" t="s">
        <v>21</v>
      </c>
      <c r="N94" s="88" t="s">
        <v>45</v>
      </c>
      <c r="O94" s="88" t="s">
        <v>203</v>
      </c>
      <c r="P94" s="88" t="s">
        <v>204</v>
      </c>
      <c r="Q94" s="88" t="s">
        <v>205</v>
      </c>
      <c r="R94" s="88" t="s">
        <v>206</v>
      </c>
      <c r="S94" s="88" t="s">
        <v>207</v>
      </c>
      <c r="T94" s="89" t="s">
        <v>208</v>
      </c>
    </row>
    <row r="95" s="1" customFormat="1" ht="22.8" customHeight="1">
      <c r="B95" s="38"/>
      <c r="C95" s="94" t="s">
        <v>209</v>
      </c>
      <c r="D95" s="39"/>
      <c r="E95" s="39"/>
      <c r="F95" s="39"/>
      <c r="G95" s="39"/>
      <c r="H95" s="39"/>
      <c r="I95" s="143"/>
      <c r="J95" s="196">
        <f>BK95</f>
        <v>0</v>
      </c>
      <c r="K95" s="39"/>
      <c r="L95" s="43"/>
      <c r="M95" s="90"/>
      <c r="N95" s="91"/>
      <c r="O95" s="91"/>
      <c r="P95" s="197">
        <f>P96+P185+P229</f>
        <v>0</v>
      </c>
      <c r="Q95" s="91"/>
      <c r="R95" s="197">
        <f>R96+R185+R229</f>
        <v>228.89500000000001</v>
      </c>
      <c r="S95" s="91"/>
      <c r="T95" s="198">
        <f>T96+T185+T229</f>
        <v>0</v>
      </c>
      <c r="AT95" s="17" t="s">
        <v>74</v>
      </c>
      <c r="AU95" s="17" t="s">
        <v>192</v>
      </c>
      <c r="BK95" s="199">
        <f>BK96+BK185+BK229</f>
        <v>0</v>
      </c>
    </row>
    <row r="96" s="11" customFormat="1" ht="25.92" customHeight="1">
      <c r="B96" s="200"/>
      <c r="C96" s="201"/>
      <c r="D96" s="202" t="s">
        <v>74</v>
      </c>
      <c r="E96" s="203" t="s">
        <v>210</v>
      </c>
      <c r="F96" s="203" t="s">
        <v>211</v>
      </c>
      <c r="G96" s="201"/>
      <c r="H96" s="201"/>
      <c r="I96" s="204"/>
      <c r="J96" s="205">
        <f>BK96</f>
        <v>0</v>
      </c>
      <c r="K96" s="201"/>
      <c r="L96" s="206"/>
      <c r="M96" s="207"/>
      <c r="N96" s="208"/>
      <c r="O96" s="208"/>
      <c r="P96" s="209">
        <f>P97</f>
        <v>0</v>
      </c>
      <c r="Q96" s="208"/>
      <c r="R96" s="209">
        <f>R97</f>
        <v>228.89500000000001</v>
      </c>
      <c r="S96" s="208"/>
      <c r="T96" s="210">
        <f>T97</f>
        <v>0</v>
      </c>
      <c r="AR96" s="211" t="s">
        <v>82</v>
      </c>
      <c r="AT96" s="212" t="s">
        <v>74</v>
      </c>
      <c r="AU96" s="212" t="s">
        <v>75</v>
      </c>
      <c r="AY96" s="211" t="s">
        <v>212</v>
      </c>
      <c r="BK96" s="213">
        <f>BK97</f>
        <v>0</v>
      </c>
    </row>
    <row r="97" s="11" customFormat="1" ht="22.8" customHeight="1">
      <c r="B97" s="200"/>
      <c r="C97" s="201"/>
      <c r="D97" s="202" t="s">
        <v>74</v>
      </c>
      <c r="E97" s="214" t="s">
        <v>213</v>
      </c>
      <c r="F97" s="214" t="s">
        <v>214</v>
      </c>
      <c r="G97" s="201"/>
      <c r="H97" s="201"/>
      <c r="I97" s="204"/>
      <c r="J97" s="215">
        <f>BK97</f>
        <v>0</v>
      </c>
      <c r="K97" s="201"/>
      <c r="L97" s="206"/>
      <c r="M97" s="207"/>
      <c r="N97" s="208"/>
      <c r="O97" s="208"/>
      <c r="P97" s="209">
        <f>SUM(P98:P184)</f>
        <v>0</v>
      </c>
      <c r="Q97" s="208"/>
      <c r="R97" s="209">
        <f>SUM(R98:R184)</f>
        <v>228.89500000000001</v>
      </c>
      <c r="S97" s="208"/>
      <c r="T97" s="210">
        <f>SUM(T98:T184)</f>
        <v>0</v>
      </c>
      <c r="AR97" s="211" t="s">
        <v>82</v>
      </c>
      <c r="AT97" s="212" t="s">
        <v>74</v>
      </c>
      <c r="AU97" s="212" t="s">
        <v>82</v>
      </c>
      <c r="AY97" s="211" t="s">
        <v>212</v>
      </c>
      <c r="BK97" s="213">
        <f>SUM(BK98:BK184)</f>
        <v>0</v>
      </c>
    </row>
    <row r="98" s="1" customFormat="1" ht="22.5" customHeight="1">
      <c r="B98" s="38"/>
      <c r="C98" s="216" t="s">
        <v>82</v>
      </c>
      <c r="D98" s="216" t="s">
        <v>215</v>
      </c>
      <c r="E98" s="217" t="s">
        <v>216</v>
      </c>
      <c r="F98" s="218" t="s">
        <v>217</v>
      </c>
      <c r="G98" s="219" t="s">
        <v>218</v>
      </c>
      <c r="H98" s="220">
        <v>4</v>
      </c>
      <c r="I98" s="221"/>
      <c r="J98" s="222">
        <f>ROUND(I98*H98,2)</f>
        <v>0</v>
      </c>
      <c r="K98" s="218" t="s">
        <v>219</v>
      </c>
      <c r="L98" s="43"/>
      <c r="M98" s="223" t="s">
        <v>21</v>
      </c>
      <c r="N98" s="224" t="s">
        <v>46</v>
      </c>
      <c r="O98" s="79"/>
      <c r="P98" s="225">
        <f>O98*H98</f>
        <v>0</v>
      </c>
      <c r="Q98" s="225">
        <v>0</v>
      </c>
      <c r="R98" s="225">
        <f>Q98*H98</f>
        <v>0</v>
      </c>
      <c r="S98" s="225">
        <v>0</v>
      </c>
      <c r="T98" s="226">
        <f>S98*H98</f>
        <v>0</v>
      </c>
      <c r="AR98" s="17" t="s">
        <v>220</v>
      </c>
      <c r="AT98" s="17" t="s">
        <v>215</v>
      </c>
      <c r="AU98" s="17" t="s">
        <v>84</v>
      </c>
      <c r="AY98" s="17" t="s">
        <v>212</v>
      </c>
      <c r="BE98" s="227">
        <f>IF(N98="základní",J98,0)</f>
        <v>0</v>
      </c>
      <c r="BF98" s="227">
        <f>IF(N98="snížená",J98,0)</f>
        <v>0</v>
      </c>
      <c r="BG98" s="227">
        <f>IF(N98="zákl. přenesená",J98,0)</f>
        <v>0</v>
      </c>
      <c r="BH98" s="227">
        <f>IF(N98="sníž. přenesená",J98,0)</f>
        <v>0</v>
      </c>
      <c r="BI98" s="227">
        <f>IF(N98="nulová",J98,0)</f>
        <v>0</v>
      </c>
      <c r="BJ98" s="17" t="s">
        <v>82</v>
      </c>
      <c r="BK98" s="227">
        <f>ROUND(I98*H98,2)</f>
        <v>0</v>
      </c>
      <c r="BL98" s="17" t="s">
        <v>220</v>
      </c>
      <c r="BM98" s="17" t="s">
        <v>221</v>
      </c>
    </row>
    <row r="99" s="1" customFormat="1">
      <c r="B99" s="38"/>
      <c r="C99" s="39"/>
      <c r="D99" s="228" t="s">
        <v>222</v>
      </c>
      <c r="E99" s="39"/>
      <c r="F99" s="229" t="s">
        <v>223</v>
      </c>
      <c r="G99" s="39"/>
      <c r="H99" s="39"/>
      <c r="I99" s="143"/>
      <c r="J99" s="39"/>
      <c r="K99" s="39"/>
      <c r="L99" s="43"/>
      <c r="M99" s="230"/>
      <c r="N99" s="79"/>
      <c r="O99" s="79"/>
      <c r="P99" s="79"/>
      <c r="Q99" s="79"/>
      <c r="R99" s="79"/>
      <c r="S99" s="79"/>
      <c r="T99" s="80"/>
      <c r="AT99" s="17" t="s">
        <v>222</v>
      </c>
      <c r="AU99" s="17" t="s">
        <v>84</v>
      </c>
    </row>
    <row r="100" s="1" customFormat="1" ht="22.5" customHeight="1">
      <c r="B100" s="38"/>
      <c r="C100" s="216" t="s">
        <v>84</v>
      </c>
      <c r="D100" s="216" t="s">
        <v>215</v>
      </c>
      <c r="E100" s="217" t="s">
        <v>224</v>
      </c>
      <c r="F100" s="218" t="s">
        <v>225</v>
      </c>
      <c r="G100" s="219" t="s">
        <v>226</v>
      </c>
      <c r="H100" s="220">
        <v>19.600000000000001</v>
      </c>
      <c r="I100" s="221"/>
      <c r="J100" s="222">
        <f>ROUND(I100*H100,2)</f>
        <v>0</v>
      </c>
      <c r="K100" s="218" t="s">
        <v>219</v>
      </c>
      <c r="L100" s="43"/>
      <c r="M100" s="223" t="s">
        <v>21</v>
      </c>
      <c r="N100" s="224" t="s">
        <v>46</v>
      </c>
      <c r="O100" s="79"/>
      <c r="P100" s="225">
        <f>O100*H100</f>
        <v>0</v>
      </c>
      <c r="Q100" s="225">
        <v>0</v>
      </c>
      <c r="R100" s="225">
        <f>Q100*H100</f>
        <v>0</v>
      </c>
      <c r="S100" s="225">
        <v>0</v>
      </c>
      <c r="T100" s="226">
        <f>S100*H100</f>
        <v>0</v>
      </c>
      <c r="AR100" s="17" t="s">
        <v>220</v>
      </c>
      <c r="AT100" s="17" t="s">
        <v>215</v>
      </c>
      <c r="AU100" s="17" t="s">
        <v>84</v>
      </c>
      <c r="AY100" s="17" t="s">
        <v>212</v>
      </c>
      <c r="BE100" s="227">
        <f>IF(N100="základní",J100,0)</f>
        <v>0</v>
      </c>
      <c r="BF100" s="227">
        <f>IF(N100="snížená",J100,0)</f>
        <v>0</v>
      </c>
      <c r="BG100" s="227">
        <f>IF(N100="zákl. přenesená",J100,0)</f>
        <v>0</v>
      </c>
      <c r="BH100" s="227">
        <f>IF(N100="sníž. přenesená",J100,0)</f>
        <v>0</v>
      </c>
      <c r="BI100" s="227">
        <f>IF(N100="nulová",J100,0)</f>
        <v>0</v>
      </c>
      <c r="BJ100" s="17" t="s">
        <v>82</v>
      </c>
      <c r="BK100" s="227">
        <f>ROUND(I100*H100,2)</f>
        <v>0</v>
      </c>
      <c r="BL100" s="17" t="s">
        <v>220</v>
      </c>
      <c r="BM100" s="17" t="s">
        <v>227</v>
      </c>
    </row>
    <row r="101" s="1" customFormat="1">
      <c r="B101" s="38"/>
      <c r="C101" s="39"/>
      <c r="D101" s="228" t="s">
        <v>222</v>
      </c>
      <c r="E101" s="39"/>
      <c r="F101" s="229" t="s">
        <v>228</v>
      </c>
      <c r="G101" s="39"/>
      <c r="H101" s="39"/>
      <c r="I101" s="143"/>
      <c r="J101" s="39"/>
      <c r="K101" s="39"/>
      <c r="L101" s="43"/>
      <c r="M101" s="230"/>
      <c r="N101" s="79"/>
      <c r="O101" s="79"/>
      <c r="P101" s="79"/>
      <c r="Q101" s="79"/>
      <c r="R101" s="79"/>
      <c r="S101" s="79"/>
      <c r="T101" s="80"/>
      <c r="AT101" s="17" t="s">
        <v>222</v>
      </c>
      <c r="AU101" s="17" t="s">
        <v>84</v>
      </c>
    </row>
    <row r="102" s="12" customFormat="1">
      <c r="B102" s="231"/>
      <c r="C102" s="232"/>
      <c r="D102" s="228" t="s">
        <v>229</v>
      </c>
      <c r="E102" s="233" t="s">
        <v>21</v>
      </c>
      <c r="F102" s="234" t="s">
        <v>230</v>
      </c>
      <c r="G102" s="232"/>
      <c r="H102" s="235">
        <v>8</v>
      </c>
      <c r="I102" s="236"/>
      <c r="J102" s="232"/>
      <c r="K102" s="232"/>
      <c r="L102" s="237"/>
      <c r="M102" s="238"/>
      <c r="N102" s="239"/>
      <c r="O102" s="239"/>
      <c r="P102" s="239"/>
      <c r="Q102" s="239"/>
      <c r="R102" s="239"/>
      <c r="S102" s="239"/>
      <c r="T102" s="240"/>
      <c r="AT102" s="241" t="s">
        <v>229</v>
      </c>
      <c r="AU102" s="241" t="s">
        <v>84</v>
      </c>
      <c r="AV102" s="12" t="s">
        <v>84</v>
      </c>
      <c r="AW102" s="12" t="s">
        <v>36</v>
      </c>
      <c r="AX102" s="12" t="s">
        <v>75</v>
      </c>
      <c r="AY102" s="241" t="s">
        <v>212</v>
      </c>
    </row>
    <row r="103" s="12" customFormat="1">
      <c r="B103" s="231"/>
      <c r="C103" s="232"/>
      <c r="D103" s="228" t="s">
        <v>229</v>
      </c>
      <c r="E103" s="233" t="s">
        <v>21</v>
      </c>
      <c r="F103" s="234" t="s">
        <v>231</v>
      </c>
      <c r="G103" s="232"/>
      <c r="H103" s="235">
        <v>11.6</v>
      </c>
      <c r="I103" s="236"/>
      <c r="J103" s="232"/>
      <c r="K103" s="232"/>
      <c r="L103" s="237"/>
      <c r="M103" s="238"/>
      <c r="N103" s="239"/>
      <c r="O103" s="239"/>
      <c r="P103" s="239"/>
      <c r="Q103" s="239"/>
      <c r="R103" s="239"/>
      <c r="S103" s="239"/>
      <c r="T103" s="240"/>
      <c r="AT103" s="241" t="s">
        <v>229</v>
      </c>
      <c r="AU103" s="241" t="s">
        <v>84</v>
      </c>
      <c r="AV103" s="12" t="s">
        <v>84</v>
      </c>
      <c r="AW103" s="12" t="s">
        <v>36</v>
      </c>
      <c r="AX103" s="12" t="s">
        <v>75</v>
      </c>
      <c r="AY103" s="241" t="s">
        <v>212</v>
      </c>
    </row>
    <row r="104" s="13" customFormat="1">
      <c r="B104" s="242"/>
      <c r="C104" s="243"/>
      <c r="D104" s="228" t="s">
        <v>229</v>
      </c>
      <c r="E104" s="244" t="s">
        <v>21</v>
      </c>
      <c r="F104" s="245" t="s">
        <v>232</v>
      </c>
      <c r="G104" s="243"/>
      <c r="H104" s="246">
        <v>19.600000000000001</v>
      </c>
      <c r="I104" s="247"/>
      <c r="J104" s="243"/>
      <c r="K104" s="243"/>
      <c r="L104" s="248"/>
      <c r="M104" s="249"/>
      <c r="N104" s="250"/>
      <c r="O104" s="250"/>
      <c r="P104" s="250"/>
      <c r="Q104" s="250"/>
      <c r="R104" s="250"/>
      <c r="S104" s="250"/>
      <c r="T104" s="251"/>
      <c r="AT104" s="252" t="s">
        <v>229</v>
      </c>
      <c r="AU104" s="252" t="s">
        <v>84</v>
      </c>
      <c r="AV104" s="13" t="s">
        <v>220</v>
      </c>
      <c r="AW104" s="13" t="s">
        <v>36</v>
      </c>
      <c r="AX104" s="13" t="s">
        <v>82</v>
      </c>
      <c r="AY104" s="252" t="s">
        <v>212</v>
      </c>
    </row>
    <row r="105" s="1" customFormat="1" ht="22.5" customHeight="1">
      <c r="B105" s="38"/>
      <c r="C105" s="216" t="s">
        <v>91</v>
      </c>
      <c r="D105" s="216" t="s">
        <v>215</v>
      </c>
      <c r="E105" s="217" t="s">
        <v>233</v>
      </c>
      <c r="F105" s="218" t="s">
        <v>234</v>
      </c>
      <c r="G105" s="219" t="s">
        <v>235</v>
      </c>
      <c r="H105" s="220">
        <v>77</v>
      </c>
      <c r="I105" s="221"/>
      <c r="J105" s="222">
        <f>ROUND(I105*H105,2)</f>
        <v>0</v>
      </c>
      <c r="K105" s="218" t="s">
        <v>219</v>
      </c>
      <c r="L105" s="43"/>
      <c r="M105" s="223" t="s">
        <v>21</v>
      </c>
      <c r="N105" s="224" t="s">
        <v>46</v>
      </c>
      <c r="O105" s="79"/>
      <c r="P105" s="225">
        <f>O105*H105</f>
        <v>0</v>
      </c>
      <c r="Q105" s="225">
        <v>0</v>
      </c>
      <c r="R105" s="225">
        <f>Q105*H105</f>
        <v>0</v>
      </c>
      <c r="S105" s="225">
        <v>0</v>
      </c>
      <c r="T105" s="226">
        <f>S105*H105</f>
        <v>0</v>
      </c>
      <c r="AR105" s="17" t="s">
        <v>220</v>
      </c>
      <c r="AT105" s="17" t="s">
        <v>215</v>
      </c>
      <c r="AU105" s="17" t="s">
        <v>84</v>
      </c>
      <c r="AY105" s="17" t="s">
        <v>212</v>
      </c>
      <c r="BE105" s="227">
        <f>IF(N105="základní",J105,0)</f>
        <v>0</v>
      </c>
      <c r="BF105" s="227">
        <f>IF(N105="snížená",J105,0)</f>
        <v>0</v>
      </c>
      <c r="BG105" s="227">
        <f>IF(N105="zákl. přenesená",J105,0)</f>
        <v>0</v>
      </c>
      <c r="BH105" s="227">
        <f>IF(N105="sníž. přenesená",J105,0)</f>
        <v>0</v>
      </c>
      <c r="BI105" s="227">
        <f>IF(N105="nulová",J105,0)</f>
        <v>0</v>
      </c>
      <c r="BJ105" s="17" t="s">
        <v>82</v>
      </c>
      <c r="BK105" s="227">
        <f>ROUND(I105*H105,2)</f>
        <v>0</v>
      </c>
      <c r="BL105" s="17" t="s">
        <v>220</v>
      </c>
      <c r="BM105" s="17" t="s">
        <v>236</v>
      </c>
    </row>
    <row r="106" s="1" customFormat="1">
      <c r="B106" s="38"/>
      <c r="C106" s="39"/>
      <c r="D106" s="228" t="s">
        <v>222</v>
      </c>
      <c r="E106" s="39"/>
      <c r="F106" s="229" t="s">
        <v>237</v>
      </c>
      <c r="G106" s="39"/>
      <c r="H106" s="39"/>
      <c r="I106" s="143"/>
      <c r="J106" s="39"/>
      <c r="K106" s="39"/>
      <c r="L106" s="43"/>
      <c r="M106" s="230"/>
      <c r="N106" s="79"/>
      <c r="O106" s="79"/>
      <c r="P106" s="79"/>
      <c r="Q106" s="79"/>
      <c r="R106" s="79"/>
      <c r="S106" s="79"/>
      <c r="T106" s="80"/>
      <c r="AT106" s="17" t="s">
        <v>222</v>
      </c>
      <c r="AU106" s="17" t="s">
        <v>84</v>
      </c>
    </row>
    <row r="107" s="12" customFormat="1">
      <c r="B107" s="231"/>
      <c r="C107" s="232"/>
      <c r="D107" s="228" t="s">
        <v>229</v>
      </c>
      <c r="E107" s="233" t="s">
        <v>21</v>
      </c>
      <c r="F107" s="234" t="s">
        <v>238</v>
      </c>
      <c r="G107" s="232"/>
      <c r="H107" s="235">
        <v>31.899999999999999</v>
      </c>
      <c r="I107" s="236"/>
      <c r="J107" s="232"/>
      <c r="K107" s="232"/>
      <c r="L107" s="237"/>
      <c r="M107" s="238"/>
      <c r="N107" s="239"/>
      <c r="O107" s="239"/>
      <c r="P107" s="239"/>
      <c r="Q107" s="239"/>
      <c r="R107" s="239"/>
      <c r="S107" s="239"/>
      <c r="T107" s="240"/>
      <c r="AT107" s="241" t="s">
        <v>229</v>
      </c>
      <c r="AU107" s="241" t="s">
        <v>84</v>
      </c>
      <c r="AV107" s="12" t="s">
        <v>84</v>
      </c>
      <c r="AW107" s="12" t="s">
        <v>36</v>
      </c>
      <c r="AX107" s="12" t="s">
        <v>75</v>
      </c>
      <c r="AY107" s="241" t="s">
        <v>212</v>
      </c>
    </row>
    <row r="108" s="12" customFormat="1">
      <c r="B108" s="231"/>
      <c r="C108" s="232"/>
      <c r="D108" s="228" t="s">
        <v>229</v>
      </c>
      <c r="E108" s="233" t="s">
        <v>21</v>
      </c>
      <c r="F108" s="234" t="s">
        <v>239</v>
      </c>
      <c r="G108" s="232"/>
      <c r="H108" s="235">
        <v>45.100000000000001</v>
      </c>
      <c r="I108" s="236"/>
      <c r="J108" s="232"/>
      <c r="K108" s="232"/>
      <c r="L108" s="237"/>
      <c r="M108" s="238"/>
      <c r="N108" s="239"/>
      <c r="O108" s="239"/>
      <c r="P108" s="239"/>
      <c r="Q108" s="239"/>
      <c r="R108" s="239"/>
      <c r="S108" s="239"/>
      <c r="T108" s="240"/>
      <c r="AT108" s="241" t="s">
        <v>229</v>
      </c>
      <c r="AU108" s="241" t="s">
        <v>84</v>
      </c>
      <c r="AV108" s="12" t="s">
        <v>84</v>
      </c>
      <c r="AW108" s="12" t="s">
        <v>36</v>
      </c>
      <c r="AX108" s="12" t="s">
        <v>75</v>
      </c>
      <c r="AY108" s="241" t="s">
        <v>212</v>
      </c>
    </row>
    <row r="109" s="13" customFormat="1">
      <c r="B109" s="242"/>
      <c r="C109" s="243"/>
      <c r="D109" s="228" t="s">
        <v>229</v>
      </c>
      <c r="E109" s="244" t="s">
        <v>21</v>
      </c>
      <c r="F109" s="245" t="s">
        <v>232</v>
      </c>
      <c r="G109" s="243"/>
      <c r="H109" s="246">
        <v>77</v>
      </c>
      <c r="I109" s="247"/>
      <c r="J109" s="243"/>
      <c r="K109" s="243"/>
      <c r="L109" s="248"/>
      <c r="M109" s="249"/>
      <c r="N109" s="250"/>
      <c r="O109" s="250"/>
      <c r="P109" s="250"/>
      <c r="Q109" s="250"/>
      <c r="R109" s="250"/>
      <c r="S109" s="250"/>
      <c r="T109" s="251"/>
      <c r="AT109" s="252" t="s">
        <v>229</v>
      </c>
      <c r="AU109" s="252" t="s">
        <v>84</v>
      </c>
      <c r="AV109" s="13" t="s">
        <v>220</v>
      </c>
      <c r="AW109" s="13" t="s">
        <v>36</v>
      </c>
      <c r="AX109" s="13" t="s">
        <v>82</v>
      </c>
      <c r="AY109" s="252" t="s">
        <v>212</v>
      </c>
    </row>
    <row r="110" s="1" customFormat="1" ht="22.5" customHeight="1">
      <c r="B110" s="38"/>
      <c r="C110" s="216" t="s">
        <v>220</v>
      </c>
      <c r="D110" s="216" t="s">
        <v>215</v>
      </c>
      <c r="E110" s="217" t="s">
        <v>240</v>
      </c>
      <c r="F110" s="218" t="s">
        <v>241</v>
      </c>
      <c r="G110" s="219" t="s">
        <v>226</v>
      </c>
      <c r="H110" s="220">
        <v>25</v>
      </c>
      <c r="I110" s="221"/>
      <c r="J110" s="222">
        <f>ROUND(I110*H110,2)</f>
        <v>0</v>
      </c>
      <c r="K110" s="218" t="s">
        <v>219</v>
      </c>
      <c r="L110" s="43"/>
      <c r="M110" s="223" t="s">
        <v>21</v>
      </c>
      <c r="N110" s="224" t="s">
        <v>46</v>
      </c>
      <c r="O110" s="79"/>
      <c r="P110" s="225">
        <f>O110*H110</f>
        <v>0</v>
      </c>
      <c r="Q110" s="225">
        <v>0</v>
      </c>
      <c r="R110" s="225">
        <f>Q110*H110</f>
        <v>0</v>
      </c>
      <c r="S110" s="225">
        <v>0</v>
      </c>
      <c r="T110" s="226">
        <f>S110*H110</f>
        <v>0</v>
      </c>
      <c r="AR110" s="17" t="s">
        <v>220</v>
      </c>
      <c r="AT110" s="17" t="s">
        <v>215</v>
      </c>
      <c r="AU110" s="17" t="s">
        <v>84</v>
      </c>
      <c r="AY110" s="17" t="s">
        <v>212</v>
      </c>
      <c r="BE110" s="227">
        <f>IF(N110="základní",J110,0)</f>
        <v>0</v>
      </c>
      <c r="BF110" s="227">
        <f>IF(N110="snížená",J110,0)</f>
        <v>0</v>
      </c>
      <c r="BG110" s="227">
        <f>IF(N110="zákl. přenesená",J110,0)</f>
        <v>0</v>
      </c>
      <c r="BH110" s="227">
        <f>IF(N110="sníž. přenesená",J110,0)</f>
        <v>0</v>
      </c>
      <c r="BI110" s="227">
        <f>IF(N110="nulová",J110,0)</f>
        <v>0</v>
      </c>
      <c r="BJ110" s="17" t="s">
        <v>82</v>
      </c>
      <c r="BK110" s="227">
        <f>ROUND(I110*H110,2)</f>
        <v>0</v>
      </c>
      <c r="BL110" s="17" t="s">
        <v>220</v>
      </c>
      <c r="BM110" s="17" t="s">
        <v>242</v>
      </c>
    </row>
    <row r="111" s="1" customFormat="1">
      <c r="B111" s="38"/>
      <c r="C111" s="39"/>
      <c r="D111" s="228" t="s">
        <v>222</v>
      </c>
      <c r="E111" s="39"/>
      <c r="F111" s="229" t="s">
        <v>243</v>
      </c>
      <c r="G111" s="39"/>
      <c r="H111" s="39"/>
      <c r="I111" s="143"/>
      <c r="J111" s="39"/>
      <c r="K111" s="39"/>
      <c r="L111" s="43"/>
      <c r="M111" s="230"/>
      <c r="N111" s="79"/>
      <c r="O111" s="79"/>
      <c r="P111" s="79"/>
      <c r="Q111" s="79"/>
      <c r="R111" s="79"/>
      <c r="S111" s="79"/>
      <c r="T111" s="80"/>
      <c r="AT111" s="17" t="s">
        <v>222</v>
      </c>
      <c r="AU111" s="17" t="s">
        <v>84</v>
      </c>
    </row>
    <row r="112" s="12" customFormat="1">
      <c r="B112" s="231"/>
      <c r="C112" s="232"/>
      <c r="D112" s="228" t="s">
        <v>229</v>
      </c>
      <c r="E112" s="233" t="s">
        <v>21</v>
      </c>
      <c r="F112" s="234" t="s">
        <v>244</v>
      </c>
      <c r="G112" s="232"/>
      <c r="H112" s="235">
        <v>10</v>
      </c>
      <c r="I112" s="236"/>
      <c r="J112" s="232"/>
      <c r="K112" s="232"/>
      <c r="L112" s="237"/>
      <c r="M112" s="238"/>
      <c r="N112" s="239"/>
      <c r="O112" s="239"/>
      <c r="P112" s="239"/>
      <c r="Q112" s="239"/>
      <c r="R112" s="239"/>
      <c r="S112" s="239"/>
      <c r="T112" s="240"/>
      <c r="AT112" s="241" t="s">
        <v>229</v>
      </c>
      <c r="AU112" s="241" t="s">
        <v>84</v>
      </c>
      <c r="AV112" s="12" t="s">
        <v>84</v>
      </c>
      <c r="AW112" s="12" t="s">
        <v>36</v>
      </c>
      <c r="AX112" s="12" t="s">
        <v>75</v>
      </c>
      <c r="AY112" s="241" t="s">
        <v>212</v>
      </c>
    </row>
    <row r="113" s="12" customFormat="1">
      <c r="B113" s="231"/>
      <c r="C113" s="232"/>
      <c r="D113" s="228" t="s">
        <v>229</v>
      </c>
      <c r="E113" s="233" t="s">
        <v>21</v>
      </c>
      <c r="F113" s="234" t="s">
        <v>245</v>
      </c>
      <c r="G113" s="232"/>
      <c r="H113" s="235">
        <v>15</v>
      </c>
      <c r="I113" s="236"/>
      <c r="J113" s="232"/>
      <c r="K113" s="232"/>
      <c r="L113" s="237"/>
      <c r="M113" s="238"/>
      <c r="N113" s="239"/>
      <c r="O113" s="239"/>
      <c r="P113" s="239"/>
      <c r="Q113" s="239"/>
      <c r="R113" s="239"/>
      <c r="S113" s="239"/>
      <c r="T113" s="240"/>
      <c r="AT113" s="241" t="s">
        <v>229</v>
      </c>
      <c r="AU113" s="241" t="s">
        <v>84</v>
      </c>
      <c r="AV113" s="12" t="s">
        <v>84</v>
      </c>
      <c r="AW113" s="12" t="s">
        <v>36</v>
      </c>
      <c r="AX113" s="12" t="s">
        <v>75</v>
      </c>
      <c r="AY113" s="241" t="s">
        <v>212</v>
      </c>
    </row>
    <row r="114" s="13" customFormat="1">
      <c r="B114" s="242"/>
      <c r="C114" s="243"/>
      <c r="D114" s="228" t="s">
        <v>229</v>
      </c>
      <c r="E114" s="244" t="s">
        <v>21</v>
      </c>
      <c r="F114" s="245" t="s">
        <v>232</v>
      </c>
      <c r="G114" s="243"/>
      <c r="H114" s="246">
        <v>25</v>
      </c>
      <c r="I114" s="247"/>
      <c r="J114" s="243"/>
      <c r="K114" s="243"/>
      <c r="L114" s="248"/>
      <c r="M114" s="249"/>
      <c r="N114" s="250"/>
      <c r="O114" s="250"/>
      <c r="P114" s="250"/>
      <c r="Q114" s="250"/>
      <c r="R114" s="250"/>
      <c r="S114" s="250"/>
      <c r="T114" s="251"/>
      <c r="AT114" s="252" t="s">
        <v>229</v>
      </c>
      <c r="AU114" s="252" t="s">
        <v>84</v>
      </c>
      <c r="AV114" s="13" t="s">
        <v>220</v>
      </c>
      <c r="AW114" s="13" t="s">
        <v>36</v>
      </c>
      <c r="AX114" s="13" t="s">
        <v>82</v>
      </c>
      <c r="AY114" s="252" t="s">
        <v>212</v>
      </c>
    </row>
    <row r="115" s="1" customFormat="1" ht="33.75" customHeight="1">
      <c r="B115" s="38"/>
      <c r="C115" s="216" t="s">
        <v>213</v>
      </c>
      <c r="D115" s="216" t="s">
        <v>215</v>
      </c>
      <c r="E115" s="217" t="s">
        <v>246</v>
      </c>
      <c r="F115" s="218" t="s">
        <v>247</v>
      </c>
      <c r="G115" s="219" t="s">
        <v>248</v>
      </c>
      <c r="H115" s="220">
        <v>0.050000000000000003</v>
      </c>
      <c r="I115" s="221"/>
      <c r="J115" s="222">
        <f>ROUND(I115*H115,2)</f>
        <v>0</v>
      </c>
      <c r="K115" s="218" t="s">
        <v>219</v>
      </c>
      <c r="L115" s="43"/>
      <c r="M115" s="223" t="s">
        <v>21</v>
      </c>
      <c r="N115" s="224" t="s">
        <v>46</v>
      </c>
      <c r="O115" s="79"/>
      <c r="P115" s="225">
        <f>O115*H115</f>
        <v>0</v>
      </c>
      <c r="Q115" s="225">
        <v>0</v>
      </c>
      <c r="R115" s="225">
        <f>Q115*H115</f>
        <v>0</v>
      </c>
      <c r="S115" s="225">
        <v>0</v>
      </c>
      <c r="T115" s="226">
        <f>S115*H115</f>
        <v>0</v>
      </c>
      <c r="AR115" s="17" t="s">
        <v>220</v>
      </c>
      <c r="AT115" s="17" t="s">
        <v>215</v>
      </c>
      <c r="AU115" s="17" t="s">
        <v>84</v>
      </c>
      <c r="AY115" s="17" t="s">
        <v>212</v>
      </c>
      <c r="BE115" s="227">
        <f>IF(N115="základní",J115,0)</f>
        <v>0</v>
      </c>
      <c r="BF115" s="227">
        <f>IF(N115="snížená",J115,0)</f>
        <v>0</v>
      </c>
      <c r="BG115" s="227">
        <f>IF(N115="zákl. přenesená",J115,0)</f>
        <v>0</v>
      </c>
      <c r="BH115" s="227">
        <f>IF(N115="sníž. přenesená",J115,0)</f>
        <v>0</v>
      </c>
      <c r="BI115" s="227">
        <f>IF(N115="nulová",J115,0)</f>
        <v>0</v>
      </c>
      <c r="BJ115" s="17" t="s">
        <v>82</v>
      </c>
      <c r="BK115" s="227">
        <f>ROUND(I115*H115,2)</f>
        <v>0</v>
      </c>
      <c r="BL115" s="17" t="s">
        <v>220</v>
      </c>
      <c r="BM115" s="17" t="s">
        <v>249</v>
      </c>
    </row>
    <row r="116" s="1" customFormat="1">
      <c r="B116" s="38"/>
      <c r="C116" s="39"/>
      <c r="D116" s="228" t="s">
        <v>222</v>
      </c>
      <c r="E116" s="39"/>
      <c r="F116" s="229" t="s">
        <v>250</v>
      </c>
      <c r="G116" s="39"/>
      <c r="H116" s="39"/>
      <c r="I116" s="143"/>
      <c r="J116" s="39"/>
      <c r="K116" s="39"/>
      <c r="L116" s="43"/>
      <c r="M116" s="230"/>
      <c r="N116" s="79"/>
      <c r="O116" s="79"/>
      <c r="P116" s="79"/>
      <c r="Q116" s="79"/>
      <c r="R116" s="79"/>
      <c r="S116" s="79"/>
      <c r="T116" s="80"/>
      <c r="AT116" s="17" t="s">
        <v>222</v>
      </c>
      <c r="AU116" s="17" t="s">
        <v>84</v>
      </c>
    </row>
    <row r="117" s="1" customFormat="1" ht="56.25" customHeight="1">
      <c r="B117" s="38"/>
      <c r="C117" s="216" t="s">
        <v>251</v>
      </c>
      <c r="D117" s="216" t="s">
        <v>215</v>
      </c>
      <c r="E117" s="217" t="s">
        <v>252</v>
      </c>
      <c r="F117" s="218" t="s">
        <v>253</v>
      </c>
      <c r="G117" s="219" t="s">
        <v>254</v>
      </c>
      <c r="H117" s="220">
        <v>74.370000000000005</v>
      </c>
      <c r="I117" s="221"/>
      <c r="J117" s="222">
        <f>ROUND(I117*H117,2)</f>
        <v>0</v>
      </c>
      <c r="K117" s="218" t="s">
        <v>219</v>
      </c>
      <c r="L117" s="43"/>
      <c r="M117" s="223" t="s">
        <v>21</v>
      </c>
      <c r="N117" s="224" t="s">
        <v>46</v>
      </c>
      <c r="O117" s="79"/>
      <c r="P117" s="225">
        <f>O117*H117</f>
        <v>0</v>
      </c>
      <c r="Q117" s="225">
        <v>0</v>
      </c>
      <c r="R117" s="225">
        <f>Q117*H117</f>
        <v>0</v>
      </c>
      <c r="S117" s="225">
        <v>0</v>
      </c>
      <c r="T117" s="226">
        <f>S117*H117</f>
        <v>0</v>
      </c>
      <c r="AR117" s="17" t="s">
        <v>220</v>
      </c>
      <c r="AT117" s="17" t="s">
        <v>215</v>
      </c>
      <c r="AU117" s="17" t="s">
        <v>84</v>
      </c>
      <c r="AY117" s="17" t="s">
        <v>212</v>
      </c>
      <c r="BE117" s="227">
        <f>IF(N117="základní",J117,0)</f>
        <v>0</v>
      </c>
      <c r="BF117" s="227">
        <f>IF(N117="snížená",J117,0)</f>
        <v>0</v>
      </c>
      <c r="BG117" s="227">
        <f>IF(N117="zákl. přenesená",J117,0)</f>
        <v>0</v>
      </c>
      <c r="BH117" s="227">
        <f>IF(N117="sníž. přenesená",J117,0)</f>
        <v>0</v>
      </c>
      <c r="BI117" s="227">
        <f>IF(N117="nulová",J117,0)</f>
        <v>0</v>
      </c>
      <c r="BJ117" s="17" t="s">
        <v>82</v>
      </c>
      <c r="BK117" s="227">
        <f>ROUND(I117*H117,2)</f>
        <v>0</v>
      </c>
      <c r="BL117" s="17" t="s">
        <v>220</v>
      </c>
      <c r="BM117" s="17" t="s">
        <v>255</v>
      </c>
    </row>
    <row r="118" s="1" customFormat="1">
      <c r="B118" s="38"/>
      <c r="C118" s="39"/>
      <c r="D118" s="228" t="s">
        <v>222</v>
      </c>
      <c r="E118" s="39"/>
      <c r="F118" s="229" t="s">
        <v>256</v>
      </c>
      <c r="G118" s="39"/>
      <c r="H118" s="39"/>
      <c r="I118" s="143"/>
      <c r="J118" s="39"/>
      <c r="K118" s="39"/>
      <c r="L118" s="43"/>
      <c r="M118" s="230"/>
      <c r="N118" s="79"/>
      <c r="O118" s="79"/>
      <c r="P118" s="79"/>
      <c r="Q118" s="79"/>
      <c r="R118" s="79"/>
      <c r="S118" s="79"/>
      <c r="T118" s="80"/>
      <c r="AT118" s="17" t="s">
        <v>222</v>
      </c>
      <c r="AU118" s="17" t="s">
        <v>84</v>
      </c>
    </row>
    <row r="119" s="1" customFormat="1" ht="22.5" customHeight="1">
      <c r="B119" s="38"/>
      <c r="C119" s="253" t="s">
        <v>257</v>
      </c>
      <c r="D119" s="253" t="s">
        <v>258</v>
      </c>
      <c r="E119" s="254" t="s">
        <v>259</v>
      </c>
      <c r="F119" s="255" t="s">
        <v>260</v>
      </c>
      <c r="G119" s="256" t="s">
        <v>261</v>
      </c>
      <c r="H119" s="257">
        <v>204</v>
      </c>
      <c r="I119" s="258"/>
      <c r="J119" s="259">
        <f>ROUND(I119*H119,2)</f>
        <v>0</v>
      </c>
      <c r="K119" s="255" t="s">
        <v>219</v>
      </c>
      <c r="L119" s="260"/>
      <c r="M119" s="261" t="s">
        <v>21</v>
      </c>
      <c r="N119" s="262" t="s">
        <v>46</v>
      </c>
      <c r="O119" s="79"/>
      <c r="P119" s="225">
        <f>O119*H119</f>
        <v>0</v>
      </c>
      <c r="Q119" s="225">
        <v>1</v>
      </c>
      <c r="R119" s="225">
        <f>Q119*H119</f>
        <v>204</v>
      </c>
      <c r="S119" s="225">
        <v>0</v>
      </c>
      <c r="T119" s="226">
        <f>S119*H119</f>
        <v>0</v>
      </c>
      <c r="AR119" s="17" t="s">
        <v>262</v>
      </c>
      <c r="AT119" s="17" t="s">
        <v>258</v>
      </c>
      <c r="AU119" s="17" t="s">
        <v>84</v>
      </c>
      <c r="AY119" s="17" t="s">
        <v>212</v>
      </c>
      <c r="BE119" s="227">
        <f>IF(N119="základní",J119,0)</f>
        <v>0</v>
      </c>
      <c r="BF119" s="227">
        <f>IF(N119="snížená",J119,0)</f>
        <v>0</v>
      </c>
      <c r="BG119" s="227">
        <f>IF(N119="zákl. přenesená",J119,0)</f>
        <v>0</v>
      </c>
      <c r="BH119" s="227">
        <f>IF(N119="sníž. přenesená",J119,0)</f>
        <v>0</v>
      </c>
      <c r="BI119" s="227">
        <f>IF(N119="nulová",J119,0)</f>
        <v>0</v>
      </c>
      <c r="BJ119" s="17" t="s">
        <v>82</v>
      </c>
      <c r="BK119" s="227">
        <f>ROUND(I119*H119,2)</f>
        <v>0</v>
      </c>
      <c r="BL119" s="17" t="s">
        <v>220</v>
      </c>
      <c r="BM119" s="17" t="s">
        <v>263</v>
      </c>
    </row>
    <row r="120" s="12" customFormat="1">
      <c r="B120" s="231"/>
      <c r="C120" s="232"/>
      <c r="D120" s="228" t="s">
        <v>229</v>
      </c>
      <c r="E120" s="233" t="s">
        <v>21</v>
      </c>
      <c r="F120" s="234" t="s">
        <v>264</v>
      </c>
      <c r="G120" s="232"/>
      <c r="H120" s="235">
        <v>84.5</v>
      </c>
      <c r="I120" s="236"/>
      <c r="J120" s="232"/>
      <c r="K120" s="232"/>
      <c r="L120" s="237"/>
      <c r="M120" s="238"/>
      <c r="N120" s="239"/>
      <c r="O120" s="239"/>
      <c r="P120" s="239"/>
      <c r="Q120" s="239"/>
      <c r="R120" s="239"/>
      <c r="S120" s="239"/>
      <c r="T120" s="240"/>
      <c r="AT120" s="241" t="s">
        <v>229</v>
      </c>
      <c r="AU120" s="241" t="s">
        <v>84</v>
      </c>
      <c r="AV120" s="12" t="s">
        <v>84</v>
      </c>
      <c r="AW120" s="12" t="s">
        <v>36</v>
      </c>
      <c r="AX120" s="12" t="s">
        <v>75</v>
      </c>
      <c r="AY120" s="241" t="s">
        <v>212</v>
      </c>
    </row>
    <row r="121" s="12" customFormat="1">
      <c r="B121" s="231"/>
      <c r="C121" s="232"/>
      <c r="D121" s="228" t="s">
        <v>229</v>
      </c>
      <c r="E121" s="233" t="s">
        <v>21</v>
      </c>
      <c r="F121" s="234" t="s">
        <v>265</v>
      </c>
      <c r="G121" s="232"/>
      <c r="H121" s="235">
        <v>119.5</v>
      </c>
      <c r="I121" s="236"/>
      <c r="J121" s="232"/>
      <c r="K121" s="232"/>
      <c r="L121" s="237"/>
      <c r="M121" s="238"/>
      <c r="N121" s="239"/>
      <c r="O121" s="239"/>
      <c r="P121" s="239"/>
      <c r="Q121" s="239"/>
      <c r="R121" s="239"/>
      <c r="S121" s="239"/>
      <c r="T121" s="240"/>
      <c r="AT121" s="241" t="s">
        <v>229</v>
      </c>
      <c r="AU121" s="241" t="s">
        <v>84</v>
      </c>
      <c r="AV121" s="12" t="s">
        <v>84</v>
      </c>
      <c r="AW121" s="12" t="s">
        <v>36</v>
      </c>
      <c r="AX121" s="12" t="s">
        <v>75</v>
      </c>
      <c r="AY121" s="241" t="s">
        <v>212</v>
      </c>
    </row>
    <row r="122" s="13" customFormat="1">
      <c r="B122" s="242"/>
      <c r="C122" s="243"/>
      <c r="D122" s="228" t="s">
        <v>229</v>
      </c>
      <c r="E122" s="244" t="s">
        <v>21</v>
      </c>
      <c r="F122" s="245" t="s">
        <v>232</v>
      </c>
      <c r="G122" s="243"/>
      <c r="H122" s="246">
        <v>204</v>
      </c>
      <c r="I122" s="247"/>
      <c r="J122" s="243"/>
      <c r="K122" s="243"/>
      <c r="L122" s="248"/>
      <c r="M122" s="249"/>
      <c r="N122" s="250"/>
      <c r="O122" s="250"/>
      <c r="P122" s="250"/>
      <c r="Q122" s="250"/>
      <c r="R122" s="250"/>
      <c r="S122" s="250"/>
      <c r="T122" s="251"/>
      <c r="AT122" s="252" t="s">
        <v>229</v>
      </c>
      <c r="AU122" s="252" t="s">
        <v>84</v>
      </c>
      <c r="AV122" s="13" t="s">
        <v>220</v>
      </c>
      <c r="AW122" s="13" t="s">
        <v>36</v>
      </c>
      <c r="AX122" s="13" t="s">
        <v>82</v>
      </c>
      <c r="AY122" s="252" t="s">
        <v>212</v>
      </c>
    </row>
    <row r="123" s="1" customFormat="1" ht="22.5" customHeight="1">
      <c r="B123" s="38"/>
      <c r="C123" s="216" t="s">
        <v>262</v>
      </c>
      <c r="D123" s="216" t="s">
        <v>215</v>
      </c>
      <c r="E123" s="217" t="s">
        <v>266</v>
      </c>
      <c r="F123" s="218" t="s">
        <v>267</v>
      </c>
      <c r="G123" s="219" t="s">
        <v>248</v>
      </c>
      <c r="H123" s="220">
        <v>0.043999999999999997</v>
      </c>
      <c r="I123" s="221"/>
      <c r="J123" s="222">
        <f>ROUND(I123*H123,2)</f>
        <v>0</v>
      </c>
      <c r="K123" s="218" t="s">
        <v>219</v>
      </c>
      <c r="L123" s="43"/>
      <c r="M123" s="223" t="s">
        <v>21</v>
      </c>
      <c r="N123" s="224" t="s">
        <v>46</v>
      </c>
      <c r="O123" s="79"/>
      <c r="P123" s="225">
        <f>O123*H123</f>
        <v>0</v>
      </c>
      <c r="Q123" s="225">
        <v>0</v>
      </c>
      <c r="R123" s="225">
        <f>Q123*H123</f>
        <v>0</v>
      </c>
      <c r="S123" s="225">
        <v>0</v>
      </c>
      <c r="T123" s="226">
        <f>S123*H123</f>
        <v>0</v>
      </c>
      <c r="AR123" s="17" t="s">
        <v>220</v>
      </c>
      <c r="AT123" s="17" t="s">
        <v>215</v>
      </c>
      <c r="AU123" s="17" t="s">
        <v>84</v>
      </c>
      <c r="AY123" s="17" t="s">
        <v>212</v>
      </c>
      <c r="BE123" s="227">
        <f>IF(N123="základní",J123,0)</f>
        <v>0</v>
      </c>
      <c r="BF123" s="227">
        <f>IF(N123="snížená",J123,0)</f>
        <v>0</v>
      </c>
      <c r="BG123" s="227">
        <f>IF(N123="zákl. přenesená",J123,0)</f>
        <v>0</v>
      </c>
      <c r="BH123" s="227">
        <f>IF(N123="sníž. přenesená",J123,0)</f>
        <v>0</v>
      </c>
      <c r="BI123" s="227">
        <f>IF(N123="nulová",J123,0)</f>
        <v>0</v>
      </c>
      <c r="BJ123" s="17" t="s">
        <v>82</v>
      </c>
      <c r="BK123" s="227">
        <f>ROUND(I123*H123,2)</f>
        <v>0</v>
      </c>
      <c r="BL123" s="17" t="s">
        <v>220</v>
      </c>
      <c r="BM123" s="17" t="s">
        <v>268</v>
      </c>
    </row>
    <row r="124" s="1" customFormat="1">
      <c r="B124" s="38"/>
      <c r="C124" s="39"/>
      <c r="D124" s="228" t="s">
        <v>222</v>
      </c>
      <c r="E124" s="39"/>
      <c r="F124" s="229" t="s">
        <v>269</v>
      </c>
      <c r="G124" s="39"/>
      <c r="H124" s="39"/>
      <c r="I124" s="143"/>
      <c r="J124" s="39"/>
      <c r="K124" s="39"/>
      <c r="L124" s="43"/>
      <c r="M124" s="230"/>
      <c r="N124" s="79"/>
      <c r="O124" s="79"/>
      <c r="P124" s="79"/>
      <c r="Q124" s="79"/>
      <c r="R124" s="79"/>
      <c r="S124" s="79"/>
      <c r="T124" s="80"/>
      <c r="AT124" s="17" t="s">
        <v>222</v>
      </c>
      <c r="AU124" s="17" t="s">
        <v>84</v>
      </c>
    </row>
    <row r="125" s="1" customFormat="1" ht="33.75" customHeight="1">
      <c r="B125" s="38"/>
      <c r="C125" s="216" t="s">
        <v>270</v>
      </c>
      <c r="D125" s="216" t="s">
        <v>215</v>
      </c>
      <c r="E125" s="217" t="s">
        <v>271</v>
      </c>
      <c r="F125" s="218" t="s">
        <v>272</v>
      </c>
      <c r="G125" s="219" t="s">
        <v>248</v>
      </c>
      <c r="H125" s="220">
        <v>0.043999999999999997</v>
      </c>
      <c r="I125" s="221"/>
      <c r="J125" s="222">
        <f>ROUND(I125*H125,2)</f>
        <v>0</v>
      </c>
      <c r="K125" s="218" t="s">
        <v>219</v>
      </c>
      <c r="L125" s="43"/>
      <c r="M125" s="223" t="s">
        <v>21</v>
      </c>
      <c r="N125" s="224" t="s">
        <v>46</v>
      </c>
      <c r="O125" s="79"/>
      <c r="P125" s="225">
        <f>O125*H125</f>
        <v>0</v>
      </c>
      <c r="Q125" s="225">
        <v>0</v>
      </c>
      <c r="R125" s="225">
        <f>Q125*H125</f>
        <v>0</v>
      </c>
      <c r="S125" s="225">
        <v>0</v>
      </c>
      <c r="T125" s="226">
        <f>S125*H125</f>
        <v>0</v>
      </c>
      <c r="AR125" s="17" t="s">
        <v>220</v>
      </c>
      <c r="AT125" s="17" t="s">
        <v>215</v>
      </c>
      <c r="AU125" s="17" t="s">
        <v>84</v>
      </c>
      <c r="AY125" s="17" t="s">
        <v>212</v>
      </c>
      <c r="BE125" s="227">
        <f>IF(N125="základní",J125,0)</f>
        <v>0</v>
      </c>
      <c r="BF125" s="227">
        <f>IF(N125="snížená",J125,0)</f>
        <v>0</v>
      </c>
      <c r="BG125" s="227">
        <f>IF(N125="zákl. přenesená",J125,0)</f>
        <v>0</v>
      </c>
      <c r="BH125" s="227">
        <f>IF(N125="sníž. přenesená",J125,0)</f>
        <v>0</v>
      </c>
      <c r="BI125" s="227">
        <f>IF(N125="nulová",J125,0)</f>
        <v>0</v>
      </c>
      <c r="BJ125" s="17" t="s">
        <v>82</v>
      </c>
      <c r="BK125" s="227">
        <f>ROUND(I125*H125,2)</f>
        <v>0</v>
      </c>
      <c r="BL125" s="17" t="s">
        <v>220</v>
      </c>
      <c r="BM125" s="17" t="s">
        <v>273</v>
      </c>
    </row>
    <row r="126" s="1" customFormat="1">
      <c r="B126" s="38"/>
      <c r="C126" s="39"/>
      <c r="D126" s="228" t="s">
        <v>222</v>
      </c>
      <c r="E126" s="39"/>
      <c r="F126" s="229" t="s">
        <v>274</v>
      </c>
      <c r="G126" s="39"/>
      <c r="H126" s="39"/>
      <c r="I126" s="143"/>
      <c r="J126" s="39"/>
      <c r="K126" s="39"/>
      <c r="L126" s="43"/>
      <c r="M126" s="230"/>
      <c r="N126" s="79"/>
      <c r="O126" s="79"/>
      <c r="P126" s="79"/>
      <c r="Q126" s="79"/>
      <c r="R126" s="79"/>
      <c r="S126" s="79"/>
      <c r="T126" s="80"/>
      <c r="AT126" s="17" t="s">
        <v>222</v>
      </c>
      <c r="AU126" s="17" t="s">
        <v>84</v>
      </c>
    </row>
    <row r="127" s="1" customFormat="1" ht="22.5" customHeight="1">
      <c r="B127" s="38"/>
      <c r="C127" s="253" t="s">
        <v>174</v>
      </c>
      <c r="D127" s="253" t="s">
        <v>258</v>
      </c>
      <c r="E127" s="254" t="s">
        <v>275</v>
      </c>
      <c r="F127" s="255" t="s">
        <v>276</v>
      </c>
      <c r="G127" s="256" t="s">
        <v>218</v>
      </c>
      <c r="H127" s="257">
        <v>74</v>
      </c>
      <c r="I127" s="258"/>
      <c r="J127" s="259">
        <f>ROUND(I127*H127,2)</f>
        <v>0</v>
      </c>
      <c r="K127" s="255" t="s">
        <v>219</v>
      </c>
      <c r="L127" s="260"/>
      <c r="M127" s="261" t="s">
        <v>21</v>
      </c>
      <c r="N127" s="262" t="s">
        <v>46</v>
      </c>
      <c r="O127" s="79"/>
      <c r="P127" s="225">
        <f>O127*H127</f>
        <v>0</v>
      </c>
      <c r="Q127" s="225">
        <v>0</v>
      </c>
      <c r="R127" s="225">
        <f>Q127*H127</f>
        <v>0</v>
      </c>
      <c r="S127" s="225">
        <v>0</v>
      </c>
      <c r="T127" s="226">
        <f>S127*H127</f>
        <v>0</v>
      </c>
      <c r="AR127" s="17" t="s">
        <v>262</v>
      </c>
      <c r="AT127" s="17" t="s">
        <v>258</v>
      </c>
      <c r="AU127" s="17" t="s">
        <v>84</v>
      </c>
      <c r="AY127" s="17" t="s">
        <v>212</v>
      </c>
      <c r="BE127" s="227">
        <f>IF(N127="základní",J127,0)</f>
        <v>0</v>
      </c>
      <c r="BF127" s="227">
        <f>IF(N127="snížená",J127,0)</f>
        <v>0</v>
      </c>
      <c r="BG127" s="227">
        <f>IF(N127="zákl. přenesená",J127,0)</f>
        <v>0</v>
      </c>
      <c r="BH127" s="227">
        <f>IF(N127="sníž. přenesená",J127,0)</f>
        <v>0</v>
      </c>
      <c r="BI127" s="227">
        <f>IF(N127="nulová",J127,0)</f>
        <v>0</v>
      </c>
      <c r="BJ127" s="17" t="s">
        <v>82</v>
      </c>
      <c r="BK127" s="227">
        <f>ROUND(I127*H127,2)</f>
        <v>0</v>
      </c>
      <c r="BL127" s="17" t="s">
        <v>220</v>
      </c>
      <c r="BM127" s="17" t="s">
        <v>277</v>
      </c>
    </row>
    <row r="128" s="12" customFormat="1">
      <c r="B128" s="231"/>
      <c r="C128" s="232"/>
      <c r="D128" s="228" t="s">
        <v>229</v>
      </c>
      <c r="E128" s="233" t="s">
        <v>21</v>
      </c>
      <c r="F128" s="234" t="s">
        <v>278</v>
      </c>
      <c r="G128" s="232"/>
      <c r="H128" s="235">
        <v>74</v>
      </c>
      <c r="I128" s="236"/>
      <c r="J128" s="232"/>
      <c r="K128" s="232"/>
      <c r="L128" s="237"/>
      <c r="M128" s="238"/>
      <c r="N128" s="239"/>
      <c r="O128" s="239"/>
      <c r="P128" s="239"/>
      <c r="Q128" s="239"/>
      <c r="R128" s="239"/>
      <c r="S128" s="239"/>
      <c r="T128" s="240"/>
      <c r="AT128" s="241" t="s">
        <v>229</v>
      </c>
      <c r="AU128" s="241" t="s">
        <v>84</v>
      </c>
      <c r="AV128" s="12" t="s">
        <v>84</v>
      </c>
      <c r="AW128" s="12" t="s">
        <v>36</v>
      </c>
      <c r="AX128" s="12" t="s">
        <v>82</v>
      </c>
      <c r="AY128" s="241" t="s">
        <v>212</v>
      </c>
    </row>
    <row r="129" s="1" customFormat="1" ht="22.5" customHeight="1">
      <c r="B129" s="38"/>
      <c r="C129" s="253" t="s">
        <v>279</v>
      </c>
      <c r="D129" s="253" t="s">
        <v>258</v>
      </c>
      <c r="E129" s="254" t="s">
        <v>280</v>
      </c>
      <c r="F129" s="255" t="s">
        <v>281</v>
      </c>
      <c r="G129" s="256" t="s">
        <v>218</v>
      </c>
      <c r="H129" s="257">
        <v>296</v>
      </c>
      <c r="I129" s="258"/>
      <c r="J129" s="259">
        <f>ROUND(I129*H129,2)</f>
        <v>0</v>
      </c>
      <c r="K129" s="255" t="s">
        <v>219</v>
      </c>
      <c r="L129" s="260"/>
      <c r="M129" s="261" t="s">
        <v>21</v>
      </c>
      <c r="N129" s="262" t="s">
        <v>46</v>
      </c>
      <c r="O129" s="79"/>
      <c r="P129" s="225">
        <f>O129*H129</f>
        <v>0</v>
      </c>
      <c r="Q129" s="225">
        <v>0</v>
      </c>
      <c r="R129" s="225">
        <f>Q129*H129</f>
        <v>0</v>
      </c>
      <c r="S129" s="225">
        <v>0</v>
      </c>
      <c r="T129" s="226">
        <f>S129*H129</f>
        <v>0</v>
      </c>
      <c r="AR129" s="17" t="s">
        <v>262</v>
      </c>
      <c r="AT129" s="17" t="s">
        <v>258</v>
      </c>
      <c r="AU129" s="17" t="s">
        <v>84</v>
      </c>
      <c r="AY129" s="17" t="s">
        <v>212</v>
      </c>
      <c r="BE129" s="227">
        <f>IF(N129="základní",J129,0)</f>
        <v>0</v>
      </c>
      <c r="BF129" s="227">
        <f>IF(N129="snížená",J129,0)</f>
        <v>0</v>
      </c>
      <c r="BG129" s="227">
        <f>IF(N129="zákl. přenesená",J129,0)</f>
        <v>0</v>
      </c>
      <c r="BH129" s="227">
        <f>IF(N129="sníž. přenesená",J129,0)</f>
        <v>0</v>
      </c>
      <c r="BI129" s="227">
        <f>IF(N129="nulová",J129,0)</f>
        <v>0</v>
      </c>
      <c r="BJ129" s="17" t="s">
        <v>82</v>
      </c>
      <c r="BK129" s="227">
        <f>ROUND(I129*H129,2)</f>
        <v>0</v>
      </c>
      <c r="BL129" s="17" t="s">
        <v>220</v>
      </c>
      <c r="BM129" s="17" t="s">
        <v>282</v>
      </c>
    </row>
    <row r="130" s="12" customFormat="1">
      <c r="B130" s="231"/>
      <c r="C130" s="232"/>
      <c r="D130" s="228" t="s">
        <v>229</v>
      </c>
      <c r="E130" s="233" t="s">
        <v>21</v>
      </c>
      <c r="F130" s="234" t="s">
        <v>283</v>
      </c>
      <c r="G130" s="232"/>
      <c r="H130" s="235">
        <v>296</v>
      </c>
      <c r="I130" s="236"/>
      <c r="J130" s="232"/>
      <c r="K130" s="232"/>
      <c r="L130" s="237"/>
      <c r="M130" s="238"/>
      <c r="N130" s="239"/>
      <c r="O130" s="239"/>
      <c r="P130" s="239"/>
      <c r="Q130" s="239"/>
      <c r="R130" s="239"/>
      <c r="S130" s="239"/>
      <c r="T130" s="240"/>
      <c r="AT130" s="241" t="s">
        <v>229</v>
      </c>
      <c r="AU130" s="241" t="s">
        <v>84</v>
      </c>
      <c r="AV130" s="12" t="s">
        <v>84</v>
      </c>
      <c r="AW130" s="12" t="s">
        <v>36</v>
      </c>
      <c r="AX130" s="12" t="s">
        <v>82</v>
      </c>
      <c r="AY130" s="241" t="s">
        <v>212</v>
      </c>
    </row>
    <row r="131" s="1" customFormat="1" ht="22.5" customHeight="1">
      <c r="B131" s="38"/>
      <c r="C131" s="253" t="s">
        <v>284</v>
      </c>
      <c r="D131" s="253" t="s">
        <v>258</v>
      </c>
      <c r="E131" s="254" t="s">
        <v>285</v>
      </c>
      <c r="F131" s="255" t="s">
        <v>286</v>
      </c>
      <c r="G131" s="256" t="s">
        <v>218</v>
      </c>
      <c r="H131" s="257">
        <v>296</v>
      </c>
      <c r="I131" s="258"/>
      <c r="J131" s="259">
        <f>ROUND(I131*H131,2)</f>
        <v>0</v>
      </c>
      <c r="K131" s="255" t="s">
        <v>219</v>
      </c>
      <c r="L131" s="260"/>
      <c r="M131" s="261" t="s">
        <v>21</v>
      </c>
      <c r="N131" s="262" t="s">
        <v>46</v>
      </c>
      <c r="O131" s="79"/>
      <c r="P131" s="225">
        <f>O131*H131</f>
        <v>0</v>
      </c>
      <c r="Q131" s="225">
        <v>0</v>
      </c>
      <c r="R131" s="225">
        <f>Q131*H131</f>
        <v>0</v>
      </c>
      <c r="S131" s="225">
        <v>0</v>
      </c>
      <c r="T131" s="226">
        <f>S131*H131</f>
        <v>0</v>
      </c>
      <c r="AR131" s="17" t="s">
        <v>262</v>
      </c>
      <c r="AT131" s="17" t="s">
        <v>258</v>
      </c>
      <c r="AU131" s="17" t="s">
        <v>84</v>
      </c>
      <c r="AY131" s="17" t="s">
        <v>212</v>
      </c>
      <c r="BE131" s="227">
        <f>IF(N131="základní",J131,0)</f>
        <v>0</v>
      </c>
      <c r="BF131" s="227">
        <f>IF(N131="snížená",J131,0)</f>
        <v>0</v>
      </c>
      <c r="BG131" s="227">
        <f>IF(N131="zákl. přenesená",J131,0)</f>
        <v>0</v>
      </c>
      <c r="BH131" s="227">
        <f>IF(N131="sníž. přenesená",J131,0)</f>
        <v>0</v>
      </c>
      <c r="BI131" s="227">
        <f>IF(N131="nulová",J131,0)</f>
        <v>0</v>
      </c>
      <c r="BJ131" s="17" t="s">
        <v>82</v>
      </c>
      <c r="BK131" s="227">
        <f>ROUND(I131*H131,2)</f>
        <v>0</v>
      </c>
      <c r="BL131" s="17" t="s">
        <v>220</v>
      </c>
      <c r="BM131" s="17" t="s">
        <v>287</v>
      </c>
    </row>
    <row r="132" s="12" customFormat="1">
      <c r="B132" s="231"/>
      <c r="C132" s="232"/>
      <c r="D132" s="228" t="s">
        <v>229</v>
      </c>
      <c r="E132" s="233" t="s">
        <v>21</v>
      </c>
      <c r="F132" s="234" t="s">
        <v>283</v>
      </c>
      <c r="G132" s="232"/>
      <c r="H132" s="235">
        <v>296</v>
      </c>
      <c r="I132" s="236"/>
      <c r="J132" s="232"/>
      <c r="K132" s="232"/>
      <c r="L132" s="237"/>
      <c r="M132" s="238"/>
      <c r="N132" s="239"/>
      <c r="O132" s="239"/>
      <c r="P132" s="239"/>
      <c r="Q132" s="239"/>
      <c r="R132" s="239"/>
      <c r="S132" s="239"/>
      <c r="T132" s="240"/>
      <c r="AT132" s="241" t="s">
        <v>229</v>
      </c>
      <c r="AU132" s="241" t="s">
        <v>84</v>
      </c>
      <c r="AV132" s="12" t="s">
        <v>84</v>
      </c>
      <c r="AW132" s="12" t="s">
        <v>36</v>
      </c>
      <c r="AX132" s="12" t="s">
        <v>82</v>
      </c>
      <c r="AY132" s="241" t="s">
        <v>212</v>
      </c>
    </row>
    <row r="133" s="1" customFormat="1" ht="22.5" customHeight="1">
      <c r="B133" s="38"/>
      <c r="C133" s="253" t="s">
        <v>288</v>
      </c>
      <c r="D133" s="253" t="s">
        <v>258</v>
      </c>
      <c r="E133" s="254" t="s">
        <v>289</v>
      </c>
      <c r="F133" s="255" t="s">
        <v>290</v>
      </c>
      <c r="G133" s="256" t="s">
        <v>218</v>
      </c>
      <c r="H133" s="257">
        <v>148</v>
      </c>
      <c r="I133" s="258"/>
      <c r="J133" s="259">
        <f>ROUND(I133*H133,2)</f>
        <v>0</v>
      </c>
      <c r="K133" s="255" t="s">
        <v>219</v>
      </c>
      <c r="L133" s="260"/>
      <c r="M133" s="261" t="s">
        <v>21</v>
      </c>
      <c r="N133" s="262" t="s">
        <v>46</v>
      </c>
      <c r="O133" s="79"/>
      <c r="P133" s="225">
        <f>O133*H133</f>
        <v>0</v>
      </c>
      <c r="Q133" s="225">
        <v>0</v>
      </c>
      <c r="R133" s="225">
        <f>Q133*H133</f>
        <v>0</v>
      </c>
      <c r="S133" s="225">
        <v>0</v>
      </c>
      <c r="T133" s="226">
        <f>S133*H133</f>
        <v>0</v>
      </c>
      <c r="AR133" s="17" t="s">
        <v>262</v>
      </c>
      <c r="AT133" s="17" t="s">
        <v>258</v>
      </c>
      <c r="AU133" s="17" t="s">
        <v>84</v>
      </c>
      <c r="AY133" s="17" t="s">
        <v>212</v>
      </c>
      <c r="BE133" s="227">
        <f>IF(N133="základní",J133,0)</f>
        <v>0</v>
      </c>
      <c r="BF133" s="227">
        <f>IF(N133="snížená",J133,0)</f>
        <v>0</v>
      </c>
      <c r="BG133" s="227">
        <f>IF(N133="zákl. přenesená",J133,0)</f>
        <v>0</v>
      </c>
      <c r="BH133" s="227">
        <f>IF(N133="sníž. přenesená",J133,0)</f>
        <v>0</v>
      </c>
      <c r="BI133" s="227">
        <f>IF(N133="nulová",J133,0)</f>
        <v>0</v>
      </c>
      <c r="BJ133" s="17" t="s">
        <v>82</v>
      </c>
      <c r="BK133" s="227">
        <f>ROUND(I133*H133,2)</f>
        <v>0</v>
      </c>
      <c r="BL133" s="17" t="s">
        <v>220</v>
      </c>
      <c r="BM133" s="17" t="s">
        <v>291</v>
      </c>
    </row>
    <row r="134" s="12" customFormat="1">
      <c r="B134" s="231"/>
      <c r="C134" s="232"/>
      <c r="D134" s="228" t="s">
        <v>229</v>
      </c>
      <c r="E134" s="233" t="s">
        <v>21</v>
      </c>
      <c r="F134" s="234" t="s">
        <v>292</v>
      </c>
      <c r="G134" s="232"/>
      <c r="H134" s="235">
        <v>148</v>
      </c>
      <c r="I134" s="236"/>
      <c r="J134" s="232"/>
      <c r="K134" s="232"/>
      <c r="L134" s="237"/>
      <c r="M134" s="238"/>
      <c r="N134" s="239"/>
      <c r="O134" s="239"/>
      <c r="P134" s="239"/>
      <c r="Q134" s="239"/>
      <c r="R134" s="239"/>
      <c r="S134" s="239"/>
      <c r="T134" s="240"/>
      <c r="AT134" s="241" t="s">
        <v>229</v>
      </c>
      <c r="AU134" s="241" t="s">
        <v>84</v>
      </c>
      <c r="AV134" s="12" t="s">
        <v>84</v>
      </c>
      <c r="AW134" s="12" t="s">
        <v>36</v>
      </c>
      <c r="AX134" s="12" t="s">
        <v>82</v>
      </c>
      <c r="AY134" s="241" t="s">
        <v>212</v>
      </c>
    </row>
    <row r="135" s="1" customFormat="1" ht="22.5" customHeight="1">
      <c r="B135" s="38"/>
      <c r="C135" s="253" t="s">
        <v>293</v>
      </c>
      <c r="D135" s="253" t="s">
        <v>258</v>
      </c>
      <c r="E135" s="254" t="s">
        <v>294</v>
      </c>
      <c r="F135" s="255" t="s">
        <v>295</v>
      </c>
      <c r="G135" s="256" t="s">
        <v>218</v>
      </c>
      <c r="H135" s="257">
        <v>296</v>
      </c>
      <c r="I135" s="258"/>
      <c r="J135" s="259">
        <f>ROUND(I135*H135,2)</f>
        <v>0</v>
      </c>
      <c r="K135" s="255" t="s">
        <v>219</v>
      </c>
      <c r="L135" s="260"/>
      <c r="M135" s="261" t="s">
        <v>21</v>
      </c>
      <c r="N135" s="262" t="s">
        <v>46</v>
      </c>
      <c r="O135" s="79"/>
      <c r="P135" s="225">
        <f>O135*H135</f>
        <v>0</v>
      </c>
      <c r="Q135" s="225">
        <v>0</v>
      </c>
      <c r="R135" s="225">
        <f>Q135*H135</f>
        <v>0</v>
      </c>
      <c r="S135" s="225">
        <v>0</v>
      </c>
      <c r="T135" s="226">
        <f>S135*H135</f>
        <v>0</v>
      </c>
      <c r="AR135" s="17" t="s">
        <v>262</v>
      </c>
      <c r="AT135" s="17" t="s">
        <v>258</v>
      </c>
      <c r="AU135" s="17" t="s">
        <v>84</v>
      </c>
      <c r="AY135" s="17" t="s">
        <v>212</v>
      </c>
      <c r="BE135" s="227">
        <f>IF(N135="základní",J135,0)</f>
        <v>0</v>
      </c>
      <c r="BF135" s="227">
        <f>IF(N135="snížená",J135,0)</f>
        <v>0</v>
      </c>
      <c r="BG135" s="227">
        <f>IF(N135="zákl. přenesená",J135,0)</f>
        <v>0</v>
      </c>
      <c r="BH135" s="227">
        <f>IF(N135="sníž. přenesená",J135,0)</f>
        <v>0</v>
      </c>
      <c r="BI135" s="227">
        <f>IF(N135="nulová",J135,0)</f>
        <v>0</v>
      </c>
      <c r="BJ135" s="17" t="s">
        <v>82</v>
      </c>
      <c r="BK135" s="227">
        <f>ROUND(I135*H135,2)</f>
        <v>0</v>
      </c>
      <c r="BL135" s="17" t="s">
        <v>220</v>
      </c>
      <c r="BM135" s="17" t="s">
        <v>296</v>
      </c>
    </row>
    <row r="136" s="12" customFormat="1">
      <c r="B136" s="231"/>
      <c r="C136" s="232"/>
      <c r="D136" s="228" t="s">
        <v>229</v>
      </c>
      <c r="E136" s="233" t="s">
        <v>21</v>
      </c>
      <c r="F136" s="234" t="s">
        <v>283</v>
      </c>
      <c r="G136" s="232"/>
      <c r="H136" s="235">
        <v>296</v>
      </c>
      <c r="I136" s="236"/>
      <c r="J136" s="232"/>
      <c r="K136" s="232"/>
      <c r="L136" s="237"/>
      <c r="M136" s="238"/>
      <c r="N136" s="239"/>
      <c r="O136" s="239"/>
      <c r="P136" s="239"/>
      <c r="Q136" s="239"/>
      <c r="R136" s="239"/>
      <c r="S136" s="239"/>
      <c r="T136" s="240"/>
      <c r="AT136" s="241" t="s">
        <v>229</v>
      </c>
      <c r="AU136" s="241" t="s">
        <v>84</v>
      </c>
      <c r="AV136" s="12" t="s">
        <v>84</v>
      </c>
      <c r="AW136" s="12" t="s">
        <v>36</v>
      </c>
      <c r="AX136" s="12" t="s">
        <v>82</v>
      </c>
      <c r="AY136" s="241" t="s">
        <v>212</v>
      </c>
    </row>
    <row r="137" s="1" customFormat="1" ht="22.5" customHeight="1">
      <c r="B137" s="38"/>
      <c r="C137" s="253" t="s">
        <v>8</v>
      </c>
      <c r="D137" s="253" t="s">
        <v>258</v>
      </c>
      <c r="E137" s="254" t="s">
        <v>297</v>
      </c>
      <c r="F137" s="255" t="s">
        <v>298</v>
      </c>
      <c r="G137" s="256" t="s">
        <v>218</v>
      </c>
      <c r="H137" s="257">
        <v>296</v>
      </c>
      <c r="I137" s="258"/>
      <c r="J137" s="259">
        <f>ROUND(I137*H137,2)</f>
        <v>0</v>
      </c>
      <c r="K137" s="255" t="s">
        <v>219</v>
      </c>
      <c r="L137" s="260"/>
      <c r="M137" s="261" t="s">
        <v>21</v>
      </c>
      <c r="N137" s="262" t="s">
        <v>46</v>
      </c>
      <c r="O137" s="79"/>
      <c r="P137" s="225">
        <f>O137*H137</f>
        <v>0</v>
      </c>
      <c r="Q137" s="225">
        <v>0</v>
      </c>
      <c r="R137" s="225">
        <f>Q137*H137</f>
        <v>0</v>
      </c>
      <c r="S137" s="225">
        <v>0</v>
      </c>
      <c r="T137" s="226">
        <f>S137*H137</f>
        <v>0</v>
      </c>
      <c r="AR137" s="17" t="s">
        <v>262</v>
      </c>
      <c r="AT137" s="17" t="s">
        <v>258</v>
      </c>
      <c r="AU137" s="17" t="s">
        <v>84</v>
      </c>
      <c r="AY137" s="17" t="s">
        <v>212</v>
      </c>
      <c r="BE137" s="227">
        <f>IF(N137="základní",J137,0)</f>
        <v>0</v>
      </c>
      <c r="BF137" s="227">
        <f>IF(N137="snížená",J137,0)</f>
        <v>0</v>
      </c>
      <c r="BG137" s="227">
        <f>IF(N137="zákl. přenesená",J137,0)</f>
        <v>0</v>
      </c>
      <c r="BH137" s="227">
        <f>IF(N137="sníž. přenesená",J137,0)</f>
        <v>0</v>
      </c>
      <c r="BI137" s="227">
        <f>IF(N137="nulová",J137,0)</f>
        <v>0</v>
      </c>
      <c r="BJ137" s="17" t="s">
        <v>82</v>
      </c>
      <c r="BK137" s="227">
        <f>ROUND(I137*H137,2)</f>
        <v>0</v>
      </c>
      <c r="BL137" s="17" t="s">
        <v>220</v>
      </c>
      <c r="BM137" s="17" t="s">
        <v>299</v>
      </c>
    </row>
    <row r="138" s="12" customFormat="1">
      <c r="B138" s="231"/>
      <c r="C138" s="232"/>
      <c r="D138" s="228" t="s">
        <v>229</v>
      </c>
      <c r="E138" s="233" t="s">
        <v>21</v>
      </c>
      <c r="F138" s="234" t="s">
        <v>283</v>
      </c>
      <c r="G138" s="232"/>
      <c r="H138" s="235">
        <v>296</v>
      </c>
      <c r="I138" s="236"/>
      <c r="J138" s="232"/>
      <c r="K138" s="232"/>
      <c r="L138" s="237"/>
      <c r="M138" s="238"/>
      <c r="N138" s="239"/>
      <c r="O138" s="239"/>
      <c r="P138" s="239"/>
      <c r="Q138" s="239"/>
      <c r="R138" s="239"/>
      <c r="S138" s="239"/>
      <c r="T138" s="240"/>
      <c r="AT138" s="241" t="s">
        <v>229</v>
      </c>
      <c r="AU138" s="241" t="s">
        <v>84</v>
      </c>
      <c r="AV138" s="12" t="s">
        <v>84</v>
      </c>
      <c r="AW138" s="12" t="s">
        <v>36</v>
      </c>
      <c r="AX138" s="12" t="s">
        <v>82</v>
      </c>
      <c r="AY138" s="241" t="s">
        <v>212</v>
      </c>
    </row>
    <row r="139" s="1" customFormat="1" ht="22.5" customHeight="1">
      <c r="B139" s="38"/>
      <c r="C139" s="253" t="s">
        <v>300</v>
      </c>
      <c r="D139" s="253" t="s">
        <v>258</v>
      </c>
      <c r="E139" s="254" t="s">
        <v>301</v>
      </c>
      <c r="F139" s="255" t="s">
        <v>302</v>
      </c>
      <c r="G139" s="256" t="s">
        <v>218</v>
      </c>
      <c r="H139" s="257">
        <v>148</v>
      </c>
      <c r="I139" s="258"/>
      <c r="J139" s="259">
        <f>ROUND(I139*H139,2)</f>
        <v>0</v>
      </c>
      <c r="K139" s="255" t="s">
        <v>219</v>
      </c>
      <c r="L139" s="260"/>
      <c r="M139" s="261" t="s">
        <v>21</v>
      </c>
      <c r="N139" s="262" t="s">
        <v>46</v>
      </c>
      <c r="O139" s="79"/>
      <c r="P139" s="225">
        <f>O139*H139</f>
        <v>0</v>
      </c>
      <c r="Q139" s="225">
        <v>0</v>
      </c>
      <c r="R139" s="225">
        <f>Q139*H139</f>
        <v>0</v>
      </c>
      <c r="S139" s="225">
        <v>0</v>
      </c>
      <c r="T139" s="226">
        <f>S139*H139</f>
        <v>0</v>
      </c>
      <c r="AR139" s="17" t="s">
        <v>262</v>
      </c>
      <c r="AT139" s="17" t="s">
        <v>258</v>
      </c>
      <c r="AU139" s="17" t="s">
        <v>84</v>
      </c>
      <c r="AY139" s="17" t="s">
        <v>212</v>
      </c>
      <c r="BE139" s="227">
        <f>IF(N139="základní",J139,0)</f>
        <v>0</v>
      </c>
      <c r="BF139" s="227">
        <f>IF(N139="snížená",J139,0)</f>
        <v>0</v>
      </c>
      <c r="BG139" s="227">
        <f>IF(N139="zákl. přenesená",J139,0)</f>
        <v>0</v>
      </c>
      <c r="BH139" s="227">
        <f>IF(N139="sníž. přenesená",J139,0)</f>
        <v>0</v>
      </c>
      <c r="BI139" s="227">
        <f>IF(N139="nulová",J139,0)</f>
        <v>0</v>
      </c>
      <c r="BJ139" s="17" t="s">
        <v>82</v>
      </c>
      <c r="BK139" s="227">
        <f>ROUND(I139*H139,2)</f>
        <v>0</v>
      </c>
      <c r="BL139" s="17" t="s">
        <v>220</v>
      </c>
      <c r="BM139" s="17" t="s">
        <v>303</v>
      </c>
    </row>
    <row r="140" s="12" customFormat="1">
      <c r="B140" s="231"/>
      <c r="C140" s="232"/>
      <c r="D140" s="228" t="s">
        <v>229</v>
      </c>
      <c r="E140" s="233" t="s">
        <v>21</v>
      </c>
      <c r="F140" s="234" t="s">
        <v>292</v>
      </c>
      <c r="G140" s="232"/>
      <c r="H140" s="235">
        <v>148</v>
      </c>
      <c r="I140" s="236"/>
      <c r="J140" s="232"/>
      <c r="K140" s="232"/>
      <c r="L140" s="237"/>
      <c r="M140" s="238"/>
      <c r="N140" s="239"/>
      <c r="O140" s="239"/>
      <c r="P140" s="239"/>
      <c r="Q140" s="239"/>
      <c r="R140" s="239"/>
      <c r="S140" s="239"/>
      <c r="T140" s="240"/>
      <c r="AT140" s="241" t="s">
        <v>229</v>
      </c>
      <c r="AU140" s="241" t="s">
        <v>84</v>
      </c>
      <c r="AV140" s="12" t="s">
        <v>84</v>
      </c>
      <c r="AW140" s="12" t="s">
        <v>36</v>
      </c>
      <c r="AX140" s="12" t="s">
        <v>82</v>
      </c>
      <c r="AY140" s="241" t="s">
        <v>212</v>
      </c>
    </row>
    <row r="141" s="1" customFormat="1" ht="22.5" customHeight="1">
      <c r="B141" s="38"/>
      <c r="C141" s="253" t="s">
        <v>304</v>
      </c>
      <c r="D141" s="253" t="s">
        <v>258</v>
      </c>
      <c r="E141" s="254" t="s">
        <v>305</v>
      </c>
      <c r="F141" s="255" t="s">
        <v>306</v>
      </c>
      <c r="G141" s="256" t="s">
        <v>218</v>
      </c>
      <c r="H141" s="257">
        <v>148</v>
      </c>
      <c r="I141" s="258"/>
      <c r="J141" s="259">
        <f>ROUND(I141*H141,2)</f>
        <v>0</v>
      </c>
      <c r="K141" s="255" t="s">
        <v>219</v>
      </c>
      <c r="L141" s="260"/>
      <c r="M141" s="261" t="s">
        <v>21</v>
      </c>
      <c r="N141" s="262" t="s">
        <v>46</v>
      </c>
      <c r="O141" s="79"/>
      <c r="P141" s="225">
        <f>O141*H141</f>
        <v>0</v>
      </c>
      <c r="Q141" s="225">
        <v>0</v>
      </c>
      <c r="R141" s="225">
        <f>Q141*H141</f>
        <v>0</v>
      </c>
      <c r="S141" s="225">
        <v>0</v>
      </c>
      <c r="T141" s="226">
        <f>S141*H141</f>
        <v>0</v>
      </c>
      <c r="AR141" s="17" t="s">
        <v>262</v>
      </c>
      <c r="AT141" s="17" t="s">
        <v>258</v>
      </c>
      <c r="AU141" s="17" t="s">
        <v>84</v>
      </c>
      <c r="AY141" s="17" t="s">
        <v>212</v>
      </c>
      <c r="BE141" s="227">
        <f>IF(N141="základní",J141,0)</f>
        <v>0</v>
      </c>
      <c r="BF141" s="227">
        <f>IF(N141="snížená",J141,0)</f>
        <v>0</v>
      </c>
      <c r="BG141" s="227">
        <f>IF(N141="zákl. přenesená",J141,0)</f>
        <v>0</v>
      </c>
      <c r="BH141" s="227">
        <f>IF(N141="sníž. přenesená",J141,0)</f>
        <v>0</v>
      </c>
      <c r="BI141" s="227">
        <f>IF(N141="nulová",J141,0)</f>
        <v>0</v>
      </c>
      <c r="BJ141" s="17" t="s">
        <v>82</v>
      </c>
      <c r="BK141" s="227">
        <f>ROUND(I141*H141,2)</f>
        <v>0</v>
      </c>
      <c r="BL141" s="17" t="s">
        <v>220</v>
      </c>
      <c r="BM141" s="17" t="s">
        <v>307</v>
      </c>
    </row>
    <row r="142" s="1" customFormat="1" ht="22.5" customHeight="1">
      <c r="B142" s="38"/>
      <c r="C142" s="253" t="s">
        <v>308</v>
      </c>
      <c r="D142" s="253" t="s">
        <v>258</v>
      </c>
      <c r="E142" s="254" t="s">
        <v>309</v>
      </c>
      <c r="F142" s="255" t="s">
        <v>310</v>
      </c>
      <c r="G142" s="256" t="s">
        <v>226</v>
      </c>
      <c r="H142" s="257">
        <v>100</v>
      </c>
      <c r="I142" s="258"/>
      <c r="J142" s="259">
        <f>ROUND(I142*H142,2)</f>
        <v>0</v>
      </c>
      <c r="K142" s="255" t="s">
        <v>219</v>
      </c>
      <c r="L142" s="260"/>
      <c r="M142" s="261" t="s">
        <v>21</v>
      </c>
      <c r="N142" s="262" t="s">
        <v>46</v>
      </c>
      <c r="O142" s="79"/>
      <c r="P142" s="225">
        <f>O142*H142</f>
        <v>0</v>
      </c>
      <c r="Q142" s="225">
        <v>0</v>
      </c>
      <c r="R142" s="225">
        <f>Q142*H142</f>
        <v>0</v>
      </c>
      <c r="S142" s="225">
        <v>0</v>
      </c>
      <c r="T142" s="226">
        <f>S142*H142</f>
        <v>0</v>
      </c>
      <c r="AR142" s="17" t="s">
        <v>262</v>
      </c>
      <c r="AT142" s="17" t="s">
        <v>258</v>
      </c>
      <c r="AU142" s="17" t="s">
        <v>84</v>
      </c>
      <c r="AY142" s="17" t="s">
        <v>212</v>
      </c>
      <c r="BE142" s="227">
        <f>IF(N142="základní",J142,0)</f>
        <v>0</v>
      </c>
      <c r="BF142" s="227">
        <f>IF(N142="snížená",J142,0)</f>
        <v>0</v>
      </c>
      <c r="BG142" s="227">
        <f>IF(N142="zákl. přenesená",J142,0)</f>
        <v>0</v>
      </c>
      <c r="BH142" s="227">
        <f>IF(N142="sníž. přenesená",J142,0)</f>
        <v>0</v>
      </c>
      <c r="BI142" s="227">
        <f>IF(N142="nulová",J142,0)</f>
        <v>0</v>
      </c>
      <c r="BJ142" s="17" t="s">
        <v>82</v>
      </c>
      <c r="BK142" s="227">
        <f>ROUND(I142*H142,2)</f>
        <v>0</v>
      </c>
      <c r="BL142" s="17" t="s">
        <v>220</v>
      </c>
      <c r="BM142" s="17" t="s">
        <v>311</v>
      </c>
    </row>
    <row r="143" s="12" customFormat="1">
      <c r="B143" s="231"/>
      <c r="C143" s="232"/>
      <c r="D143" s="228" t="s">
        <v>229</v>
      </c>
      <c r="E143" s="233" t="s">
        <v>21</v>
      </c>
      <c r="F143" s="234" t="s">
        <v>312</v>
      </c>
      <c r="G143" s="232"/>
      <c r="H143" s="235">
        <v>100</v>
      </c>
      <c r="I143" s="236"/>
      <c r="J143" s="232"/>
      <c r="K143" s="232"/>
      <c r="L143" s="237"/>
      <c r="M143" s="238"/>
      <c r="N143" s="239"/>
      <c r="O143" s="239"/>
      <c r="P143" s="239"/>
      <c r="Q143" s="239"/>
      <c r="R143" s="239"/>
      <c r="S143" s="239"/>
      <c r="T143" s="240"/>
      <c r="AT143" s="241" t="s">
        <v>229</v>
      </c>
      <c r="AU143" s="241" t="s">
        <v>84</v>
      </c>
      <c r="AV143" s="12" t="s">
        <v>84</v>
      </c>
      <c r="AW143" s="12" t="s">
        <v>36</v>
      </c>
      <c r="AX143" s="12" t="s">
        <v>82</v>
      </c>
      <c r="AY143" s="241" t="s">
        <v>212</v>
      </c>
    </row>
    <row r="144" s="1" customFormat="1" ht="45" customHeight="1">
      <c r="B144" s="38"/>
      <c r="C144" s="216" t="s">
        <v>313</v>
      </c>
      <c r="D144" s="216" t="s">
        <v>215</v>
      </c>
      <c r="E144" s="217" t="s">
        <v>314</v>
      </c>
      <c r="F144" s="218" t="s">
        <v>315</v>
      </c>
      <c r="G144" s="219" t="s">
        <v>316</v>
      </c>
      <c r="H144" s="220">
        <v>4</v>
      </c>
      <c r="I144" s="221"/>
      <c r="J144" s="222">
        <f>ROUND(I144*H144,2)</f>
        <v>0</v>
      </c>
      <c r="K144" s="218" t="s">
        <v>219</v>
      </c>
      <c r="L144" s="43"/>
      <c r="M144" s="223" t="s">
        <v>21</v>
      </c>
      <c r="N144" s="224" t="s">
        <v>46</v>
      </c>
      <c r="O144" s="79"/>
      <c r="P144" s="225">
        <f>O144*H144</f>
        <v>0</v>
      </c>
      <c r="Q144" s="225">
        <v>0</v>
      </c>
      <c r="R144" s="225">
        <f>Q144*H144</f>
        <v>0</v>
      </c>
      <c r="S144" s="225">
        <v>0</v>
      </c>
      <c r="T144" s="226">
        <f>S144*H144</f>
        <v>0</v>
      </c>
      <c r="AR144" s="17" t="s">
        <v>220</v>
      </c>
      <c r="AT144" s="17" t="s">
        <v>215</v>
      </c>
      <c r="AU144" s="17" t="s">
        <v>84</v>
      </c>
      <c r="AY144" s="17" t="s">
        <v>212</v>
      </c>
      <c r="BE144" s="227">
        <f>IF(N144="základní",J144,0)</f>
        <v>0</v>
      </c>
      <c r="BF144" s="227">
        <f>IF(N144="snížená",J144,0)</f>
        <v>0</v>
      </c>
      <c r="BG144" s="227">
        <f>IF(N144="zákl. přenesená",J144,0)</f>
        <v>0</v>
      </c>
      <c r="BH144" s="227">
        <f>IF(N144="sníž. přenesená",J144,0)</f>
        <v>0</v>
      </c>
      <c r="BI144" s="227">
        <f>IF(N144="nulová",J144,0)</f>
        <v>0</v>
      </c>
      <c r="BJ144" s="17" t="s">
        <v>82</v>
      </c>
      <c r="BK144" s="227">
        <f>ROUND(I144*H144,2)</f>
        <v>0</v>
      </c>
      <c r="BL144" s="17" t="s">
        <v>220</v>
      </c>
      <c r="BM144" s="17" t="s">
        <v>317</v>
      </c>
    </row>
    <row r="145" s="1" customFormat="1">
      <c r="B145" s="38"/>
      <c r="C145" s="39"/>
      <c r="D145" s="228" t="s">
        <v>222</v>
      </c>
      <c r="E145" s="39"/>
      <c r="F145" s="229" t="s">
        <v>318</v>
      </c>
      <c r="G145" s="39"/>
      <c r="H145" s="39"/>
      <c r="I145" s="143"/>
      <c r="J145" s="39"/>
      <c r="K145" s="39"/>
      <c r="L145" s="43"/>
      <c r="M145" s="230"/>
      <c r="N145" s="79"/>
      <c r="O145" s="79"/>
      <c r="P145" s="79"/>
      <c r="Q145" s="79"/>
      <c r="R145" s="79"/>
      <c r="S145" s="79"/>
      <c r="T145" s="80"/>
      <c r="AT145" s="17" t="s">
        <v>222</v>
      </c>
      <c r="AU145" s="17" t="s">
        <v>84</v>
      </c>
    </row>
    <row r="146" s="1" customFormat="1" ht="33.75" customHeight="1">
      <c r="B146" s="38"/>
      <c r="C146" s="216" t="s">
        <v>319</v>
      </c>
      <c r="D146" s="216" t="s">
        <v>215</v>
      </c>
      <c r="E146" s="217" t="s">
        <v>320</v>
      </c>
      <c r="F146" s="218" t="s">
        <v>321</v>
      </c>
      <c r="G146" s="219" t="s">
        <v>316</v>
      </c>
      <c r="H146" s="220">
        <v>2</v>
      </c>
      <c r="I146" s="221"/>
      <c r="J146" s="222">
        <f>ROUND(I146*H146,2)</f>
        <v>0</v>
      </c>
      <c r="K146" s="218" t="s">
        <v>219</v>
      </c>
      <c r="L146" s="43"/>
      <c r="M146" s="223" t="s">
        <v>21</v>
      </c>
      <c r="N146" s="224" t="s">
        <v>46</v>
      </c>
      <c r="O146" s="79"/>
      <c r="P146" s="225">
        <f>O146*H146</f>
        <v>0</v>
      </c>
      <c r="Q146" s="225">
        <v>0</v>
      </c>
      <c r="R146" s="225">
        <f>Q146*H146</f>
        <v>0</v>
      </c>
      <c r="S146" s="225">
        <v>0</v>
      </c>
      <c r="T146" s="226">
        <f>S146*H146</f>
        <v>0</v>
      </c>
      <c r="AR146" s="17" t="s">
        <v>220</v>
      </c>
      <c r="AT146" s="17" t="s">
        <v>215</v>
      </c>
      <c r="AU146" s="17" t="s">
        <v>84</v>
      </c>
      <c r="AY146" s="17" t="s">
        <v>212</v>
      </c>
      <c r="BE146" s="227">
        <f>IF(N146="základní",J146,0)</f>
        <v>0</v>
      </c>
      <c r="BF146" s="227">
        <f>IF(N146="snížená",J146,0)</f>
        <v>0</v>
      </c>
      <c r="BG146" s="227">
        <f>IF(N146="zákl. přenesená",J146,0)</f>
        <v>0</v>
      </c>
      <c r="BH146" s="227">
        <f>IF(N146="sníž. přenesená",J146,0)</f>
        <v>0</v>
      </c>
      <c r="BI146" s="227">
        <f>IF(N146="nulová",J146,0)</f>
        <v>0</v>
      </c>
      <c r="BJ146" s="17" t="s">
        <v>82</v>
      </c>
      <c r="BK146" s="227">
        <f>ROUND(I146*H146,2)</f>
        <v>0</v>
      </c>
      <c r="BL146" s="17" t="s">
        <v>220</v>
      </c>
      <c r="BM146" s="17" t="s">
        <v>322</v>
      </c>
    </row>
    <row r="147" s="1" customFormat="1">
      <c r="B147" s="38"/>
      <c r="C147" s="39"/>
      <c r="D147" s="228" t="s">
        <v>222</v>
      </c>
      <c r="E147" s="39"/>
      <c r="F147" s="229" t="s">
        <v>323</v>
      </c>
      <c r="G147" s="39"/>
      <c r="H147" s="39"/>
      <c r="I147" s="143"/>
      <c r="J147" s="39"/>
      <c r="K147" s="39"/>
      <c r="L147" s="43"/>
      <c r="M147" s="230"/>
      <c r="N147" s="79"/>
      <c r="O147" s="79"/>
      <c r="P147" s="79"/>
      <c r="Q147" s="79"/>
      <c r="R147" s="79"/>
      <c r="S147" s="79"/>
      <c r="T147" s="80"/>
      <c r="AT147" s="17" t="s">
        <v>222</v>
      </c>
      <c r="AU147" s="17" t="s">
        <v>84</v>
      </c>
    </row>
    <row r="148" s="1" customFormat="1" ht="33.75" customHeight="1">
      <c r="B148" s="38"/>
      <c r="C148" s="216" t="s">
        <v>7</v>
      </c>
      <c r="D148" s="216" t="s">
        <v>215</v>
      </c>
      <c r="E148" s="217" t="s">
        <v>324</v>
      </c>
      <c r="F148" s="218" t="s">
        <v>325</v>
      </c>
      <c r="G148" s="219" t="s">
        <v>226</v>
      </c>
      <c r="H148" s="220">
        <v>200</v>
      </c>
      <c r="I148" s="221"/>
      <c r="J148" s="222">
        <f>ROUND(I148*H148,2)</f>
        <v>0</v>
      </c>
      <c r="K148" s="218" t="s">
        <v>219</v>
      </c>
      <c r="L148" s="43"/>
      <c r="M148" s="223" t="s">
        <v>21</v>
      </c>
      <c r="N148" s="224" t="s">
        <v>46</v>
      </c>
      <c r="O148" s="79"/>
      <c r="P148" s="225">
        <f>O148*H148</f>
        <v>0</v>
      </c>
      <c r="Q148" s="225">
        <v>0</v>
      </c>
      <c r="R148" s="225">
        <f>Q148*H148</f>
        <v>0</v>
      </c>
      <c r="S148" s="225">
        <v>0</v>
      </c>
      <c r="T148" s="226">
        <f>S148*H148</f>
        <v>0</v>
      </c>
      <c r="AR148" s="17" t="s">
        <v>220</v>
      </c>
      <c r="AT148" s="17" t="s">
        <v>215</v>
      </c>
      <c r="AU148" s="17" t="s">
        <v>84</v>
      </c>
      <c r="AY148" s="17" t="s">
        <v>212</v>
      </c>
      <c r="BE148" s="227">
        <f>IF(N148="základní",J148,0)</f>
        <v>0</v>
      </c>
      <c r="BF148" s="227">
        <f>IF(N148="snížená",J148,0)</f>
        <v>0</v>
      </c>
      <c r="BG148" s="227">
        <f>IF(N148="zákl. přenesená",J148,0)</f>
        <v>0</v>
      </c>
      <c r="BH148" s="227">
        <f>IF(N148="sníž. přenesená",J148,0)</f>
        <v>0</v>
      </c>
      <c r="BI148" s="227">
        <f>IF(N148="nulová",J148,0)</f>
        <v>0</v>
      </c>
      <c r="BJ148" s="17" t="s">
        <v>82</v>
      </c>
      <c r="BK148" s="227">
        <f>ROUND(I148*H148,2)</f>
        <v>0</v>
      </c>
      <c r="BL148" s="17" t="s">
        <v>220</v>
      </c>
      <c r="BM148" s="17" t="s">
        <v>326</v>
      </c>
    </row>
    <row r="149" s="1" customFormat="1">
      <c r="B149" s="38"/>
      <c r="C149" s="39"/>
      <c r="D149" s="228" t="s">
        <v>222</v>
      </c>
      <c r="E149" s="39"/>
      <c r="F149" s="229" t="s">
        <v>327</v>
      </c>
      <c r="G149" s="39"/>
      <c r="H149" s="39"/>
      <c r="I149" s="143"/>
      <c r="J149" s="39"/>
      <c r="K149" s="39"/>
      <c r="L149" s="43"/>
      <c r="M149" s="230"/>
      <c r="N149" s="79"/>
      <c r="O149" s="79"/>
      <c r="P149" s="79"/>
      <c r="Q149" s="79"/>
      <c r="R149" s="79"/>
      <c r="S149" s="79"/>
      <c r="T149" s="80"/>
      <c r="AT149" s="17" t="s">
        <v>222</v>
      </c>
      <c r="AU149" s="17" t="s">
        <v>84</v>
      </c>
    </row>
    <row r="150" s="1" customFormat="1" ht="33.75" customHeight="1">
      <c r="B150" s="38"/>
      <c r="C150" s="216" t="s">
        <v>328</v>
      </c>
      <c r="D150" s="216" t="s">
        <v>215</v>
      </c>
      <c r="E150" s="217" t="s">
        <v>329</v>
      </c>
      <c r="F150" s="218" t="s">
        <v>330</v>
      </c>
      <c r="G150" s="219" t="s">
        <v>226</v>
      </c>
      <c r="H150" s="220">
        <v>200</v>
      </c>
      <c r="I150" s="221"/>
      <c r="J150" s="222">
        <f>ROUND(I150*H150,2)</f>
        <v>0</v>
      </c>
      <c r="K150" s="218" t="s">
        <v>219</v>
      </c>
      <c r="L150" s="43"/>
      <c r="M150" s="223" t="s">
        <v>21</v>
      </c>
      <c r="N150" s="224" t="s">
        <v>46</v>
      </c>
      <c r="O150" s="79"/>
      <c r="P150" s="225">
        <f>O150*H150</f>
        <v>0</v>
      </c>
      <c r="Q150" s="225">
        <v>0</v>
      </c>
      <c r="R150" s="225">
        <f>Q150*H150</f>
        <v>0</v>
      </c>
      <c r="S150" s="225">
        <v>0</v>
      </c>
      <c r="T150" s="226">
        <f>S150*H150</f>
        <v>0</v>
      </c>
      <c r="AR150" s="17" t="s">
        <v>220</v>
      </c>
      <c r="AT150" s="17" t="s">
        <v>215</v>
      </c>
      <c r="AU150" s="17" t="s">
        <v>84</v>
      </c>
      <c r="AY150" s="17" t="s">
        <v>212</v>
      </c>
      <c r="BE150" s="227">
        <f>IF(N150="základní",J150,0)</f>
        <v>0</v>
      </c>
      <c r="BF150" s="227">
        <f>IF(N150="snížená",J150,0)</f>
        <v>0</v>
      </c>
      <c r="BG150" s="227">
        <f>IF(N150="zákl. přenesená",J150,0)</f>
        <v>0</v>
      </c>
      <c r="BH150" s="227">
        <f>IF(N150="sníž. přenesená",J150,0)</f>
        <v>0</v>
      </c>
      <c r="BI150" s="227">
        <f>IF(N150="nulová",J150,0)</f>
        <v>0</v>
      </c>
      <c r="BJ150" s="17" t="s">
        <v>82</v>
      </c>
      <c r="BK150" s="227">
        <f>ROUND(I150*H150,2)</f>
        <v>0</v>
      </c>
      <c r="BL150" s="17" t="s">
        <v>220</v>
      </c>
      <c r="BM150" s="17" t="s">
        <v>331</v>
      </c>
    </row>
    <row r="151" s="1" customFormat="1">
      <c r="B151" s="38"/>
      <c r="C151" s="39"/>
      <c r="D151" s="228" t="s">
        <v>222</v>
      </c>
      <c r="E151" s="39"/>
      <c r="F151" s="229" t="s">
        <v>327</v>
      </c>
      <c r="G151" s="39"/>
      <c r="H151" s="39"/>
      <c r="I151" s="143"/>
      <c r="J151" s="39"/>
      <c r="K151" s="39"/>
      <c r="L151" s="43"/>
      <c r="M151" s="230"/>
      <c r="N151" s="79"/>
      <c r="O151" s="79"/>
      <c r="P151" s="79"/>
      <c r="Q151" s="79"/>
      <c r="R151" s="79"/>
      <c r="S151" s="79"/>
      <c r="T151" s="80"/>
      <c r="AT151" s="17" t="s">
        <v>222</v>
      </c>
      <c r="AU151" s="17" t="s">
        <v>84</v>
      </c>
    </row>
    <row r="152" s="1" customFormat="1" ht="56.25" customHeight="1">
      <c r="B152" s="38"/>
      <c r="C152" s="216" t="s">
        <v>332</v>
      </c>
      <c r="D152" s="216" t="s">
        <v>215</v>
      </c>
      <c r="E152" s="217" t="s">
        <v>333</v>
      </c>
      <c r="F152" s="218" t="s">
        <v>334</v>
      </c>
      <c r="G152" s="219" t="s">
        <v>248</v>
      </c>
      <c r="H152" s="220">
        <v>1.3</v>
      </c>
      <c r="I152" s="221"/>
      <c r="J152" s="222">
        <f>ROUND(I152*H152,2)</f>
        <v>0</v>
      </c>
      <c r="K152" s="218" t="s">
        <v>219</v>
      </c>
      <c r="L152" s="43"/>
      <c r="M152" s="223" t="s">
        <v>21</v>
      </c>
      <c r="N152" s="224" t="s">
        <v>46</v>
      </c>
      <c r="O152" s="79"/>
      <c r="P152" s="225">
        <f>O152*H152</f>
        <v>0</v>
      </c>
      <c r="Q152" s="225">
        <v>0</v>
      </c>
      <c r="R152" s="225">
        <f>Q152*H152</f>
        <v>0</v>
      </c>
      <c r="S152" s="225">
        <v>0</v>
      </c>
      <c r="T152" s="226">
        <f>S152*H152</f>
        <v>0</v>
      </c>
      <c r="AR152" s="17" t="s">
        <v>220</v>
      </c>
      <c r="AT152" s="17" t="s">
        <v>215</v>
      </c>
      <c r="AU152" s="17" t="s">
        <v>84</v>
      </c>
      <c r="AY152" s="17" t="s">
        <v>212</v>
      </c>
      <c r="BE152" s="227">
        <f>IF(N152="základní",J152,0)</f>
        <v>0</v>
      </c>
      <c r="BF152" s="227">
        <f>IF(N152="snížená",J152,0)</f>
        <v>0</v>
      </c>
      <c r="BG152" s="227">
        <f>IF(N152="zákl. přenesená",J152,0)</f>
        <v>0</v>
      </c>
      <c r="BH152" s="227">
        <f>IF(N152="sníž. přenesená",J152,0)</f>
        <v>0</v>
      </c>
      <c r="BI152" s="227">
        <f>IF(N152="nulová",J152,0)</f>
        <v>0</v>
      </c>
      <c r="BJ152" s="17" t="s">
        <v>82</v>
      </c>
      <c r="BK152" s="227">
        <f>ROUND(I152*H152,2)</f>
        <v>0</v>
      </c>
      <c r="BL152" s="17" t="s">
        <v>220</v>
      </c>
      <c r="BM152" s="17" t="s">
        <v>335</v>
      </c>
    </row>
    <row r="153" s="1" customFormat="1">
      <c r="B153" s="38"/>
      <c r="C153" s="39"/>
      <c r="D153" s="228" t="s">
        <v>222</v>
      </c>
      <c r="E153" s="39"/>
      <c r="F153" s="229" t="s">
        <v>336</v>
      </c>
      <c r="G153" s="39"/>
      <c r="H153" s="39"/>
      <c r="I153" s="143"/>
      <c r="J153" s="39"/>
      <c r="K153" s="39"/>
      <c r="L153" s="43"/>
      <c r="M153" s="230"/>
      <c r="N153" s="79"/>
      <c r="O153" s="79"/>
      <c r="P153" s="79"/>
      <c r="Q153" s="79"/>
      <c r="R153" s="79"/>
      <c r="S153" s="79"/>
      <c r="T153" s="80"/>
      <c r="AT153" s="17" t="s">
        <v>222</v>
      </c>
      <c r="AU153" s="17" t="s">
        <v>84</v>
      </c>
    </row>
    <row r="154" s="1" customFormat="1" ht="22.5" customHeight="1">
      <c r="B154" s="38"/>
      <c r="C154" s="216" t="s">
        <v>337</v>
      </c>
      <c r="D154" s="216" t="s">
        <v>215</v>
      </c>
      <c r="E154" s="217" t="s">
        <v>338</v>
      </c>
      <c r="F154" s="218" t="s">
        <v>339</v>
      </c>
      <c r="G154" s="219" t="s">
        <v>254</v>
      </c>
      <c r="H154" s="220">
        <v>1.79</v>
      </c>
      <c r="I154" s="221"/>
      <c r="J154" s="222">
        <f>ROUND(I154*H154,2)</f>
        <v>0</v>
      </c>
      <c r="K154" s="218" t="s">
        <v>219</v>
      </c>
      <c r="L154" s="43"/>
      <c r="M154" s="223" t="s">
        <v>21</v>
      </c>
      <c r="N154" s="224" t="s">
        <v>46</v>
      </c>
      <c r="O154" s="79"/>
      <c r="P154" s="225">
        <f>O154*H154</f>
        <v>0</v>
      </c>
      <c r="Q154" s="225">
        <v>0</v>
      </c>
      <c r="R154" s="225">
        <f>Q154*H154</f>
        <v>0</v>
      </c>
      <c r="S154" s="225">
        <v>0</v>
      </c>
      <c r="T154" s="226">
        <f>S154*H154</f>
        <v>0</v>
      </c>
      <c r="AR154" s="17" t="s">
        <v>220</v>
      </c>
      <c r="AT154" s="17" t="s">
        <v>215</v>
      </c>
      <c r="AU154" s="17" t="s">
        <v>84</v>
      </c>
      <c r="AY154" s="17" t="s">
        <v>212</v>
      </c>
      <c r="BE154" s="227">
        <f>IF(N154="základní",J154,0)</f>
        <v>0</v>
      </c>
      <c r="BF154" s="227">
        <f>IF(N154="snížená",J154,0)</f>
        <v>0</v>
      </c>
      <c r="BG154" s="227">
        <f>IF(N154="zákl. přenesená",J154,0)</f>
        <v>0</v>
      </c>
      <c r="BH154" s="227">
        <f>IF(N154="sníž. přenesená",J154,0)</f>
        <v>0</v>
      </c>
      <c r="BI154" s="227">
        <f>IF(N154="nulová",J154,0)</f>
        <v>0</v>
      </c>
      <c r="BJ154" s="17" t="s">
        <v>82</v>
      </c>
      <c r="BK154" s="227">
        <f>ROUND(I154*H154,2)</f>
        <v>0</v>
      </c>
      <c r="BL154" s="17" t="s">
        <v>220</v>
      </c>
      <c r="BM154" s="17" t="s">
        <v>340</v>
      </c>
    </row>
    <row r="155" s="1" customFormat="1">
      <c r="B155" s="38"/>
      <c r="C155" s="39"/>
      <c r="D155" s="228" t="s">
        <v>222</v>
      </c>
      <c r="E155" s="39"/>
      <c r="F155" s="229" t="s">
        <v>341</v>
      </c>
      <c r="G155" s="39"/>
      <c r="H155" s="39"/>
      <c r="I155" s="143"/>
      <c r="J155" s="39"/>
      <c r="K155" s="39"/>
      <c r="L155" s="43"/>
      <c r="M155" s="230"/>
      <c r="N155" s="79"/>
      <c r="O155" s="79"/>
      <c r="P155" s="79"/>
      <c r="Q155" s="79"/>
      <c r="R155" s="79"/>
      <c r="S155" s="79"/>
      <c r="T155" s="80"/>
      <c r="AT155" s="17" t="s">
        <v>222</v>
      </c>
      <c r="AU155" s="17" t="s">
        <v>84</v>
      </c>
    </row>
    <row r="156" s="1" customFormat="1" ht="33.75" customHeight="1">
      <c r="B156" s="38"/>
      <c r="C156" s="216" t="s">
        <v>342</v>
      </c>
      <c r="D156" s="216" t="s">
        <v>215</v>
      </c>
      <c r="E156" s="217" t="s">
        <v>343</v>
      </c>
      <c r="F156" s="218" t="s">
        <v>344</v>
      </c>
      <c r="G156" s="219" t="s">
        <v>226</v>
      </c>
      <c r="H156" s="220">
        <v>5</v>
      </c>
      <c r="I156" s="221"/>
      <c r="J156" s="222">
        <f>ROUND(I156*H156,2)</f>
        <v>0</v>
      </c>
      <c r="K156" s="218" t="s">
        <v>219</v>
      </c>
      <c r="L156" s="43"/>
      <c r="M156" s="223" t="s">
        <v>21</v>
      </c>
      <c r="N156" s="224" t="s">
        <v>46</v>
      </c>
      <c r="O156" s="79"/>
      <c r="P156" s="225">
        <f>O156*H156</f>
        <v>0</v>
      </c>
      <c r="Q156" s="225">
        <v>0</v>
      </c>
      <c r="R156" s="225">
        <f>Q156*H156</f>
        <v>0</v>
      </c>
      <c r="S156" s="225">
        <v>0</v>
      </c>
      <c r="T156" s="226">
        <f>S156*H156</f>
        <v>0</v>
      </c>
      <c r="AR156" s="17" t="s">
        <v>220</v>
      </c>
      <c r="AT156" s="17" t="s">
        <v>215</v>
      </c>
      <c r="AU156" s="17" t="s">
        <v>84</v>
      </c>
      <c r="AY156" s="17" t="s">
        <v>212</v>
      </c>
      <c r="BE156" s="227">
        <f>IF(N156="základní",J156,0)</f>
        <v>0</v>
      </c>
      <c r="BF156" s="227">
        <f>IF(N156="snížená",J156,0)</f>
        <v>0</v>
      </c>
      <c r="BG156" s="227">
        <f>IF(N156="zákl. přenesená",J156,0)</f>
        <v>0</v>
      </c>
      <c r="BH156" s="227">
        <f>IF(N156="sníž. přenesená",J156,0)</f>
        <v>0</v>
      </c>
      <c r="BI156" s="227">
        <f>IF(N156="nulová",J156,0)</f>
        <v>0</v>
      </c>
      <c r="BJ156" s="17" t="s">
        <v>82</v>
      </c>
      <c r="BK156" s="227">
        <f>ROUND(I156*H156,2)</f>
        <v>0</v>
      </c>
      <c r="BL156" s="17" t="s">
        <v>220</v>
      </c>
      <c r="BM156" s="17" t="s">
        <v>345</v>
      </c>
    </row>
    <row r="157" s="1" customFormat="1">
      <c r="B157" s="38"/>
      <c r="C157" s="39"/>
      <c r="D157" s="228" t="s">
        <v>222</v>
      </c>
      <c r="E157" s="39"/>
      <c r="F157" s="229" t="s">
        <v>346</v>
      </c>
      <c r="G157" s="39"/>
      <c r="H157" s="39"/>
      <c r="I157" s="143"/>
      <c r="J157" s="39"/>
      <c r="K157" s="39"/>
      <c r="L157" s="43"/>
      <c r="M157" s="230"/>
      <c r="N157" s="79"/>
      <c r="O157" s="79"/>
      <c r="P157" s="79"/>
      <c r="Q157" s="79"/>
      <c r="R157" s="79"/>
      <c r="S157" s="79"/>
      <c r="T157" s="80"/>
      <c r="AT157" s="17" t="s">
        <v>222</v>
      </c>
      <c r="AU157" s="17" t="s">
        <v>84</v>
      </c>
    </row>
    <row r="158" s="1" customFormat="1" ht="22.5" customHeight="1">
      <c r="B158" s="38"/>
      <c r="C158" s="253" t="s">
        <v>347</v>
      </c>
      <c r="D158" s="253" t="s">
        <v>258</v>
      </c>
      <c r="E158" s="254" t="s">
        <v>348</v>
      </c>
      <c r="F158" s="255" t="s">
        <v>349</v>
      </c>
      <c r="G158" s="256" t="s">
        <v>350</v>
      </c>
      <c r="H158" s="257">
        <v>1</v>
      </c>
      <c r="I158" s="258"/>
      <c r="J158" s="259">
        <f>ROUND(I158*H158,2)</f>
        <v>0</v>
      </c>
      <c r="K158" s="255" t="s">
        <v>219</v>
      </c>
      <c r="L158" s="260"/>
      <c r="M158" s="261" t="s">
        <v>21</v>
      </c>
      <c r="N158" s="262" t="s">
        <v>46</v>
      </c>
      <c r="O158" s="79"/>
      <c r="P158" s="225">
        <f>O158*H158</f>
        <v>0</v>
      </c>
      <c r="Q158" s="225">
        <v>0</v>
      </c>
      <c r="R158" s="225">
        <f>Q158*H158</f>
        <v>0</v>
      </c>
      <c r="S158" s="225">
        <v>0</v>
      </c>
      <c r="T158" s="226">
        <f>S158*H158</f>
        <v>0</v>
      </c>
      <c r="AR158" s="17" t="s">
        <v>262</v>
      </c>
      <c r="AT158" s="17" t="s">
        <v>258</v>
      </c>
      <c r="AU158" s="17" t="s">
        <v>84</v>
      </c>
      <c r="AY158" s="17" t="s">
        <v>212</v>
      </c>
      <c r="BE158" s="227">
        <f>IF(N158="základní",J158,0)</f>
        <v>0</v>
      </c>
      <c r="BF158" s="227">
        <f>IF(N158="snížená",J158,0)</f>
        <v>0</v>
      </c>
      <c r="BG158" s="227">
        <f>IF(N158="zákl. přenesená",J158,0)</f>
        <v>0</v>
      </c>
      <c r="BH158" s="227">
        <f>IF(N158="sníž. přenesená",J158,0)</f>
        <v>0</v>
      </c>
      <c r="BI158" s="227">
        <f>IF(N158="nulová",J158,0)</f>
        <v>0</v>
      </c>
      <c r="BJ158" s="17" t="s">
        <v>82</v>
      </c>
      <c r="BK158" s="227">
        <f>ROUND(I158*H158,2)</f>
        <v>0</v>
      </c>
      <c r="BL158" s="17" t="s">
        <v>220</v>
      </c>
      <c r="BM158" s="17" t="s">
        <v>351</v>
      </c>
    </row>
    <row r="159" s="12" customFormat="1">
      <c r="B159" s="231"/>
      <c r="C159" s="232"/>
      <c r="D159" s="228" t="s">
        <v>229</v>
      </c>
      <c r="E159" s="233" t="s">
        <v>21</v>
      </c>
      <c r="F159" s="234" t="s">
        <v>352</v>
      </c>
      <c r="G159" s="232"/>
      <c r="H159" s="235">
        <v>1</v>
      </c>
      <c r="I159" s="236"/>
      <c r="J159" s="232"/>
      <c r="K159" s="232"/>
      <c r="L159" s="237"/>
      <c r="M159" s="238"/>
      <c r="N159" s="239"/>
      <c r="O159" s="239"/>
      <c r="P159" s="239"/>
      <c r="Q159" s="239"/>
      <c r="R159" s="239"/>
      <c r="S159" s="239"/>
      <c r="T159" s="240"/>
      <c r="AT159" s="241" t="s">
        <v>229</v>
      </c>
      <c r="AU159" s="241" t="s">
        <v>84</v>
      </c>
      <c r="AV159" s="12" t="s">
        <v>84</v>
      </c>
      <c r="AW159" s="12" t="s">
        <v>36</v>
      </c>
      <c r="AX159" s="12" t="s">
        <v>82</v>
      </c>
      <c r="AY159" s="241" t="s">
        <v>212</v>
      </c>
    </row>
    <row r="160" s="1" customFormat="1" ht="33.75" customHeight="1">
      <c r="B160" s="38"/>
      <c r="C160" s="216" t="s">
        <v>353</v>
      </c>
      <c r="D160" s="216" t="s">
        <v>215</v>
      </c>
      <c r="E160" s="217" t="s">
        <v>354</v>
      </c>
      <c r="F160" s="218" t="s">
        <v>355</v>
      </c>
      <c r="G160" s="219" t="s">
        <v>226</v>
      </c>
      <c r="H160" s="220">
        <v>7.5</v>
      </c>
      <c r="I160" s="221"/>
      <c r="J160" s="222">
        <f>ROUND(I160*H160,2)</f>
        <v>0</v>
      </c>
      <c r="K160" s="218" t="s">
        <v>219</v>
      </c>
      <c r="L160" s="43"/>
      <c r="M160" s="223" t="s">
        <v>21</v>
      </c>
      <c r="N160" s="224" t="s">
        <v>46</v>
      </c>
      <c r="O160" s="79"/>
      <c r="P160" s="225">
        <f>O160*H160</f>
        <v>0</v>
      </c>
      <c r="Q160" s="225">
        <v>0</v>
      </c>
      <c r="R160" s="225">
        <f>Q160*H160</f>
        <v>0</v>
      </c>
      <c r="S160" s="225">
        <v>0</v>
      </c>
      <c r="T160" s="226">
        <f>S160*H160</f>
        <v>0</v>
      </c>
      <c r="AR160" s="17" t="s">
        <v>220</v>
      </c>
      <c r="AT160" s="17" t="s">
        <v>215</v>
      </c>
      <c r="AU160" s="17" t="s">
        <v>84</v>
      </c>
      <c r="AY160" s="17" t="s">
        <v>212</v>
      </c>
      <c r="BE160" s="227">
        <f>IF(N160="základní",J160,0)</f>
        <v>0</v>
      </c>
      <c r="BF160" s="227">
        <f>IF(N160="snížená",J160,0)</f>
        <v>0</v>
      </c>
      <c r="BG160" s="227">
        <f>IF(N160="zákl. přenesená",J160,0)</f>
        <v>0</v>
      </c>
      <c r="BH160" s="227">
        <f>IF(N160="sníž. přenesená",J160,0)</f>
        <v>0</v>
      </c>
      <c r="BI160" s="227">
        <f>IF(N160="nulová",J160,0)</f>
        <v>0</v>
      </c>
      <c r="BJ160" s="17" t="s">
        <v>82</v>
      </c>
      <c r="BK160" s="227">
        <f>ROUND(I160*H160,2)</f>
        <v>0</v>
      </c>
      <c r="BL160" s="17" t="s">
        <v>220</v>
      </c>
      <c r="BM160" s="17" t="s">
        <v>356</v>
      </c>
    </row>
    <row r="161" s="1" customFormat="1">
      <c r="B161" s="38"/>
      <c r="C161" s="39"/>
      <c r="D161" s="228" t="s">
        <v>222</v>
      </c>
      <c r="E161" s="39"/>
      <c r="F161" s="229" t="s">
        <v>346</v>
      </c>
      <c r="G161" s="39"/>
      <c r="H161" s="39"/>
      <c r="I161" s="143"/>
      <c r="J161" s="39"/>
      <c r="K161" s="39"/>
      <c r="L161" s="43"/>
      <c r="M161" s="230"/>
      <c r="N161" s="79"/>
      <c r="O161" s="79"/>
      <c r="P161" s="79"/>
      <c r="Q161" s="79"/>
      <c r="R161" s="79"/>
      <c r="S161" s="79"/>
      <c r="T161" s="80"/>
      <c r="AT161" s="17" t="s">
        <v>222</v>
      </c>
      <c r="AU161" s="17" t="s">
        <v>84</v>
      </c>
    </row>
    <row r="162" s="1" customFormat="1" ht="22.5" customHeight="1">
      <c r="B162" s="38"/>
      <c r="C162" s="253" t="s">
        <v>357</v>
      </c>
      <c r="D162" s="253" t="s">
        <v>258</v>
      </c>
      <c r="E162" s="254" t="s">
        <v>358</v>
      </c>
      <c r="F162" s="255" t="s">
        <v>359</v>
      </c>
      <c r="G162" s="256" t="s">
        <v>218</v>
      </c>
      <c r="H162" s="257">
        <v>25</v>
      </c>
      <c r="I162" s="258"/>
      <c r="J162" s="259">
        <f>ROUND(I162*H162,2)</f>
        <v>0</v>
      </c>
      <c r="K162" s="255" t="s">
        <v>219</v>
      </c>
      <c r="L162" s="260"/>
      <c r="M162" s="261" t="s">
        <v>21</v>
      </c>
      <c r="N162" s="262" t="s">
        <v>46</v>
      </c>
      <c r="O162" s="79"/>
      <c r="P162" s="225">
        <f>O162*H162</f>
        <v>0</v>
      </c>
      <c r="Q162" s="225">
        <v>0.085000000000000006</v>
      </c>
      <c r="R162" s="225">
        <f>Q162*H162</f>
        <v>2.125</v>
      </c>
      <c r="S162" s="225">
        <v>0</v>
      </c>
      <c r="T162" s="226">
        <f>S162*H162</f>
        <v>0</v>
      </c>
      <c r="AR162" s="17" t="s">
        <v>262</v>
      </c>
      <c r="AT162" s="17" t="s">
        <v>258</v>
      </c>
      <c r="AU162" s="17" t="s">
        <v>84</v>
      </c>
      <c r="AY162" s="17" t="s">
        <v>212</v>
      </c>
      <c r="BE162" s="227">
        <f>IF(N162="základní",J162,0)</f>
        <v>0</v>
      </c>
      <c r="BF162" s="227">
        <f>IF(N162="snížená",J162,0)</f>
        <v>0</v>
      </c>
      <c r="BG162" s="227">
        <f>IF(N162="zákl. přenesená",J162,0)</f>
        <v>0</v>
      </c>
      <c r="BH162" s="227">
        <f>IF(N162="sníž. přenesená",J162,0)</f>
        <v>0</v>
      </c>
      <c r="BI162" s="227">
        <f>IF(N162="nulová",J162,0)</f>
        <v>0</v>
      </c>
      <c r="BJ162" s="17" t="s">
        <v>82</v>
      </c>
      <c r="BK162" s="227">
        <f>ROUND(I162*H162,2)</f>
        <v>0</v>
      </c>
      <c r="BL162" s="17" t="s">
        <v>220</v>
      </c>
      <c r="BM162" s="17" t="s">
        <v>360</v>
      </c>
    </row>
    <row r="163" s="1" customFormat="1" ht="22.5" customHeight="1">
      <c r="B163" s="38"/>
      <c r="C163" s="216" t="s">
        <v>361</v>
      </c>
      <c r="D163" s="216" t="s">
        <v>215</v>
      </c>
      <c r="E163" s="217" t="s">
        <v>362</v>
      </c>
      <c r="F163" s="218" t="s">
        <v>363</v>
      </c>
      <c r="G163" s="219" t="s">
        <v>226</v>
      </c>
      <c r="H163" s="220">
        <v>13.4</v>
      </c>
      <c r="I163" s="221"/>
      <c r="J163" s="222">
        <f>ROUND(I163*H163,2)</f>
        <v>0</v>
      </c>
      <c r="K163" s="218" t="s">
        <v>219</v>
      </c>
      <c r="L163" s="43"/>
      <c r="M163" s="223" t="s">
        <v>21</v>
      </c>
      <c r="N163" s="224" t="s">
        <v>46</v>
      </c>
      <c r="O163" s="79"/>
      <c r="P163" s="225">
        <f>O163*H163</f>
        <v>0</v>
      </c>
      <c r="Q163" s="225">
        <v>0</v>
      </c>
      <c r="R163" s="225">
        <f>Q163*H163</f>
        <v>0</v>
      </c>
      <c r="S163" s="225">
        <v>0</v>
      </c>
      <c r="T163" s="226">
        <f>S163*H163</f>
        <v>0</v>
      </c>
      <c r="AR163" s="17" t="s">
        <v>220</v>
      </c>
      <c r="AT163" s="17" t="s">
        <v>215</v>
      </c>
      <c r="AU163" s="17" t="s">
        <v>84</v>
      </c>
      <c r="AY163" s="17" t="s">
        <v>212</v>
      </c>
      <c r="BE163" s="227">
        <f>IF(N163="základní",J163,0)</f>
        <v>0</v>
      </c>
      <c r="BF163" s="227">
        <f>IF(N163="snížená",J163,0)</f>
        <v>0</v>
      </c>
      <c r="BG163" s="227">
        <f>IF(N163="zákl. přenesená",J163,0)</f>
        <v>0</v>
      </c>
      <c r="BH163" s="227">
        <f>IF(N163="sníž. přenesená",J163,0)</f>
        <v>0</v>
      </c>
      <c r="BI163" s="227">
        <f>IF(N163="nulová",J163,0)</f>
        <v>0</v>
      </c>
      <c r="BJ163" s="17" t="s">
        <v>82</v>
      </c>
      <c r="BK163" s="227">
        <f>ROUND(I163*H163,2)</f>
        <v>0</v>
      </c>
      <c r="BL163" s="17" t="s">
        <v>220</v>
      </c>
      <c r="BM163" s="17" t="s">
        <v>364</v>
      </c>
    </row>
    <row r="164" s="1" customFormat="1">
      <c r="B164" s="38"/>
      <c r="C164" s="39"/>
      <c r="D164" s="228" t="s">
        <v>222</v>
      </c>
      <c r="E164" s="39"/>
      <c r="F164" s="229" t="s">
        <v>365</v>
      </c>
      <c r="G164" s="39"/>
      <c r="H164" s="39"/>
      <c r="I164" s="143"/>
      <c r="J164" s="39"/>
      <c r="K164" s="39"/>
      <c r="L164" s="43"/>
      <c r="M164" s="230"/>
      <c r="N164" s="79"/>
      <c r="O164" s="79"/>
      <c r="P164" s="79"/>
      <c r="Q164" s="79"/>
      <c r="R164" s="79"/>
      <c r="S164" s="79"/>
      <c r="T164" s="80"/>
      <c r="AT164" s="17" t="s">
        <v>222</v>
      </c>
      <c r="AU164" s="17" t="s">
        <v>84</v>
      </c>
    </row>
    <row r="165" s="12" customFormat="1">
      <c r="B165" s="231"/>
      <c r="C165" s="232"/>
      <c r="D165" s="228" t="s">
        <v>229</v>
      </c>
      <c r="E165" s="233" t="s">
        <v>21</v>
      </c>
      <c r="F165" s="234" t="s">
        <v>366</v>
      </c>
      <c r="G165" s="232"/>
      <c r="H165" s="235">
        <v>5</v>
      </c>
      <c r="I165" s="236"/>
      <c r="J165" s="232"/>
      <c r="K165" s="232"/>
      <c r="L165" s="237"/>
      <c r="M165" s="238"/>
      <c r="N165" s="239"/>
      <c r="O165" s="239"/>
      <c r="P165" s="239"/>
      <c r="Q165" s="239"/>
      <c r="R165" s="239"/>
      <c r="S165" s="239"/>
      <c r="T165" s="240"/>
      <c r="AT165" s="241" t="s">
        <v>229</v>
      </c>
      <c r="AU165" s="241" t="s">
        <v>84</v>
      </c>
      <c r="AV165" s="12" t="s">
        <v>84</v>
      </c>
      <c r="AW165" s="12" t="s">
        <v>36</v>
      </c>
      <c r="AX165" s="12" t="s">
        <v>75</v>
      </c>
      <c r="AY165" s="241" t="s">
        <v>212</v>
      </c>
    </row>
    <row r="166" s="12" customFormat="1">
      <c r="B166" s="231"/>
      <c r="C166" s="232"/>
      <c r="D166" s="228" t="s">
        <v>229</v>
      </c>
      <c r="E166" s="233" t="s">
        <v>21</v>
      </c>
      <c r="F166" s="234" t="s">
        <v>367</v>
      </c>
      <c r="G166" s="232"/>
      <c r="H166" s="235">
        <v>8.4000000000000004</v>
      </c>
      <c r="I166" s="236"/>
      <c r="J166" s="232"/>
      <c r="K166" s="232"/>
      <c r="L166" s="237"/>
      <c r="M166" s="238"/>
      <c r="N166" s="239"/>
      <c r="O166" s="239"/>
      <c r="P166" s="239"/>
      <c r="Q166" s="239"/>
      <c r="R166" s="239"/>
      <c r="S166" s="239"/>
      <c r="T166" s="240"/>
      <c r="AT166" s="241" t="s">
        <v>229</v>
      </c>
      <c r="AU166" s="241" t="s">
        <v>84</v>
      </c>
      <c r="AV166" s="12" t="s">
        <v>84</v>
      </c>
      <c r="AW166" s="12" t="s">
        <v>36</v>
      </c>
      <c r="AX166" s="12" t="s">
        <v>75</v>
      </c>
      <c r="AY166" s="241" t="s">
        <v>212</v>
      </c>
    </row>
    <row r="167" s="13" customFormat="1">
      <c r="B167" s="242"/>
      <c r="C167" s="243"/>
      <c r="D167" s="228" t="s">
        <v>229</v>
      </c>
      <c r="E167" s="244" t="s">
        <v>21</v>
      </c>
      <c r="F167" s="245" t="s">
        <v>232</v>
      </c>
      <c r="G167" s="243"/>
      <c r="H167" s="246">
        <v>13.4</v>
      </c>
      <c r="I167" s="247"/>
      <c r="J167" s="243"/>
      <c r="K167" s="243"/>
      <c r="L167" s="248"/>
      <c r="M167" s="249"/>
      <c r="N167" s="250"/>
      <c r="O167" s="250"/>
      <c r="P167" s="250"/>
      <c r="Q167" s="250"/>
      <c r="R167" s="250"/>
      <c r="S167" s="250"/>
      <c r="T167" s="251"/>
      <c r="AT167" s="252" t="s">
        <v>229</v>
      </c>
      <c r="AU167" s="252" t="s">
        <v>84</v>
      </c>
      <c r="AV167" s="13" t="s">
        <v>220</v>
      </c>
      <c r="AW167" s="13" t="s">
        <v>36</v>
      </c>
      <c r="AX167" s="13" t="s">
        <v>82</v>
      </c>
      <c r="AY167" s="252" t="s">
        <v>212</v>
      </c>
    </row>
    <row r="168" s="1" customFormat="1" ht="22.5" customHeight="1">
      <c r="B168" s="38"/>
      <c r="C168" s="253" t="s">
        <v>368</v>
      </c>
      <c r="D168" s="253" t="s">
        <v>258</v>
      </c>
      <c r="E168" s="254" t="s">
        <v>369</v>
      </c>
      <c r="F168" s="255" t="s">
        <v>370</v>
      </c>
      <c r="G168" s="256" t="s">
        <v>218</v>
      </c>
      <c r="H168" s="257">
        <v>9</v>
      </c>
      <c r="I168" s="258"/>
      <c r="J168" s="259">
        <f>ROUND(I168*H168,2)</f>
        <v>0</v>
      </c>
      <c r="K168" s="255" t="s">
        <v>219</v>
      </c>
      <c r="L168" s="260"/>
      <c r="M168" s="261" t="s">
        <v>21</v>
      </c>
      <c r="N168" s="262" t="s">
        <v>46</v>
      </c>
      <c r="O168" s="79"/>
      <c r="P168" s="225">
        <f>O168*H168</f>
        <v>0</v>
      </c>
      <c r="Q168" s="225">
        <v>0</v>
      </c>
      <c r="R168" s="225">
        <f>Q168*H168</f>
        <v>0</v>
      </c>
      <c r="S168" s="225">
        <v>0</v>
      </c>
      <c r="T168" s="226">
        <f>S168*H168</f>
        <v>0</v>
      </c>
      <c r="AR168" s="17" t="s">
        <v>262</v>
      </c>
      <c r="AT168" s="17" t="s">
        <v>258</v>
      </c>
      <c r="AU168" s="17" t="s">
        <v>84</v>
      </c>
      <c r="AY168" s="17" t="s">
        <v>212</v>
      </c>
      <c r="BE168" s="227">
        <f>IF(N168="základní",J168,0)</f>
        <v>0</v>
      </c>
      <c r="BF168" s="227">
        <f>IF(N168="snížená",J168,0)</f>
        <v>0</v>
      </c>
      <c r="BG168" s="227">
        <f>IF(N168="zákl. přenesená",J168,0)</f>
        <v>0</v>
      </c>
      <c r="BH168" s="227">
        <f>IF(N168="sníž. přenesená",J168,0)</f>
        <v>0</v>
      </c>
      <c r="BI168" s="227">
        <f>IF(N168="nulová",J168,0)</f>
        <v>0</v>
      </c>
      <c r="BJ168" s="17" t="s">
        <v>82</v>
      </c>
      <c r="BK168" s="227">
        <f>ROUND(I168*H168,2)</f>
        <v>0</v>
      </c>
      <c r="BL168" s="17" t="s">
        <v>220</v>
      </c>
      <c r="BM168" s="17" t="s">
        <v>371</v>
      </c>
    </row>
    <row r="169" s="12" customFormat="1">
      <c r="B169" s="231"/>
      <c r="C169" s="232"/>
      <c r="D169" s="228" t="s">
        <v>229</v>
      </c>
      <c r="E169" s="233" t="s">
        <v>21</v>
      </c>
      <c r="F169" s="234" t="s">
        <v>372</v>
      </c>
      <c r="G169" s="232"/>
      <c r="H169" s="235">
        <v>7</v>
      </c>
      <c r="I169" s="236"/>
      <c r="J169" s="232"/>
      <c r="K169" s="232"/>
      <c r="L169" s="237"/>
      <c r="M169" s="238"/>
      <c r="N169" s="239"/>
      <c r="O169" s="239"/>
      <c r="P169" s="239"/>
      <c r="Q169" s="239"/>
      <c r="R169" s="239"/>
      <c r="S169" s="239"/>
      <c r="T169" s="240"/>
      <c r="AT169" s="241" t="s">
        <v>229</v>
      </c>
      <c r="AU169" s="241" t="s">
        <v>84</v>
      </c>
      <c r="AV169" s="12" t="s">
        <v>84</v>
      </c>
      <c r="AW169" s="12" t="s">
        <v>36</v>
      </c>
      <c r="AX169" s="12" t="s">
        <v>75</v>
      </c>
      <c r="AY169" s="241" t="s">
        <v>212</v>
      </c>
    </row>
    <row r="170" s="12" customFormat="1">
      <c r="B170" s="231"/>
      <c r="C170" s="232"/>
      <c r="D170" s="228" t="s">
        <v>229</v>
      </c>
      <c r="E170" s="233" t="s">
        <v>21</v>
      </c>
      <c r="F170" s="234" t="s">
        <v>373</v>
      </c>
      <c r="G170" s="232"/>
      <c r="H170" s="235">
        <v>2</v>
      </c>
      <c r="I170" s="236"/>
      <c r="J170" s="232"/>
      <c r="K170" s="232"/>
      <c r="L170" s="237"/>
      <c r="M170" s="238"/>
      <c r="N170" s="239"/>
      <c r="O170" s="239"/>
      <c r="P170" s="239"/>
      <c r="Q170" s="239"/>
      <c r="R170" s="239"/>
      <c r="S170" s="239"/>
      <c r="T170" s="240"/>
      <c r="AT170" s="241" t="s">
        <v>229</v>
      </c>
      <c r="AU170" s="241" t="s">
        <v>84</v>
      </c>
      <c r="AV170" s="12" t="s">
        <v>84</v>
      </c>
      <c r="AW170" s="12" t="s">
        <v>36</v>
      </c>
      <c r="AX170" s="12" t="s">
        <v>75</v>
      </c>
      <c r="AY170" s="241" t="s">
        <v>212</v>
      </c>
    </row>
    <row r="171" s="13" customFormat="1">
      <c r="B171" s="242"/>
      <c r="C171" s="243"/>
      <c r="D171" s="228" t="s">
        <v>229</v>
      </c>
      <c r="E171" s="244" t="s">
        <v>21</v>
      </c>
      <c r="F171" s="245" t="s">
        <v>232</v>
      </c>
      <c r="G171" s="243"/>
      <c r="H171" s="246">
        <v>9</v>
      </c>
      <c r="I171" s="247"/>
      <c r="J171" s="243"/>
      <c r="K171" s="243"/>
      <c r="L171" s="248"/>
      <c r="M171" s="249"/>
      <c r="N171" s="250"/>
      <c r="O171" s="250"/>
      <c r="P171" s="250"/>
      <c r="Q171" s="250"/>
      <c r="R171" s="250"/>
      <c r="S171" s="250"/>
      <c r="T171" s="251"/>
      <c r="AT171" s="252" t="s">
        <v>229</v>
      </c>
      <c r="AU171" s="252" t="s">
        <v>84</v>
      </c>
      <c r="AV171" s="13" t="s">
        <v>220</v>
      </c>
      <c r="AW171" s="13" t="s">
        <v>36</v>
      </c>
      <c r="AX171" s="13" t="s">
        <v>82</v>
      </c>
      <c r="AY171" s="252" t="s">
        <v>212</v>
      </c>
    </row>
    <row r="172" s="1" customFormat="1" ht="22.5" customHeight="1">
      <c r="B172" s="38"/>
      <c r="C172" s="253" t="s">
        <v>374</v>
      </c>
      <c r="D172" s="253" t="s">
        <v>258</v>
      </c>
      <c r="E172" s="254" t="s">
        <v>375</v>
      </c>
      <c r="F172" s="255" t="s">
        <v>376</v>
      </c>
      <c r="G172" s="256" t="s">
        <v>218</v>
      </c>
      <c r="H172" s="257">
        <v>2</v>
      </c>
      <c r="I172" s="258"/>
      <c r="J172" s="259">
        <f>ROUND(I172*H172,2)</f>
        <v>0</v>
      </c>
      <c r="K172" s="255" t="s">
        <v>219</v>
      </c>
      <c r="L172" s="260"/>
      <c r="M172" s="261" t="s">
        <v>21</v>
      </c>
      <c r="N172" s="262" t="s">
        <v>46</v>
      </c>
      <c r="O172" s="79"/>
      <c r="P172" s="225">
        <f>O172*H172</f>
        <v>0</v>
      </c>
      <c r="Q172" s="225">
        <v>0</v>
      </c>
      <c r="R172" s="225">
        <f>Q172*H172</f>
        <v>0</v>
      </c>
      <c r="S172" s="225">
        <v>0</v>
      </c>
      <c r="T172" s="226">
        <f>S172*H172</f>
        <v>0</v>
      </c>
      <c r="AR172" s="17" t="s">
        <v>262</v>
      </c>
      <c r="AT172" s="17" t="s">
        <v>258</v>
      </c>
      <c r="AU172" s="17" t="s">
        <v>84</v>
      </c>
      <c r="AY172" s="17" t="s">
        <v>212</v>
      </c>
      <c r="BE172" s="227">
        <f>IF(N172="základní",J172,0)</f>
        <v>0</v>
      </c>
      <c r="BF172" s="227">
        <f>IF(N172="snížená",J172,0)</f>
        <v>0</v>
      </c>
      <c r="BG172" s="227">
        <f>IF(N172="zákl. přenesená",J172,0)</f>
        <v>0</v>
      </c>
      <c r="BH172" s="227">
        <f>IF(N172="sníž. přenesená",J172,0)</f>
        <v>0</v>
      </c>
      <c r="BI172" s="227">
        <f>IF(N172="nulová",J172,0)</f>
        <v>0</v>
      </c>
      <c r="BJ172" s="17" t="s">
        <v>82</v>
      </c>
      <c r="BK172" s="227">
        <f>ROUND(I172*H172,2)</f>
        <v>0</v>
      </c>
      <c r="BL172" s="17" t="s">
        <v>220</v>
      </c>
      <c r="BM172" s="17" t="s">
        <v>377</v>
      </c>
    </row>
    <row r="173" s="1" customFormat="1" ht="22.5" customHeight="1">
      <c r="B173" s="38"/>
      <c r="C173" s="253" t="s">
        <v>378</v>
      </c>
      <c r="D173" s="253" t="s">
        <v>258</v>
      </c>
      <c r="E173" s="254" t="s">
        <v>379</v>
      </c>
      <c r="F173" s="255" t="s">
        <v>380</v>
      </c>
      <c r="G173" s="256" t="s">
        <v>218</v>
      </c>
      <c r="H173" s="257">
        <v>2</v>
      </c>
      <c r="I173" s="258"/>
      <c r="J173" s="259">
        <f>ROUND(I173*H173,2)</f>
        <v>0</v>
      </c>
      <c r="K173" s="255" t="s">
        <v>219</v>
      </c>
      <c r="L173" s="260"/>
      <c r="M173" s="261" t="s">
        <v>21</v>
      </c>
      <c r="N173" s="262" t="s">
        <v>46</v>
      </c>
      <c r="O173" s="79"/>
      <c r="P173" s="225">
        <f>O173*H173</f>
        <v>0</v>
      </c>
      <c r="Q173" s="225">
        <v>0</v>
      </c>
      <c r="R173" s="225">
        <f>Q173*H173</f>
        <v>0</v>
      </c>
      <c r="S173" s="225">
        <v>0</v>
      </c>
      <c r="T173" s="226">
        <f>S173*H173</f>
        <v>0</v>
      </c>
      <c r="AR173" s="17" t="s">
        <v>262</v>
      </c>
      <c r="AT173" s="17" t="s">
        <v>258</v>
      </c>
      <c r="AU173" s="17" t="s">
        <v>84</v>
      </c>
      <c r="AY173" s="17" t="s">
        <v>212</v>
      </c>
      <c r="BE173" s="227">
        <f>IF(N173="základní",J173,0)</f>
        <v>0</v>
      </c>
      <c r="BF173" s="227">
        <f>IF(N173="snížená",J173,0)</f>
        <v>0</v>
      </c>
      <c r="BG173" s="227">
        <f>IF(N173="zákl. přenesená",J173,0)</f>
        <v>0</v>
      </c>
      <c r="BH173" s="227">
        <f>IF(N173="sníž. přenesená",J173,0)</f>
        <v>0</v>
      </c>
      <c r="BI173" s="227">
        <f>IF(N173="nulová",J173,0)</f>
        <v>0</v>
      </c>
      <c r="BJ173" s="17" t="s">
        <v>82</v>
      </c>
      <c r="BK173" s="227">
        <f>ROUND(I173*H173,2)</f>
        <v>0</v>
      </c>
      <c r="BL173" s="17" t="s">
        <v>220</v>
      </c>
      <c r="BM173" s="17" t="s">
        <v>381</v>
      </c>
    </row>
    <row r="174" s="12" customFormat="1">
      <c r="B174" s="231"/>
      <c r="C174" s="232"/>
      <c r="D174" s="228" t="s">
        <v>229</v>
      </c>
      <c r="E174" s="233" t="s">
        <v>21</v>
      </c>
      <c r="F174" s="234" t="s">
        <v>382</v>
      </c>
      <c r="G174" s="232"/>
      <c r="H174" s="235">
        <v>2</v>
      </c>
      <c r="I174" s="236"/>
      <c r="J174" s="232"/>
      <c r="K174" s="232"/>
      <c r="L174" s="237"/>
      <c r="M174" s="238"/>
      <c r="N174" s="239"/>
      <c r="O174" s="239"/>
      <c r="P174" s="239"/>
      <c r="Q174" s="239"/>
      <c r="R174" s="239"/>
      <c r="S174" s="239"/>
      <c r="T174" s="240"/>
      <c r="AT174" s="241" t="s">
        <v>229</v>
      </c>
      <c r="AU174" s="241" t="s">
        <v>84</v>
      </c>
      <c r="AV174" s="12" t="s">
        <v>84</v>
      </c>
      <c r="AW174" s="12" t="s">
        <v>36</v>
      </c>
      <c r="AX174" s="12" t="s">
        <v>82</v>
      </c>
      <c r="AY174" s="241" t="s">
        <v>212</v>
      </c>
    </row>
    <row r="175" s="1" customFormat="1" ht="22.5" customHeight="1">
      <c r="B175" s="38"/>
      <c r="C175" s="216" t="s">
        <v>383</v>
      </c>
      <c r="D175" s="216" t="s">
        <v>215</v>
      </c>
      <c r="E175" s="217" t="s">
        <v>384</v>
      </c>
      <c r="F175" s="218" t="s">
        <v>385</v>
      </c>
      <c r="G175" s="219" t="s">
        <v>235</v>
      </c>
      <c r="H175" s="220">
        <v>64.200000000000003</v>
      </c>
      <c r="I175" s="221"/>
      <c r="J175" s="222">
        <f>ROUND(I175*H175,2)</f>
        <v>0</v>
      </c>
      <c r="K175" s="218" t="s">
        <v>219</v>
      </c>
      <c r="L175" s="43"/>
      <c r="M175" s="223" t="s">
        <v>21</v>
      </c>
      <c r="N175" s="224" t="s">
        <v>46</v>
      </c>
      <c r="O175" s="79"/>
      <c r="P175" s="225">
        <f>O175*H175</f>
        <v>0</v>
      </c>
      <c r="Q175" s="225">
        <v>0</v>
      </c>
      <c r="R175" s="225">
        <f>Q175*H175</f>
        <v>0</v>
      </c>
      <c r="S175" s="225">
        <v>0</v>
      </c>
      <c r="T175" s="226">
        <f>S175*H175</f>
        <v>0</v>
      </c>
      <c r="AR175" s="17" t="s">
        <v>220</v>
      </c>
      <c r="AT175" s="17" t="s">
        <v>215</v>
      </c>
      <c r="AU175" s="17" t="s">
        <v>84</v>
      </c>
      <c r="AY175" s="17" t="s">
        <v>212</v>
      </c>
      <c r="BE175" s="227">
        <f>IF(N175="základní",J175,0)</f>
        <v>0</v>
      </c>
      <c r="BF175" s="227">
        <f>IF(N175="snížená",J175,0)</f>
        <v>0</v>
      </c>
      <c r="BG175" s="227">
        <f>IF(N175="zákl. přenesená",J175,0)</f>
        <v>0</v>
      </c>
      <c r="BH175" s="227">
        <f>IF(N175="sníž. přenesená",J175,0)</f>
        <v>0</v>
      </c>
      <c r="BI175" s="227">
        <f>IF(N175="nulová",J175,0)</f>
        <v>0</v>
      </c>
      <c r="BJ175" s="17" t="s">
        <v>82</v>
      </c>
      <c r="BK175" s="227">
        <f>ROUND(I175*H175,2)</f>
        <v>0</v>
      </c>
      <c r="BL175" s="17" t="s">
        <v>220</v>
      </c>
      <c r="BM175" s="17" t="s">
        <v>386</v>
      </c>
    </row>
    <row r="176" s="1" customFormat="1">
      <c r="B176" s="38"/>
      <c r="C176" s="39"/>
      <c r="D176" s="228" t="s">
        <v>222</v>
      </c>
      <c r="E176" s="39"/>
      <c r="F176" s="229" t="s">
        <v>387</v>
      </c>
      <c r="G176" s="39"/>
      <c r="H176" s="39"/>
      <c r="I176" s="143"/>
      <c r="J176" s="39"/>
      <c r="K176" s="39"/>
      <c r="L176" s="43"/>
      <c r="M176" s="230"/>
      <c r="N176" s="79"/>
      <c r="O176" s="79"/>
      <c r="P176" s="79"/>
      <c r="Q176" s="79"/>
      <c r="R176" s="79"/>
      <c r="S176" s="79"/>
      <c r="T176" s="80"/>
      <c r="AT176" s="17" t="s">
        <v>222</v>
      </c>
      <c r="AU176" s="17" t="s">
        <v>84</v>
      </c>
    </row>
    <row r="177" s="1" customFormat="1" ht="22.5" customHeight="1">
      <c r="B177" s="38"/>
      <c r="C177" s="253" t="s">
        <v>388</v>
      </c>
      <c r="D177" s="253" t="s">
        <v>258</v>
      </c>
      <c r="E177" s="254" t="s">
        <v>389</v>
      </c>
      <c r="F177" s="255" t="s">
        <v>390</v>
      </c>
      <c r="G177" s="256" t="s">
        <v>261</v>
      </c>
      <c r="H177" s="257">
        <v>22.77</v>
      </c>
      <c r="I177" s="258"/>
      <c r="J177" s="259">
        <f>ROUND(I177*H177,2)</f>
        <v>0</v>
      </c>
      <c r="K177" s="255" t="s">
        <v>219</v>
      </c>
      <c r="L177" s="260"/>
      <c r="M177" s="261" t="s">
        <v>21</v>
      </c>
      <c r="N177" s="262" t="s">
        <v>46</v>
      </c>
      <c r="O177" s="79"/>
      <c r="P177" s="225">
        <f>O177*H177</f>
        <v>0</v>
      </c>
      <c r="Q177" s="225">
        <v>1</v>
      </c>
      <c r="R177" s="225">
        <f>Q177*H177</f>
        <v>22.77</v>
      </c>
      <c r="S177" s="225">
        <v>0</v>
      </c>
      <c r="T177" s="226">
        <f>S177*H177</f>
        <v>0</v>
      </c>
      <c r="AR177" s="17" t="s">
        <v>262</v>
      </c>
      <c r="AT177" s="17" t="s">
        <v>258</v>
      </c>
      <c r="AU177" s="17" t="s">
        <v>84</v>
      </c>
      <c r="AY177" s="17" t="s">
        <v>212</v>
      </c>
      <c r="BE177" s="227">
        <f>IF(N177="základní",J177,0)</f>
        <v>0</v>
      </c>
      <c r="BF177" s="227">
        <f>IF(N177="snížená",J177,0)</f>
        <v>0</v>
      </c>
      <c r="BG177" s="227">
        <f>IF(N177="zákl. přenesená",J177,0)</f>
        <v>0</v>
      </c>
      <c r="BH177" s="227">
        <f>IF(N177="sníž. přenesená",J177,0)</f>
        <v>0</v>
      </c>
      <c r="BI177" s="227">
        <f>IF(N177="nulová",J177,0)</f>
        <v>0</v>
      </c>
      <c r="BJ177" s="17" t="s">
        <v>82</v>
      </c>
      <c r="BK177" s="227">
        <f>ROUND(I177*H177,2)</f>
        <v>0</v>
      </c>
      <c r="BL177" s="17" t="s">
        <v>220</v>
      </c>
      <c r="BM177" s="17" t="s">
        <v>391</v>
      </c>
    </row>
    <row r="178" s="1" customFormat="1" ht="22.5" customHeight="1">
      <c r="B178" s="38"/>
      <c r="C178" s="253" t="s">
        <v>392</v>
      </c>
      <c r="D178" s="253" t="s">
        <v>258</v>
      </c>
      <c r="E178" s="254" t="s">
        <v>393</v>
      </c>
      <c r="F178" s="255" t="s">
        <v>394</v>
      </c>
      <c r="G178" s="256" t="s">
        <v>226</v>
      </c>
      <c r="H178" s="257">
        <v>11.6</v>
      </c>
      <c r="I178" s="258"/>
      <c r="J178" s="259">
        <f>ROUND(I178*H178,2)</f>
        <v>0</v>
      </c>
      <c r="K178" s="255" t="s">
        <v>219</v>
      </c>
      <c r="L178" s="260"/>
      <c r="M178" s="261" t="s">
        <v>21</v>
      </c>
      <c r="N178" s="262" t="s">
        <v>46</v>
      </c>
      <c r="O178" s="79"/>
      <c r="P178" s="225">
        <f>O178*H178</f>
        <v>0</v>
      </c>
      <c r="Q178" s="225">
        <v>0</v>
      </c>
      <c r="R178" s="225">
        <f>Q178*H178</f>
        <v>0</v>
      </c>
      <c r="S178" s="225">
        <v>0</v>
      </c>
      <c r="T178" s="226">
        <f>S178*H178</f>
        <v>0</v>
      </c>
      <c r="AR178" s="17" t="s">
        <v>262</v>
      </c>
      <c r="AT178" s="17" t="s">
        <v>258</v>
      </c>
      <c r="AU178" s="17" t="s">
        <v>84</v>
      </c>
      <c r="AY178" s="17" t="s">
        <v>212</v>
      </c>
      <c r="BE178" s="227">
        <f>IF(N178="základní",J178,0)</f>
        <v>0</v>
      </c>
      <c r="BF178" s="227">
        <f>IF(N178="snížená",J178,0)</f>
        <v>0</v>
      </c>
      <c r="BG178" s="227">
        <f>IF(N178="zákl. přenesená",J178,0)</f>
        <v>0</v>
      </c>
      <c r="BH178" s="227">
        <f>IF(N178="sníž. přenesená",J178,0)</f>
        <v>0</v>
      </c>
      <c r="BI178" s="227">
        <f>IF(N178="nulová",J178,0)</f>
        <v>0</v>
      </c>
      <c r="BJ178" s="17" t="s">
        <v>82</v>
      </c>
      <c r="BK178" s="227">
        <f>ROUND(I178*H178,2)</f>
        <v>0</v>
      </c>
      <c r="BL178" s="17" t="s">
        <v>220</v>
      </c>
      <c r="BM178" s="17" t="s">
        <v>395</v>
      </c>
    </row>
    <row r="179" s="1" customFormat="1" ht="22.5" customHeight="1">
      <c r="B179" s="38"/>
      <c r="C179" s="253" t="s">
        <v>396</v>
      </c>
      <c r="D179" s="253" t="s">
        <v>258</v>
      </c>
      <c r="E179" s="254" t="s">
        <v>397</v>
      </c>
      <c r="F179" s="255" t="s">
        <v>398</v>
      </c>
      <c r="G179" s="256" t="s">
        <v>399</v>
      </c>
      <c r="H179" s="257">
        <v>10</v>
      </c>
      <c r="I179" s="258"/>
      <c r="J179" s="259">
        <f>ROUND(I179*H179,2)</f>
        <v>0</v>
      </c>
      <c r="K179" s="255" t="s">
        <v>219</v>
      </c>
      <c r="L179" s="260"/>
      <c r="M179" s="261" t="s">
        <v>21</v>
      </c>
      <c r="N179" s="262" t="s">
        <v>46</v>
      </c>
      <c r="O179" s="79"/>
      <c r="P179" s="225">
        <f>O179*H179</f>
        <v>0</v>
      </c>
      <c r="Q179" s="225">
        <v>0</v>
      </c>
      <c r="R179" s="225">
        <f>Q179*H179</f>
        <v>0</v>
      </c>
      <c r="S179" s="225">
        <v>0</v>
      </c>
      <c r="T179" s="226">
        <f>S179*H179</f>
        <v>0</v>
      </c>
      <c r="AR179" s="17" t="s">
        <v>262</v>
      </c>
      <c r="AT179" s="17" t="s">
        <v>258</v>
      </c>
      <c r="AU179" s="17" t="s">
        <v>84</v>
      </c>
      <c r="AY179" s="17" t="s">
        <v>212</v>
      </c>
      <c r="BE179" s="227">
        <f>IF(N179="základní",J179,0)</f>
        <v>0</v>
      </c>
      <c r="BF179" s="227">
        <f>IF(N179="snížená",J179,0)</f>
        <v>0</v>
      </c>
      <c r="BG179" s="227">
        <f>IF(N179="zákl. přenesená",J179,0)</f>
        <v>0</v>
      </c>
      <c r="BH179" s="227">
        <f>IF(N179="sníž. přenesená",J179,0)</f>
        <v>0</v>
      </c>
      <c r="BI179" s="227">
        <f>IF(N179="nulová",J179,0)</f>
        <v>0</v>
      </c>
      <c r="BJ179" s="17" t="s">
        <v>82</v>
      </c>
      <c r="BK179" s="227">
        <f>ROUND(I179*H179,2)</f>
        <v>0</v>
      </c>
      <c r="BL179" s="17" t="s">
        <v>220</v>
      </c>
      <c r="BM179" s="17" t="s">
        <v>400</v>
      </c>
    </row>
    <row r="180" s="1" customFormat="1" ht="33.75" customHeight="1">
      <c r="B180" s="38"/>
      <c r="C180" s="216" t="s">
        <v>401</v>
      </c>
      <c r="D180" s="216" t="s">
        <v>215</v>
      </c>
      <c r="E180" s="217" t="s">
        <v>402</v>
      </c>
      <c r="F180" s="218" t="s">
        <v>403</v>
      </c>
      <c r="G180" s="219" t="s">
        <v>226</v>
      </c>
      <c r="H180" s="220">
        <v>29</v>
      </c>
      <c r="I180" s="221"/>
      <c r="J180" s="222">
        <f>ROUND(I180*H180,2)</f>
        <v>0</v>
      </c>
      <c r="K180" s="218" t="s">
        <v>219</v>
      </c>
      <c r="L180" s="43"/>
      <c r="M180" s="223" t="s">
        <v>21</v>
      </c>
      <c r="N180" s="224" t="s">
        <v>46</v>
      </c>
      <c r="O180" s="79"/>
      <c r="P180" s="225">
        <f>O180*H180</f>
        <v>0</v>
      </c>
      <c r="Q180" s="225">
        <v>0</v>
      </c>
      <c r="R180" s="225">
        <f>Q180*H180</f>
        <v>0</v>
      </c>
      <c r="S180" s="225">
        <v>0</v>
      </c>
      <c r="T180" s="226">
        <f>S180*H180</f>
        <v>0</v>
      </c>
      <c r="AR180" s="17" t="s">
        <v>220</v>
      </c>
      <c r="AT180" s="17" t="s">
        <v>215</v>
      </c>
      <c r="AU180" s="17" t="s">
        <v>84</v>
      </c>
      <c r="AY180" s="17" t="s">
        <v>212</v>
      </c>
      <c r="BE180" s="227">
        <f>IF(N180="základní",J180,0)</f>
        <v>0</v>
      </c>
      <c r="BF180" s="227">
        <f>IF(N180="snížená",J180,0)</f>
        <v>0</v>
      </c>
      <c r="BG180" s="227">
        <f>IF(N180="zákl. přenesená",J180,0)</f>
        <v>0</v>
      </c>
      <c r="BH180" s="227">
        <f>IF(N180="sníž. přenesená",J180,0)</f>
        <v>0</v>
      </c>
      <c r="BI180" s="227">
        <f>IF(N180="nulová",J180,0)</f>
        <v>0</v>
      </c>
      <c r="BJ180" s="17" t="s">
        <v>82</v>
      </c>
      <c r="BK180" s="227">
        <f>ROUND(I180*H180,2)</f>
        <v>0</v>
      </c>
      <c r="BL180" s="17" t="s">
        <v>220</v>
      </c>
      <c r="BM180" s="17" t="s">
        <v>404</v>
      </c>
    </row>
    <row r="181" s="1" customFormat="1">
      <c r="B181" s="38"/>
      <c r="C181" s="39"/>
      <c r="D181" s="228" t="s">
        <v>222</v>
      </c>
      <c r="E181" s="39"/>
      <c r="F181" s="229" t="s">
        <v>405</v>
      </c>
      <c r="G181" s="39"/>
      <c r="H181" s="39"/>
      <c r="I181" s="143"/>
      <c r="J181" s="39"/>
      <c r="K181" s="39"/>
      <c r="L181" s="43"/>
      <c r="M181" s="230"/>
      <c r="N181" s="79"/>
      <c r="O181" s="79"/>
      <c r="P181" s="79"/>
      <c r="Q181" s="79"/>
      <c r="R181" s="79"/>
      <c r="S181" s="79"/>
      <c r="T181" s="80"/>
      <c r="AT181" s="17" t="s">
        <v>222</v>
      </c>
      <c r="AU181" s="17" t="s">
        <v>84</v>
      </c>
    </row>
    <row r="182" s="12" customFormat="1">
      <c r="B182" s="231"/>
      <c r="C182" s="232"/>
      <c r="D182" s="228" t="s">
        <v>229</v>
      </c>
      <c r="E182" s="233" t="s">
        <v>21</v>
      </c>
      <c r="F182" s="234" t="s">
        <v>406</v>
      </c>
      <c r="G182" s="232"/>
      <c r="H182" s="235">
        <v>14</v>
      </c>
      <c r="I182" s="236"/>
      <c r="J182" s="232"/>
      <c r="K182" s="232"/>
      <c r="L182" s="237"/>
      <c r="M182" s="238"/>
      <c r="N182" s="239"/>
      <c r="O182" s="239"/>
      <c r="P182" s="239"/>
      <c r="Q182" s="239"/>
      <c r="R182" s="239"/>
      <c r="S182" s="239"/>
      <c r="T182" s="240"/>
      <c r="AT182" s="241" t="s">
        <v>229</v>
      </c>
      <c r="AU182" s="241" t="s">
        <v>84</v>
      </c>
      <c r="AV182" s="12" t="s">
        <v>84</v>
      </c>
      <c r="AW182" s="12" t="s">
        <v>36</v>
      </c>
      <c r="AX182" s="12" t="s">
        <v>75</v>
      </c>
      <c r="AY182" s="241" t="s">
        <v>212</v>
      </c>
    </row>
    <row r="183" s="12" customFormat="1">
      <c r="B183" s="231"/>
      <c r="C183" s="232"/>
      <c r="D183" s="228" t="s">
        <v>229</v>
      </c>
      <c r="E183" s="233" t="s">
        <v>21</v>
      </c>
      <c r="F183" s="234" t="s">
        <v>245</v>
      </c>
      <c r="G183" s="232"/>
      <c r="H183" s="235">
        <v>15</v>
      </c>
      <c r="I183" s="236"/>
      <c r="J183" s="232"/>
      <c r="K183" s="232"/>
      <c r="L183" s="237"/>
      <c r="M183" s="238"/>
      <c r="N183" s="239"/>
      <c r="O183" s="239"/>
      <c r="P183" s="239"/>
      <c r="Q183" s="239"/>
      <c r="R183" s="239"/>
      <c r="S183" s="239"/>
      <c r="T183" s="240"/>
      <c r="AT183" s="241" t="s">
        <v>229</v>
      </c>
      <c r="AU183" s="241" t="s">
        <v>84</v>
      </c>
      <c r="AV183" s="12" t="s">
        <v>84</v>
      </c>
      <c r="AW183" s="12" t="s">
        <v>36</v>
      </c>
      <c r="AX183" s="12" t="s">
        <v>75</v>
      </c>
      <c r="AY183" s="241" t="s">
        <v>212</v>
      </c>
    </row>
    <row r="184" s="13" customFormat="1">
      <c r="B184" s="242"/>
      <c r="C184" s="243"/>
      <c r="D184" s="228" t="s">
        <v>229</v>
      </c>
      <c r="E184" s="244" t="s">
        <v>21</v>
      </c>
      <c r="F184" s="245" t="s">
        <v>232</v>
      </c>
      <c r="G184" s="243"/>
      <c r="H184" s="246">
        <v>29</v>
      </c>
      <c r="I184" s="247"/>
      <c r="J184" s="243"/>
      <c r="K184" s="243"/>
      <c r="L184" s="248"/>
      <c r="M184" s="249"/>
      <c r="N184" s="250"/>
      <c r="O184" s="250"/>
      <c r="P184" s="250"/>
      <c r="Q184" s="250"/>
      <c r="R184" s="250"/>
      <c r="S184" s="250"/>
      <c r="T184" s="251"/>
      <c r="AT184" s="252" t="s">
        <v>229</v>
      </c>
      <c r="AU184" s="252" t="s">
        <v>84</v>
      </c>
      <c r="AV184" s="13" t="s">
        <v>220</v>
      </c>
      <c r="AW184" s="13" t="s">
        <v>36</v>
      </c>
      <c r="AX184" s="13" t="s">
        <v>82</v>
      </c>
      <c r="AY184" s="252" t="s">
        <v>212</v>
      </c>
    </row>
    <row r="185" s="11" customFormat="1" ht="25.92" customHeight="1">
      <c r="B185" s="200"/>
      <c r="C185" s="201"/>
      <c r="D185" s="202" t="s">
        <v>74</v>
      </c>
      <c r="E185" s="203" t="s">
        <v>407</v>
      </c>
      <c r="F185" s="203" t="s">
        <v>408</v>
      </c>
      <c r="G185" s="201"/>
      <c r="H185" s="201"/>
      <c r="I185" s="204"/>
      <c r="J185" s="205">
        <f>BK185</f>
        <v>0</v>
      </c>
      <c r="K185" s="201"/>
      <c r="L185" s="206"/>
      <c r="M185" s="207"/>
      <c r="N185" s="208"/>
      <c r="O185" s="208"/>
      <c r="P185" s="209">
        <f>SUM(P186:P228)</f>
        <v>0</v>
      </c>
      <c r="Q185" s="208"/>
      <c r="R185" s="209">
        <f>SUM(R186:R228)</f>
        <v>0</v>
      </c>
      <c r="S185" s="208"/>
      <c r="T185" s="210">
        <f>SUM(T186:T228)</f>
        <v>0</v>
      </c>
      <c r="AR185" s="211" t="s">
        <v>220</v>
      </c>
      <c r="AT185" s="212" t="s">
        <v>74</v>
      </c>
      <c r="AU185" s="212" t="s">
        <v>75</v>
      </c>
      <c r="AY185" s="211" t="s">
        <v>212</v>
      </c>
      <c r="BK185" s="213">
        <f>SUM(BK186:BK228)</f>
        <v>0</v>
      </c>
    </row>
    <row r="186" s="1" customFormat="1" ht="33.75" customHeight="1">
      <c r="B186" s="38"/>
      <c r="C186" s="216" t="s">
        <v>409</v>
      </c>
      <c r="D186" s="216" t="s">
        <v>215</v>
      </c>
      <c r="E186" s="217" t="s">
        <v>410</v>
      </c>
      <c r="F186" s="218" t="s">
        <v>411</v>
      </c>
      <c r="G186" s="219" t="s">
        <v>261</v>
      </c>
      <c r="H186" s="220">
        <v>13.140000000000001</v>
      </c>
      <c r="I186" s="221"/>
      <c r="J186" s="222">
        <f>ROUND(I186*H186,2)</f>
        <v>0</v>
      </c>
      <c r="K186" s="218" t="s">
        <v>219</v>
      </c>
      <c r="L186" s="43"/>
      <c r="M186" s="223" t="s">
        <v>21</v>
      </c>
      <c r="N186" s="224" t="s">
        <v>46</v>
      </c>
      <c r="O186" s="79"/>
      <c r="P186" s="225">
        <f>O186*H186</f>
        <v>0</v>
      </c>
      <c r="Q186" s="225">
        <v>0</v>
      </c>
      <c r="R186" s="225">
        <f>Q186*H186</f>
        <v>0</v>
      </c>
      <c r="S186" s="225">
        <v>0</v>
      </c>
      <c r="T186" s="226">
        <f>S186*H186</f>
        <v>0</v>
      </c>
      <c r="AR186" s="17" t="s">
        <v>412</v>
      </c>
      <c r="AT186" s="17" t="s">
        <v>215</v>
      </c>
      <c r="AU186" s="17" t="s">
        <v>82</v>
      </c>
      <c r="AY186" s="17" t="s">
        <v>212</v>
      </c>
      <c r="BE186" s="227">
        <f>IF(N186="základní",J186,0)</f>
        <v>0</v>
      </c>
      <c r="BF186" s="227">
        <f>IF(N186="snížená",J186,0)</f>
        <v>0</v>
      </c>
      <c r="BG186" s="227">
        <f>IF(N186="zákl. přenesená",J186,0)</f>
        <v>0</v>
      </c>
      <c r="BH186" s="227">
        <f>IF(N186="sníž. přenesená",J186,0)</f>
        <v>0</v>
      </c>
      <c r="BI186" s="227">
        <f>IF(N186="nulová",J186,0)</f>
        <v>0</v>
      </c>
      <c r="BJ186" s="17" t="s">
        <v>82</v>
      </c>
      <c r="BK186" s="227">
        <f>ROUND(I186*H186,2)</f>
        <v>0</v>
      </c>
      <c r="BL186" s="17" t="s">
        <v>412</v>
      </c>
      <c r="BM186" s="17" t="s">
        <v>413</v>
      </c>
    </row>
    <row r="187" s="1" customFormat="1">
      <c r="B187" s="38"/>
      <c r="C187" s="39"/>
      <c r="D187" s="228" t="s">
        <v>222</v>
      </c>
      <c r="E187" s="39"/>
      <c r="F187" s="229" t="s">
        <v>414</v>
      </c>
      <c r="G187" s="39"/>
      <c r="H187" s="39"/>
      <c r="I187" s="143"/>
      <c r="J187" s="39"/>
      <c r="K187" s="39"/>
      <c r="L187" s="43"/>
      <c r="M187" s="230"/>
      <c r="N187" s="79"/>
      <c r="O187" s="79"/>
      <c r="P187" s="79"/>
      <c r="Q187" s="79"/>
      <c r="R187" s="79"/>
      <c r="S187" s="79"/>
      <c r="T187" s="80"/>
      <c r="AT187" s="17" t="s">
        <v>222</v>
      </c>
      <c r="AU187" s="17" t="s">
        <v>82</v>
      </c>
    </row>
    <row r="188" s="12" customFormat="1">
      <c r="B188" s="231"/>
      <c r="C188" s="232"/>
      <c r="D188" s="228" t="s">
        <v>229</v>
      </c>
      <c r="E188" s="233" t="s">
        <v>21</v>
      </c>
      <c r="F188" s="234" t="s">
        <v>415</v>
      </c>
      <c r="G188" s="232"/>
      <c r="H188" s="235">
        <v>8.2400000000000002</v>
      </c>
      <c r="I188" s="236"/>
      <c r="J188" s="232"/>
      <c r="K188" s="232"/>
      <c r="L188" s="237"/>
      <c r="M188" s="238"/>
      <c r="N188" s="239"/>
      <c r="O188" s="239"/>
      <c r="P188" s="239"/>
      <c r="Q188" s="239"/>
      <c r="R188" s="239"/>
      <c r="S188" s="239"/>
      <c r="T188" s="240"/>
      <c r="AT188" s="241" t="s">
        <v>229</v>
      </c>
      <c r="AU188" s="241" t="s">
        <v>82</v>
      </c>
      <c r="AV188" s="12" t="s">
        <v>84</v>
      </c>
      <c r="AW188" s="12" t="s">
        <v>36</v>
      </c>
      <c r="AX188" s="12" t="s">
        <v>75</v>
      </c>
      <c r="AY188" s="241" t="s">
        <v>212</v>
      </c>
    </row>
    <row r="189" s="12" customFormat="1">
      <c r="B189" s="231"/>
      <c r="C189" s="232"/>
      <c r="D189" s="228" t="s">
        <v>229</v>
      </c>
      <c r="E189" s="233" t="s">
        <v>21</v>
      </c>
      <c r="F189" s="234" t="s">
        <v>416</v>
      </c>
      <c r="G189" s="232"/>
      <c r="H189" s="235">
        <v>4.9000000000000004</v>
      </c>
      <c r="I189" s="236"/>
      <c r="J189" s="232"/>
      <c r="K189" s="232"/>
      <c r="L189" s="237"/>
      <c r="M189" s="238"/>
      <c r="N189" s="239"/>
      <c r="O189" s="239"/>
      <c r="P189" s="239"/>
      <c r="Q189" s="239"/>
      <c r="R189" s="239"/>
      <c r="S189" s="239"/>
      <c r="T189" s="240"/>
      <c r="AT189" s="241" t="s">
        <v>229</v>
      </c>
      <c r="AU189" s="241" t="s">
        <v>82</v>
      </c>
      <c r="AV189" s="12" t="s">
        <v>84</v>
      </c>
      <c r="AW189" s="12" t="s">
        <v>36</v>
      </c>
      <c r="AX189" s="12" t="s">
        <v>75</v>
      </c>
      <c r="AY189" s="241" t="s">
        <v>212</v>
      </c>
    </row>
    <row r="190" s="13" customFormat="1">
      <c r="B190" s="242"/>
      <c r="C190" s="243"/>
      <c r="D190" s="228" t="s">
        <v>229</v>
      </c>
      <c r="E190" s="244" t="s">
        <v>21</v>
      </c>
      <c r="F190" s="245" t="s">
        <v>232</v>
      </c>
      <c r="G190" s="243"/>
      <c r="H190" s="246">
        <v>13.140000000000001</v>
      </c>
      <c r="I190" s="247"/>
      <c r="J190" s="243"/>
      <c r="K190" s="243"/>
      <c r="L190" s="248"/>
      <c r="M190" s="249"/>
      <c r="N190" s="250"/>
      <c r="O190" s="250"/>
      <c r="P190" s="250"/>
      <c r="Q190" s="250"/>
      <c r="R190" s="250"/>
      <c r="S190" s="250"/>
      <c r="T190" s="251"/>
      <c r="AT190" s="252" t="s">
        <v>229</v>
      </c>
      <c r="AU190" s="252" t="s">
        <v>82</v>
      </c>
      <c r="AV190" s="13" t="s">
        <v>220</v>
      </c>
      <c r="AW190" s="13" t="s">
        <v>36</v>
      </c>
      <c r="AX190" s="13" t="s">
        <v>82</v>
      </c>
      <c r="AY190" s="252" t="s">
        <v>212</v>
      </c>
    </row>
    <row r="191" s="1" customFormat="1" ht="78.75" customHeight="1">
      <c r="B191" s="38"/>
      <c r="C191" s="216" t="s">
        <v>417</v>
      </c>
      <c r="D191" s="216" t="s">
        <v>215</v>
      </c>
      <c r="E191" s="217" t="s">
        <v>418</v>
      </c>
      <c r="F191" s="218" t="s">
        <v>419</v>
      </c>
      <c r="G191" s="219" t="s">
        <v>261</v>
      </c>
      <c r="H191" s="220">
        <v>4.4100000000000001</v>
      </c>
      <c r="I191" s="221"/>
      <c r="J191" s="222">
        <f>ROUND(I191*H191,2)</f>
        <v>0</v>
      </c>
      <c r="K191" s="218" t="s">
        <v>219</v>
      </c>
      <c r="L191" s="43"/>
      <c r="M191" s="223" t="s">
        <v>21</v>
      </c>
      <c r="N191" s="224" t="s">
        <v>46</v>
      </c>
      <c r="O191" s="79"/>
      <c r="P191" s="225">
        <f>O191*H191</f>
        <v>0</v>
      </c>
      <c r="Q191" s="225">
        <v>0</v>
      </c>
      <c r="R191" s="225">
        <f>Q191*H191</f>
        <v>0</v>
      </c>
      <c r="S191" s="225">
        <v>0</v>
      </c>
      <c r="T191" s="226">
        <f>S191*H191</f>
        <v>0</v>
      </c>
      <c r="AR191" s="17" t="s">
        <v>412</v>
      </c>
      <c r="AT191" s="17" t="s">
        <v>215</v>
      </c>
      <c r="AU191" s="17" t="s">
        <v>82</v>
      </c>
      <c r="AY191" s="17" t="s">
        <v>212</v>
      </c>
      <c r="BE191" s="227">
        <f>IF(N191="základní",J191,0)</f>
        <v>0</v>
      </c>
      <c r="BF191" s="227">
        <f>IF(N191="snížená",J191,0)</f>
        <v>0</v>
      </c>
      <c r="BG191" s="227">
        <f>IF(N191="zákl. přenesená",J191,0)</f>
        <v>0</v>
      </c>
      <c r="BH191" s="227">
        <f>IF(N191="sníž. přenesená",J191,0)</f>
        <v>0</v>
      </c>
      <c r="BI191" s="227">
        <f>IF(N191="nulová",J191,0)</f>
        <v>0</v>
      </c>
      <c r="BJ191" s="17" t="s">
        <v>82</v>
      </c>
      <c r="BK191" s="227">
        <f>ROUND(I191*H191,2)</f>
        <v>0</v>
      </c>
      <c r="BL191" s="17" t="s">
        <v>412</v>
      </c>
      <c r="BM191" s="17" t="s">
        <v>420</v>
      </c>
    </row>
    <row r="192" s="1" customFormat="1">
      <c r="B192" s="38"/>
      <c r="C192" s="39"/>
      <c r="D192" s="228" t="s">
        <v>222</v>
      </c>
      <c r="E192" s="39"/>
      <c r="F192" s="229" t="s">
        <v>414</v>
      </c>
      <c r="G192" s="39"/>
      <c r="H192" s="39"/>
      <c r="I192" s="143"/>
      <c r="J192" s="39"/>
      <c r="K192" s="39"/>
      <c r="L192" s="43"/>
      <c r="M192" s="230"/>
      <c r="N192" s="79"/>
      <c r="O192" s="79"/>
      <c r="P192" s="79"/>
      <c r="Q192" s="79"/>
      <c r="R192" s="79"/>
      <c r="S192" s="79"/>
      <c r="T192" s="80"/>
      <c r="AT192" s="17" t="s">
        <v>222</v>
      </c>
      <c r="AU192" s="17" t="s">
        <v>82</v>
      </c>
    </row>
    <row r="193" s="12" customFormat="1">
      <c r="B193" s="231"/>
      <c r="C193" s="232"/>
      <c r="D193" s="228" t="s">
        <v>229</v>
      </c>
      <c r="E193" s="233" t="s">
        <v>21</v>
      </c>
      <c r="F193" s="234" t="s">
        <v>421</v>
      </c>
      <c r="G193" s="232"/>
      <c r="H193" s="235">
        <v>4.4100000000000001</v>
      </c>
      <c r="I193" s="236"/>
      <c r="J193" s="232"/>
      <c r="K193" s="232"/>
      <c r="L193" s="237"/>
      <c r="M193" s="238"/>
      <c r="N193" s="239"/>
      <c r="O193" s="239"/>
      <c r="P193" s="239"/>
      <c r="Q193" s="239"/>
      <c r="R193" s="239"/>
      <c r="S193" s="239"/>
      <c r="T193" s="240"/>
      <c r="AT193" s="241" t="s">
        <v>229</v>
      </c>
      <c r="AU193" s="241" t="s">
        <v>82</v>
      </c>
      <c r="AV193" s="12" t="s">
        <v>84</v>
      </c>
      <c r="AW193" s="12" t="s">
        <v>36</v>
      </c>
      <c r="AX193" s="12" t="s">
        <v>82</v>
      </c>
      <c r="AY193" s="241" t="s">
        <v>212</v>
      </c>
    </row>
    <row r="194" s="1" customFormat="1" ht="33.75" customHeight="1">
      <c r="B194" s="38"/>
      <c r="C194" s="216" t="s">
        <v>422</v>
      </c>
      <c r="D194" s="216" t="s">
        <v>215</v>
      </c>
      <c r="E194" s="217" t="s">
        <v>423</v>
      </c>
      <c r="F194" s="218" t="s">
        <v>424</v>
      </c>
      <c r="G194" s="219" t="s">
        <v>261</v>
      </c>
      <c r="H194" s="220">
        <v>111.8</v>
      </c>
      <c r="I194" s="221"/>
      <c r="J194" s="222">
        <f>ROUND(I194*H194,2)</f>
        <v>0</v>
      </c>
      <c r="K194" s="218" t="s">
        <v>219</v>
      </c>
      <c r="L194" s="43"/>
      <c r="M194" s="223" t="s">
        <v>21</v>
      </c>
      <c r="N194" s="224" t="s">
        <v>46</v>
      </c>
      <c r="O194" s="79"/>
      <c r="P194" s="225">
        <f>O194*H194</f>
        <v>0</v>
      </c>
      <c r="Q194" s="225">
        <v>0</v>
      </c>
      <c r="R194" s="225">
        <f>Q194*H194</f>
        <v>0</v>
      </c>
      <c r="S194" s="225">
        <v>0</v>
      </c>
      <c r="T194" s="226">
        <f>S194*H194</f>
        <v>0</v>
      </c>
      <c r="AR194" s="17" t="s">
        <v>412</v>
      </c>
      <c r="AT194" s="17" t="s">
        <v>215</v>
      </c>
      <c r="AU194" s="17" t="s">
        <v>82</v>
      </c>
      <c r="AY194" s="17" t="s">
        <v>212</v>
      </c>
      <c r="BE194" s="227">
        <f>IF(N194="základní",J194,0)</f>
        <v>0</v>
      </c>
      <c r="BF194" s="227">
        <f>IF(N194="snížená",J194,0)</f>
        <v>0</v>
      </c>
      <c r="BG194" s="227">
        <f>IF(N194="zákl. přenesená",J194,0)</f>
        <v>0</v>
      </c>
      <c r="BH194" s="227">
        <f>IF(N194="sníž. přenesená",J194,0)</f>
        <v>0</v>
      </c>
      <c r="BI194" s="227">
        <f>IF(N194="nulová",J194,0)</f>
        <v>0</v>
      </c>
      <c r="BJ194" s="17" t="s">
        <v>82</v>
      </c>
      <c r="BK194" s="227">
        <f>ROUND(I194*H194,2)</f>
        <v>0</v>
      </c>
      <c r="BL194" s="17" t="s">
        <v>412</v>
      </c>
      <c r="BM194" s="17" t="s">
        <v>425</v>
      </c>
    </row>
    <row r="195" s="1" customFormat="1">
      <c r="B195" s="38"/>
      <c r="C195" s="39"/>
      <c r="D195" s="228" t="s">
        <v>222</v>
      </c>
      <c r="E195" s="39"/>
      <c r="F195" s="229" t="s">
        <v>414</v>
      </c>
      <c r="G195" s="39"/>
      <c r="H195" s="39"/>
      <c r="I195" s="143"/>
      <c r="J195" s="39"/>
      <c r="K195" s="39"/>
      <c r="L195" s="43"/>
      <c r="M195" s="230"/>
      <c r="N195" s="79"/>
      <c r="O195" s="79"/>
      <c r="P195" s="79"/>
      <c r="Q195" s="79"/>
      <c r="R195" s="79"/>
      <c r="S195" s="79"/>
      <c r="T195" s="80"/>
      <c r="AT195" s="17" t="s">
        <v>222</v>
      </c>
      <c r="AU195" s="17" t="s">
        <v>82</v>
      </c>
    </row>
    <row r="196" s="12" customFormat="1">
      <c r="B196" s="231"/>
      <c r="C196" s="232"/>
      <c r="D196" s="228" t="s">
        <v>229</v>
      </c>
      <c r="E196" s="233" t="s">
        <v>21</v>
      </c>
      <c r="F196" s="234" t="s">
        <v>426</v>
      </c>
      <c r="G196" s="232"/>
      <c r="H196" s="235">
        <v>27.300000000000001</v>
      </c>
      <c r="I196" s="236"/>
      <c r="J196" s="232"/>
      <c r="K196" s="232"/>
      <c r="L196" s="237"/>
      <c r="M196" s="238"/>
      <c r="N196" s="239"/>
      <c r="O196" s="239"/>
      <c r="P196" s="239"/>
      <c r="Q196" s="239"/>
      <c r="R196" s="239"/>
      <c r="S196" s="239"/>
      <c r="T196" s="240"/>
      <c r="AT196" s="241" t="s">
        <v>229</v>
      </c>
      <c r="AU196" s="241" t="s">
        <v>82</v>
      </c>
      <c r="AV196" s="12" t="s">
        <v>84</v>
      </c>
      <c r="AW196" s="12" t="s">
        <v>36</v>
      </c>
      <c r="AX196" s="12" t="s">
        <v>75</v>
      </c>
      <c r="AY196" s="241" t="s">
        <v>212</v>
      </c>
    </row>
    <row r="197" s="12" customFormat="1">
      <c r="B197" s="231"/>
      <c r="C197" s="232"/>
      <c r="D197" s="228" t="s">
        <v>229</v>
      </c>
      <c r="E197" s="233" t="s">
        <v>21</v>
      </c>
      <c r="F197" s="234" t="s">
        <v>427</v>
      </c>
      <c r="G197" s="232"/>
      <c r="H197" s="235">
        <v>84.5</v>
      </c>
      <c r="I197" s="236"/>
      <c r="J197" s="232"/>
      <c r="K197" s="232"/>
      <c r="L197" s="237"/>
      <c r="M197" s="238"/>
      <c r="N197" s="239"/>
      <c r="O197" s="239"/>
      <c r="P197" s="239"/>
      <c r="Q197" s="239"/>
      <c r="R197" s="239"/>
      <c r="S197" s="239"/>
      <c r="T197" s="240"/>
      <c r="AT197" s="241" t="s">
        <v>229</v>
      </c>
      <c r="AU197" s="241" t="s">
        <v>82</v>
      </c>
      <c r="AV197" s="12" t="s">
        <v>84</v>
      </c>
      <c r="AW197" s="12" t="s">
        <v>36</v>
      </c>
      <c r="AX197" s="12" t="s">
        <v>75</v>
      </c>
      <c r="AY197" s="241" t="s">
        <v>212</v>
      </c>
    </row>
    <row r="198" s="13" customFormat="1">
      <c r="B198" s="242"/>
      <c r="C198" s="243"/>
      <c r="D198" s="228" t="s">
        <v>229</v>
      </c>
      <c r="E198" s="244" t="s">
        <v>21</v>
      </c>
      <c r="F198" s="245" t="s">
        <v>232</v>
      </c>
      <c r="G198" s="243"/>
      <c r="H198" s="246">
        <v>111.8</v>
      </c>
      <c r="I198" s="247"/>
      <c r="J198" s="243"/>
      <c r="K198" s="243"/>
      <c r="L198" s="248"/>
      <c r="M198" s="249"/>
      <c r="N198" s="250"/>
      <c r="O198" s="250"/>
      <c r="P198" s="250"/>
      <c r="Q198" s="250"/>
      <c r="R198" s="250"/>
      <c r="S198" s="250"/>
      <c r="T198" s="251"/>
      <c r="AT198" s="252" t="s">
        <v>229</v>
      </c>
      <c r="AU198" s="252" t="s">
        <v>82</v>
      </c>
      <c r="AV198" s="13" t="s">
        <v>220</v>
      </c>
      <c r="AW198" s="13" t="s">
        <v>36</v>
      </c>
      <c r="AX198" s="13" t="s">
        <v>82</v>
      </c>
      <c r="AY198" s="252" t="s">
        <v>212</v>
      </c>
    </row>
    <row r="199" s="1" customFormat="1" ht="78.75" customHeight="1">
      <c r="B199" s="38"/>
      <c r="C199" s="216" t="s">
        <v>428</v>
      </c>
      <c r="D199" s="216" t="s">
        <v>215</v>
      </c>
      <c r="E199" s="217" t="s">
        <v>429</v>
      </c>
      <c r="F199" s="218" t="s">
        <v>430</v>
      </c>
      <c r="G199" s="219" t="s">
        <v>261</v>
      </c>
      <c r="H199" s="220">
        <v>22.77</v>
      </c>
      <c r="I199" s="221"/>
      <c r="J199" s="222">
        <f>ROUND(I199*H199,2)</f>
        <v>0</v>
      </c>
      <c r="K199" s="218" t="s">
        <v>219</v>
      </c>
      <c r="L199" s="43"/>
      <c r="M199" s="223" t="s">
        <v>21</v>
      </c>
      <c r="N199" s="224" t="s">
        <v>46</v>
      </c>
      <c r="O199" s="79"/>
      <c r="P199" s="225">
        <f>O199*H199</f>
        <v>0</v>
      </c>
      <c r="Q199" s="225">
        <v>0</v>
      </c>
      <c r="R199" s="225">
        <f>Q199*H199</f>
        <v>0</v>
      </c>
      <c r="S199" s="225">
        <v>0</v>
      </c>
      <c r="T199" s="226">
        <f>S199*H199</f>
        <v>0</v>
      </c>
      <c r="AR199" s="17" t="s">
        <v>412</v>
      </c>
      <c r="AT199" s="17" t="s">
        <v>215</v>
      </c>
      <c r="AU199" s="17" t="s">
        <v>82</v>
      </c>
      <c r="AY199" s="17" t="s">
        <v>212</v>
      </c>
      <c r="BE199" s="227">
        <f>IF(N199="základní",J199,0)</f>
        <v>0</v>
      </c>
      <c r="BF199" s="227">
        <f>IF(N199="snížená",J199,0)</f>
        <v>0</v>
      </c>
      <c r="BG199" s="227">
        <f>IF(N199="zákl. přenesená",J199,0)</f>
        <v>0</v>
      </c>
      <c r="BH199" s="227">
        <f>IF(N199="sníž. přenesená",J199,0)</f>
        <v>0</v>
      </c>
      <c r="BI199" s="227">
        <f>IF(N199="nulová",J199,0)</f>
        <v>0</v>
      </c>
      <c r="BJ199" s="17" t="s">
        <v>82</v>
      </c>
      <c r="BK199" s="227">
        <f>ROUND(I199*H199,2)</f>
        <v>0</v>
      </c>
      <c r="BL199" s="17" t="s">
        <v>412</v>
      </c>
      <c r="BM199" s="17" t="s">
        <v>431</v>
      </c>
    </row>
    <row r="200" s="1" customFormat="1">
      <c r="B200" s="38"/>
      <c r="C200" s="39"/>
      <c r="D200" s="228" t="s">
        <v>222</v>
      </c>
      <c r="E200" s="39"/>
      <c r="F200" s="229" t="s">
        <v>414</v>
      </c>
      <c r="G200" s="39"/>
      <c r="H200" s="39"/>
      <c r="I200" s="143"/>
      <c r="J200" s="39"/>
      <c r="K200" s="39"/>
      <c r="L200" s="43"/>
      <c r="M200" s="230"/>
      <c r="N200" s="79"/>
      <c r="O200" s="79"/>
      <c r="P200" s="79"/>
      <c r="Q200" s="79"/>
      <c r="R200" s="79"/>
      <c r="S200" s="79"/>
      <c r="T200" s="80"/>
      <c r="AT200" s="17" t="s">
        <v>222</v>
      </c>
      <c r="AU200" s="17" t="s">
        <v>82</v>
      </c>
    </row>
    <row r="201" s="12" customFormat="1">
      <c r="B201" s="231"/>
      <c r="C201" s="232"/>
      <c r="D201" s="228" t="s">
        <v>229</v>
      </c>
      <c r="E201" s="233" t="s">
        <v>21</v>
      </c>
      <c r="F201" s="234" t="s">
        <v>432</v>
      </c>
      <c r="G201" s="232"/>
      <c r="H201" s="235">
        <v>22.77</v>
      </c>
      <c r="I201" s="236"/>
      <c r="J201" s="232"/>
      <c r="K201" s="232"/>
      <c r="L201" s="237"/>
      <c r="M201" s="238"/>
      <c r="N201" s="239"/>
      <c r="O201" s="239"/>
      <c r="P201" s="239"/>
      <c r="Q201" s="239"/>
      <c r="R201" s="239"/>
      <c r="S201" s="239"/>
      <c r="T201" s="240"/>
      <c r="AT201" s="241" t="s">
        <v>229</v>
      </c>
      <c r="AU201" s="241" t="s">
        <v>82</v>
      </c>
      <c r="AV201" s="12" t="s">
        <v>84</v>
      </c>
      <c r="AW201" s="12" t="s">
        <v>36</v>
      </c>
      <c r="AX201" s="12" t="s">
        <v>82</v>
      </c>
      <c r="AY201" s="241" t="s">
        <v>212</v>
      </c>
    </row>
    <row r="202" s="1" customFormat="1" ht="33.75" customHeight="1">
      <c r="B202" s="38"/>
      <c r="C202" s="216" t="s">
        <v>433</v>
      </c>
      <c r="D202" s="216" t="s">
        <v>215</v>
      </c>
      <c r="E202" s="217" t="s">
        <v>434</v>
      </c>
      <c r="F202" s="218" t="s">
        <v>435</v>
      </c>
      <c r="G202" s="219" t="s">
        <v>261</v>
      </c>
      <c r="H202" s="220">
        <v>84.5</v>
      </c>
      <c r="I202" s="221"/>
      <c r="J202" s="222">
        <f>ROUND(I202*H202,2)</f>
        <v>0</v>
      </c>
      <c r="K202" s="218" t="s">
        <v>219</v>
      </c>
      <c r="L202" s="43"/>
      <c r="M202" s="223" t="s">
        <v>21</v>
      </c>
      <c r="N202" s="224" t="s">
        <v>46</v>
      </c>
      <c r="O202" s="79"/>
      <c r="P202" s="225">
        <f>O202*H202</f>
        <v>0</v>
      </c>
      <c r="Q202" s="225">
        <v>0</v>
      </c>
      <c r="R202" s="225">
        <f>Q202*H202</f>
        <v>0</v>
      </c>
      <c r="S202" s="225">
        <v>0</v>
      </c>
      <c r="T202" s="226">
        <f>S202*H202</f>
        <v>0</v>
      </c>
      <c r="AR202" s="17" t="s">
        <v>412</v>
      </c>
      <c r="AT202" s="17" t="s">
        <v>215</v>
      </c>
      <c r="AU202" s="17" t="s">
        <v>82</v>
      </c>
      <c r="AY202" s="17" t="s">
        <v>212</v>
      </c>
      <c r="BE202" s="227">
        <f>IF(N202="základní",J202,0)</f>
        <v>0</v>
      </c>
      <c r="BF202" s="227">
        <f>IF(N202="snížená",J202,0)</f>
        <v>0</v>
      </c>
      <c r="BG202" s="227">
        <f>IF(N202="zákl. přenesená",J202,0)</f>
        <v>0</v>
      </c>
      <c r="BH202" s="227">
        <f>IF(N202="sníž. přenesená",J202,0)</f>
        <v>0</v>
      </c>
      <c r="BI202" s="227">
        <f>IF(N202="nulová",J202,0)</f>
        <v>0</v>
      </c>
      <c r="BJ202" s="17" t="s">
        <v>82</v>
      </c>
      <c r="BK202" s="227">
        <f>ROUND(I202*H202,2)</f>
        <v>0</v>
      </c>
      <c r="BL202" s="17" t="s">
        <v>412</v>
      </c>
      <c r="BM202" s="17" t="s">
        <v>436</v>
      </c>
    </row>
    <row r="203" s="1" customFormat="1">
      <c r="B203" s="38"/>
      <c r="C203" s="39"/>
      <c r="D203" s="228" t="s">
        <v>222</v>
      </c>
      <c r="E203" s="39"/>
      <c r="F203" s="229" t="s">
        <v>414</v>
      </c>
      <c r="G203" s="39"/>
      <c r="H203" s="39"/>
      <c r="I203" s="143"/>
      <c r="J203" s="39"/>
      <c r="K203" s="39"/>
      <c r="L203" s="43"/>
      <c r="M203" s="230"/>
      <c r="N203" s="79"/>
      <c r="O203" s="79"/>
      <c r="P203" s="79"/>
      <c r="Q203" s="79"/>
      <c r="R203" s="79"/>
      <c r="S203" s="79"/>
      <c r="T203" s="80"/>
      <c r="AT203" s="17" t="s">
        <v>222</v>
      </c>
      <c r="AU203" s="17" t="s">
        <v>82</v>
      </c>
    </row>
    <row r="204" s="12" customFormat="1">
      <c r="B204" s="231"/>
      <c r="C204" s="232"/>
      <c r="D204" s="228" t="s">
        <v>229</v>
      </c>
      <c r="E204" s="233" t="s">
        <v>21</v>
      </c>
      <c r="F204" s="234" t="s">
        <v>437</v>
      </c>
      <c r="G204" s="232"/>
      <c r="H204" s="235">
        <v>84.5</v>
      </c>
      <c r="I204" s="236"/>
      <c r="J204" s="232"/>
      <c r="K204" s="232"/>
      <c r="L204" s="237"/>
      <c r="M204" s="238"/>
      <c r="N204" s="239"/>
      <c r="O204" s="239"/>
      <c r="P204" s="239"/>
      <c r="Q204" s="239"/>
      <c r="R204" s="239"/>
      <c r="S204" s="239"/>
      <c r="T204" s="240"/>
      <c r="AT204" s="241" t="s">
        <v>229</v>
      </c>
      <c r="AU204" s="241" t="s">
        <v>82</v>
      </c>
      <c r="AV204" s="12" t="s">
        <v>84</v>
      </c>
      <c r="AW204" s="12" t="s">
        <v>36</v>
      </c>
      <c r="AX204" s="12" t="s">
        <v>82</v>
      </c>
      <c r="AY204" s="241" t="s">
        <v>212</v>
      </c>
    </row>
    <row r="205" s="1" customFormat="1" ht="78.75" customHeight="1">
      <c r="B205" s="38"/>
      <c r="C205" s="216" t="s">
        <v>438</v>
      </c>
      <c r="D205" s="216" t="s">
        <v>215</v>
      </c>
      <c r="E205" s="217" t="s">
        <v>439</v>
      </c>
      <c r="F205" s="218" t="s">
        <v>440</v>
      </c>
      <c r="G205" s="219" t="s">
        <v>261</v>
      </c>
      <c r="H205" s="220">
        <v>27.620000000000001</v>
      </c>
      <c r="I205" s="221"/>
      <c r="J205" s="222">
        <f>ROUND(I205*H205,2)</f>
        <v>0</v>
      </c>
      <c r="K205" s="218" t="s">
        <v>219</v>
      </c>
      <c r="L205" s="43"/>
      <c r="M205" s="223" t="s">
        <v>21</v>
      </c>
      <c r="N205" s="224" t="s">
        <v>46</v>
      </c>
      <c r="O205" s="79"/>
      <c r="P205" s="225">
        <f>O205*H205</f>
        <v>0</v>
      </c>
      <c r="Q205" s="225">
        <v>0</v>
      </c>
      <c r="R205" s="225">
        <f>Q205*H205</f>
        <v>0</v>
      </c>
      <c r="S205" s="225">
        <v>0</v>
      </c>
      <c r="T205" s="226">
        <f>S205*H205</f>
        <v>0</v>
      </c>
      <c r="AR205" s="17" t="s">
        <v>412</v>
      </c>
      <c r="AT205" s="17" t="s">
        <v>215</v>
      </c>
      <c r="AU205" s="17" t="s">
        <v>82</v>
      </c>
      <c r="AY205" s="17" t="s">
        <v>212</v>
      </c>
      <c r="BE205" s="227">
        <f>IF(N205="základní",J205,0)</f>
        <v>0</v>
      </c>
      <c r="BF205" s="227">
        <f>IF(N205="snížená",J205,0)</f>
        <v>0</v>
      </c>
      <c r="BG205" s="227">
        <f>IF(N205="zákl. přenesená",J205,0)</f>
        <v>0</v>
      </c>
      <c r="BH205" s="227">
        <f>IF(N205="sníž. přenesená",J205,0)</f>
        <v>0</v>
      </c>
      <c r="BI205" s="227">
        <f>IF(N205="nulová",J205,0)</f>
        <v>0</v>
      </c>
      <c r="BJ205" s="17" t="s">
        <v>82</v>
      </c>
      <c r="BK205" s="227">
        <f>ROUND(I205*H205,2)</f>
        <v>0</v>
      </c>
      <c r="BL205" s="17" t="s">
        <v>412</v>
      </c>
      <c r="BM205" s="17" t="s">
        <v>441</v>
      </c>
    </row>
    <row r="206" s="1" customFormat="1">
      <c r="B206" s="38"/>
      <c r="C206" s="39"/>
      <c r="D206" s="228" t="s">
        <v>222</v>
      </c>
      <c r="E206" s="39"/>
      <c r="F206" s="229" t="s">
        <v>414</v>
      </c>
      <c r="G206" s="39"/>
      <c r="H206" s="39"/>
      <c r="I206" s="143"/>
      <c r="J206" s="39"/>
      <c r="K206" s="39"/>
      <c r="L206" s="43"/>
      <c r="M206" s="230"/>
      <c r="N206" s="79"/>
      <c r="O206" s="79"/>
      <c r="P206" s="79"/>
      <c r="Q206" s="79"/>
      <c r="R206" s="79"/>
      <c r="S206" s="79"/>
      <c r="T206" s="80"/>
      <c r="AT206" s="17" t="s">
        <v>222</v>
      </c>
      <c r="AU206" s="17" t="s">
        <v>82</v>
      </c>
    </row>
    <row r="207" s="12" customFormat="1">
      <c r="B207" s="231"/>
      <c r="C207" s="232"/>
      <c r="D207" s="228" t="s">
        <v>229</v>
      </c>
      <c r="E207" s="233" t="s">
        <v>21</v>
      </c>
      <c r="F207" s="234" t="s">
        <v>442</v>
      </c>
      <c r="G207" s="232"/>
      <c r="H207" s="235">
        <v>4.9000000000000004</v>
      </c>
      <c r="I207" s="236"/>
      <c r="J207" s="232"/>
      <c r="K207" s="232"/>
      <c r="L207" s="237"/>
      <c r="M207" s="238"/>
      <c r="N207" s="239"/>
      <c r="O207" s="239"/>
      <c r="P207" s="239"/>
      <c r="Q207" s="239"/>
      <c r="R207" s="239"/>
      <c r="S207" s="239"/>
      <c r="T207" s="240"/>
      <c r="AT207" s="241" t="s">
        <v>229</v>
      </c>
      <c r="AU207" s="241" t="s">
        <v>82</v>
      </c>
      <c r="AV207" s="12" t="s">
        <v>84</v>
      </c>
      <c r="AW207" s="12" t="s">
        <v>36</v>
      </c>
      <c r="AX207" s="12" t="s">
        <v>75</v>
      </c>
      <c r="AY207" s="241" t="s">
        <v>212</v>
      </c>
    </row>
    <row r="208" s="12" customFormat="1">
      <c r="B208" s="231"/>
      <c r="C208" s="232"/>
      <c r="D208" s="228" t="s">
        <v>229</v>
      </c>
      <c r="E208" s="233" t="s">
        <v>21</v>
      </c>
      <c r="F208" s="234" t="s">
        <v>443</v>
      </c>
      <c r="G208" s="232"/>
      <c r="H208" s="235">
        <v>19.609999999999999</v>
      </c>
      <c r="I208" s="236"/>
      <c r="J208" s="232"/>
      <c r="K208" s="232"/>
      <c r="L208" s="237"/>
      <c r="M208" s="238"/>
      <c r="N208" s="239"/>
      <c r="O208" s="239"/>
      <c r="P208" s="239"/>
      <c r="Q208" s="239"/>
      <c r="R208" s="239"/>
      <c r="S208" s="239"/>
      <c r="T208" s="240"/>
      <c r="AT208" s="241" t="s">
        <v>229</v>
      </c>
      <c r="AU208" s="241" t="s">
        <v>82</v>
      </c>
      <c r="AV208" s="12" t="s">
        <v>84</v>
      </c>
      <c r="AW208" s="12" t="s">
        <v>36</v>
      </c>
      <c r="AX208" s="12" t="s">
        <v>75</v>
      </c>
      <c r="AY208" s="241" t="s">
        <v>212</v>
      </c>
    </row>
    <row r="209" s="12" customFormat="1">
      <c r="B209" s="231"/>
      <c r="C209" s="232"/>
      <c r="D209" s="228" t="s">
        <v>229</v>
      </c>
      <c r="E209" s="233" t="s">
        <v>21</v>
      </c>
      <c r="F209" s="234" t="s">
        <v>444</v>
      </c>
      <c r="G209" s="232"/>
      <c r="H209" s="235">
        <v>3.1099999999999999</v>
      </c>
      <c r="I209" s="236"/>
      <c r="J209" s="232"/>
      <c r="K209" s="232"/>
      <c r="L209" s="237"/>
      <c r="M209" s="238"/>
      <c r="N209" s="239"/>
      <c r="O209" s="239"/>
      <c r="P209" s="239"/>
      <c r="Q209" s="239"/>
      <c r="R209" s="239"/>
      <c r="S209" s="239"/>
      <c r="T209" s="240"/>
      <c r="AT209" s="241" t="s">
        <v>229</v>
      </c>
      <c r="AU209" s="241" t="s">
        <v>82</v>
      </c>
      <c r="AV209" s="12" t="s">
        <v>84</v>
      </c>
      <c r="AW209" s="12" t="s">
        <v>36</v>
      </c>
      <c r="AX209" s="12" t="s">
        <v>75</v>
      </c>
      <c r="AY209" s="241" t="s">
        <v>212</v>
      </c>
    </row>
    <row r="210" s="13" customFormat="1">
      <c r="B210" s="242"/>
      <c r="C210" s="243"/>
      <c r="D210" s="228" t="s">
        <v>229</v>
      </c>
      <c r="E210" s="244" t="s">
        <v>21</v>
      </c>
      <c r="F210" s="245" t="s">
        <v>232</v>
      </c>
      <c r="G210" s="243"/>
      <c r="H210" s="246">
        <v>27.620000000000001</v>
      </c>
      <c r="I210" s="247"/>
      <c r="J210" s="243"/>
      <c r="K210" s="243"/>
      <c r="L210" s="248"/>
      <c r="M210" s="249"/>
      <c r="N210" s="250"/>
      <c r="O210" s="250"/>
      <c r="P210" s="250"/>
      <c r="Q210" s="250"/>
      <c r="R210" s="250"/>
      <c r="S210" s="250"/>
      <c r="T210" s="251"/>
      <c r="AT210" s="252" t="s">
        <v>229</v>
      </c>
      <c r="AU210" s="252" t="s">
        <v>82</v>
      </c>
      <c r="AV210" s="13" t="s">
        <v>220</v>
      </c>
      <c r="AW210" s="13" t="s">
        <v>36</v>
      </c>
      <c r="AX210" s="13" t="s">
        <v>82</v>
      </c>
      <c r="AY210" s="252" t="s">
        <v>212</v>
      </c>
    </row>
    <row r="211" s="1" customFormat="1" ht="33.75" customHeight="1">
      <c r="B211" s="38"/>
      <c r="C211" s="216" t="s">
        <v>445</v>
      </c>
      <c r="D211" s="216" t="s">
        <v>215</v>
      </c>
      <c r="E211" s="217" t="s">
        <v>446</v>
      </c>
      <c r="F211" s="218" t="s">
        <v>447</v>
      </c>
      <c r="G211" s="219" t="s">
        <v>218</v>
      </c>
      <c r="H211" s="220">
        <v>1</v>
      </c>
      <c r="I211" s="221"/>
      <c r="J211" s="222">
        <f>ROUND(I211*H211,2)</f>
        <v>0</v>
      </c>
      <c r="K211" s="218" t="s">
        <v>219</v>
      </c>
      <c r="L211" s="43"/>
      <c r="M211" s="223" t="s">
        <v>21</v>
      </c>
      <c r="N211" s="224" t="s">
        <v>46</v>
      </c>
      <c r="O211" s="79"/>
      <c r="P211" s="225">
        <f>O211*H211</f>
        <v>0</v>
      </c>
      <c r="Q211" s="225">
        <v>0</v>
      </c>
      <c r="R211" s="225">
        <f>Q211*H211</f>
        <v>0</v>
      </c>
      <c r="S211" s="225">
        <v>0</v>
      </c>
      <c r="T211" s="226">
        <f>S211*H211</f>
        <v>0</v>
      </c>
      <c r="AR211" s="17" t="s">
        <v>412</v>
      </c>
      <c r="AT211" s="17" t="s">
        <v>215</v>
      </c>
      <c r="AU211" s="17" t="s">
        <v>82</v>
      </c>
      <c r="AY211" s="17" t="s">
        <v>212</v>
      </c>
      <c r="BE211" s="227">
        <f>IF(N211="základní",J211,0)</f>
        <v>0</v>
      </c>
      <c r="BF211" s="227">
        <f>IF(N211="snížená",J211,0)</f>
        <v>0</v>
      </c>
      <c r="BG211" s="227">
        <f>IF(N211="zákl. přenesená",J211,0)</f>
        <v>0</v>
      </c>
      <c r="BH211" s="227">
        <f>IF(N211="sníž. přenesená",J211,0)</f>
        <v>0</v>
      </c>
      <c r="BI211" s="227">
        <f>IF(N211="nulová",J211,0)</f>
        <v>0</v>
      </c>
      <c r="BJ211" s="17" t="s">
        <v>82</v>
      </c>
      <c r="BK211" s="227">
        <f>ROUND(I211*H211,2)</f>
        <v>0</v>
      </c>
      <c r="BL211" s="17" t="s">
        <v>412</v>
      </c>
      <c r="BM211" s="17" t="s">
        <v>448</v>
      </c>
    </row>
    <row r="212" s="1" customFormat="1">
      <c r="B212" s="38"/>
      <c r="C212" s="39"/>
      <c r="D212" s="228" t="s">
        <v>222</v>
      </c>
      <c r="E212" s="39"/>
      <c r="F212" s="229" t="s">
        <v>449</v>
      </c>
      <c r="G212" s="39"/>
      <c r="H212" s="39"/>
      <c r="I212" s="143"/>
      <c r="J212" s="39"/>
      <c r="K212" s="39"/>
      <c r="L212" s="43"/>
      <c r="M212" s="230"/>
      <c r="N212" s="79"/>
      <c r="O212" s="79"/>
      <c r="P212" s="79"/>
      <c r="Q212" s="79"/>
      <c r="R212" s="79"/>
      <c r="S212" s="79"/>
      <c r="T212" s="80"/>
      <c r="AT212" s="17" t="s">
        <v>222</v>
      </c>
      <c r="AU212" s="17" t="s">
        <v>82</v>
      </c>
    </row>
    <row r="213" s="12" customFormat="1">
      <c r="B213" s="231"/>
      <c r="C213" s="232"/>
      <c r="D213" s="228" t="s">
        <v>229</v>
      </c>
      <c r="E213" s="233" t="s">
        <v>21</v>
      </c>
      <c r="F213" s="234" t="s">
        <v>450</v>
      </c>
      <c r="G213" s="232"/>
      <c r="H213" s="235">
        <v>1</v>
      </c>
      <c r="I213" s="236"/>
      <c r="J213" s="232"/>
      <c r="K213" s="232"/>
      <c r="L213" s="237"/>
      <c r="M213" s="238"/>
      <c r="N213" s="239"/>
      <c r="O213" s="239"/>
      <c r="P213" s="239"/>
      <c r="Q213" s="239"/>
      <c r="R213" s="239"/>
      <c r="S213" s="239"/>
      <c r="T213" s="240"/>
      <c r="AT213" s="241" t="s">
        <v>229</v>
      </c>
      <c r="AU213" s="241" t="s">
        <v>82</v>
      </c>
      <c r="AV213" s="12" t="s">
        <v>84</v>
      </c>
      <c r="AW213" s="12" t="s">
        <v>36</v>
      </c>
      <c r="AX213" s="12" t="s">
        <v>82</v>
      </c>
      <c r="AY213" s="241" t="s">
        <v>212</v>
      </c>
    </row>
    <row r="214" s="1" customFormat="1" ht="33.75" customHeight="1">
      <c r="B214" s="38"/>
      <c r="C214" s="216" t="s">
        <v>451</v>
      </c>
      <c r="D214" s="216" t="s">
        <v>215</v>
      </c>
      <c r="E214" s="217" t="s">
        <v>452</v>
      </c>
      <c r="F214" s="218" t="s">
        <v>453</v>
      </c>
      <c r="G214" s="219" t="s">
        <v>218</v>
      </c>
      <c r="H214" s="220">
        <v>2</v>
      </c>
      <c r="I214" s="221"/>
      <c r="J214" s="222">
        <f>ROUND(I214*H214,2)</f>
        <v>0</v>
      </c>
      <c r="K214" s="218" t="s">
        <v>219</v>
      </c>
      <c r="L214" s="43"/>
      <c r="M214" s="223" t="s">
        <v>21</v>
      </c>
      <c r="N214" s="224" t="s">
        <v>46</v>
      </c>
      <c r="O214" s="79"/>
      <c r="P214" s="225">
        <f>O214*H214</f>
        <v>0</v>
      </c>
      <c r="Q214" s="225">
        <v>0</v>
      </c>
      <c r="R214" s="225">
        <f>Q214*H214</f>
        <v>0</v>
      </c>
      <c r="S214" s="225">
        <v>0</v>
      </c>
      <c r="T214" s="226">
        <f>S214*H214</f>
        <v>0</v>
      </c>
      <c r="AR214" s="17" t="s">
        <v>412</v>
      </c>
      <c r="AT214" s="17" t="s">
        <v>215</v>
      </c>
      <c r="AU214" s="17" t="s">
        <v>82</v>
      </c>
      <c r="AY214" s="17" t="s">
        <v>212</v>
      </c>
      <c r="BE214" s="227">
        <f>IF(N214="základní",J214,0)</f>
        <v>0</v>
      </c>
      <c r="BF214" s="227">
        <f>IF(N214="snížená",J214,0)</f>
        <v>0</v>
      </c>
      <c r="BG214" s="227">
        <f>IF(N214="zákl. přenesená",J214,0)</f>
        <v>0</v>
      </c>
      <c r="BH214" s="227">
        <f>IF(N214="sníž. přenesená",J214,0)</f>
        <v>0</v>
      </c>
      <c r="BI214" s="227">
        <f>IF(N214="nulová",J214,0)</f>
        <v>0</v>
      </c>
      <c r="BJ214" s="17" t="s">
        <v>82</v>
      </c>
      <c r="BK214" s="227">
        <f>ROUND(I214*H214,2)</f>
        <v>0</v>
      </c>
      <c r="BL214" s="17" t="s">
        <v>412</v>
      </c>
      <c r="BM214" s="17" t="s">
        <v>454</v>
      </c>
    </row>
    <row r="215" s="1" customFormat="1">
      <c r="B215" s="38"/>
      <c r="C215" s="39"/>
      <c r="D215" s="228" t="s">
        <v>222</v>
      </c>
      <c r="E215" s="39"/>
      <c r="F215" s="229" t="s">
        <v>449</v>
      </c>
      <c r="G215" s="39"/>
      <c r="H215" s="39"/>
      <c r="I215" s="143"/>
      <c r="J215" s="39"/>
      <c r="K215" s="39"/>
      <c r="L215" s="43"/>
      <c r="M215" s="230"/>
      <c r="N215" s="79"/>
      <c r="O215" s="79"/>
      <c r="P215" s="79"/>
      <c r="Q215" s="79"/>
      <c r="R215" s="79"/>
      <c r="S215" s="79"/>
      <c r="T215" s="80"/>
      <c r="AT215" s="17" t="s">
        <v>222</v>
      </c>
      <c r="AU215" s="17" t="s">
        <v>82</v>
      </c>
    </row>
    <row r="216" s="12" customFormat="1">
      <c r="B216" s="231"/>
      <c r="C216" s="232"/>
      <c r="D216" s="228" t="s">
        <v>229</v>
      </c>
      <c r="E216" s="233" t="s">
        <v>21</v>
      </c>
      <c r="F216" s="234" t="s">
        <v>455</v>
      </c>
      <c r="G216" s="232"/>
      <c r="H216" s="235">
        <v>1</v>
      </c>
      <c r="I216" s="236"/>
      <c r="J216" s="232"/>
      <c r="K216" s="232"/>
      <c r="L216" s="237"/>
      <c r="M216" s="238"/>
      <c r="N216" s="239"/>
      <c r="O216" s="239"/>
      <c r="P216" s="239"/>
      <c r="Q216" s="239"/>
      <c r="R216" s="239"/>
      <c r="S216" s="239"/>
      <c r="T216" s="240"/>
      <c r="AT216" s="241" t="s">
        <v>229</v>
      </c>
      <c r="AU216" s="241" t="s">
        <v>82</v>
      </c>
      <c r="AV216" s="12" t="s">
        <v>84</v>
      </c>
      <c r="AW216" s="12" t="s">
        <v>36</v>
      </c>
      <c r="AX216" s="12" t="s">
        <v>75</v>
      </c>
      <c r="AY216" s="241" t="s">
        <v>212</v>
      </c>
    </row>
    <row r="217" s="12" customFormat="1">
      <c r="B217" s="231"/>
      <c r="C217" s="232"/>
      <c r="D217" s="228" t="s">
        <v>229</v>
      </c>
      <c r="E217" s="233" t="s">
        <v>21</v>
      </c>
      <c r="F217" s="234" t="s">
        <v>456</v>
      </c>
      <c r="G217" s="232"/>
      <c r="H217" s="235">
        <v>1</v>
      </c>
      <c r="I217" s="236"/>
      <c r="J217" s="232"/>
      <c r="K217" s="232"/>
      <c r="L217" s="237"/>
      <c r="M217" s="238"/>
      <c r="N217" s="239"/>
      <c r="O217" s="239"/>
      <c r="P217" s="239"/>
      <c r="Q217" s="239"/>
      <c r="R217" s="239"/>
      <c r="S217" s="239"/>
      <c r="T217" s="240"/>
      <c r="AT217" s="241" t="s">
        <v>229</v>
      </c>
      <c r="AU217" s="241" t="s">
        <v>82</v>
      </c>
      <c r="AV217" s="12" t="s">
        <v>84</v>
      </c>
      <c r="AW217" s="12" t="s">
        <v>36</v>
      </c>
      <c r="AX217" s="12" t="s">
        <v>75</v>
      </c>
      <c r="AY217" s="241" t="s">
        <v>212</v>
      </c>
    </row>
    <row r="218" s="13" customFormat="1">
      <c r="B218" s="242"/>
      <c r="C218" s="243"/>
      <c r="D218" s="228" t="s">
        <v>229</v>
      </c>
      <c r="E218" s="244" t="s">
        <v>21</v>
      </c>
      <c r="F218" s="245" t="s">
        <v>232</v>
      </c>
      <c r="G218" s="243"/>
      <c r="H218" s="246">
        <v>2</v>
      </c>
      <c r="I218" s="247"/>
      <c r="J218" s="243"/>
      <c r="K218" s="243"/>
      <c r="L218" s="248"/>
      <c r="M218" s="249"/>
      <c r="N218" s="250"/>
      <c r="O218" s="250"/>
      <c r="P218" s="250"/>
      <c r="Q218" s="250"/>
      <c r="R218" s="250"/>
      <c r="S218" s="250"/>
      <c r="T218" s="251"/>
      <c r="AT218" s="252" t="s">
        <v>229</v>
      </c>
      <c r="AU218" s="252" t="s">
        <v>82</v>
      </c>
      <c r="AV218" s="13" t="s">
        <v>220</v>
      </c>
      <c r="AW218" s="13" t="s">
        <v>36</v>
      </c>
      <c r="AX218" s="13" t="s">
        <v>82</v>
      </c>
      <c r="AY218" s="252" t="s">
        <v>212</v>
      </c>
    </row>
    <row r="219" s="1" customFormat="1" ht="33.75" customHeight="1">
      <c r="B219" s="38"/>
      <c r="C219" s="216" t="s">
        <v>457</v>
      </c>
      <c r="D219" s="216" t="s">
        <v>215</v>
      </c>
      <c r="E219" s="217" t="s">
        <v>458</v>
      </c>
      <c r="F219" s="218" t="s">
        <v>459</v>
      </c>
      <c r="G219" s="219" t="s">
        <v>261</v>
      </c>
      <c r="H219" s="220">
        <v>92.739999999999995</v>
      </c>
      <c r="I219" s="221"/>
      <c r="J219" s="222">
        <f>ROUND(I219*H219,2)</f>
        <v>0</v>
      </c>
      <c r="K219" s="218" t="s">
        <v>219</v>
      </c>
      <c r="L219" s="43"/>
      <c r="M219" s="223" t="s">
        <v>21</v>
      </c>
      <c r="N219" s="224" t="s">
        <v>46</v>
      </c>
      <c r="O219" s="79"/>
      <c r="P219" s="225">
        <f>O219*H219</f>
        <v>0</v>
      </c>
      <c r="Q219" s="225">
        <v>0</v>
      </c>
      <c r="R219" s="225">
        <f>Q219*H219</f>
        <v>0</v>
      </c>
      <c r="S219" s="225">
        <v>0</v>
      </c>
      <c r="T219" s="226">
        <f>S219*H219</f>
        <v>0</v>
      </c>
      <c r="AR219" s="17" t="s">
        <v>220</v>
      </c>
      <c r="AT219" s="17" t="s">
        <v>215</v>
      </c>
      <c r="AU219" s="17" t="s">
        <v>82</v>
      </c>
      <c r="AY219" s="17" t="s">
        <v>212</v>
      </c>
      <c r="BE219" s="227">
        <f>IF(N219="základní",J219,0)</f>
        <v>0</v>
      </c>
      <c r="BF219" s="227">
        <f>IF(N219="snížená",J219,0)</f>
        <v>0</v>
      </c>
      <c r="BG219" s="227">
        <f>IF(N219="zákl. přenesená",J219,0)</f>
        <v>0</v>
      </c>
      <c r="BH219" s="227">
        <f>IF(N219="sníž. přenesená",J219,0)</f>
        <v>0</v>
      </c>
      <c r="BI219" s="227">
        <f>IF(N219="nulová",J219,0)</f>
        <v>0</v>
      </c>
      <c r="BJ219" s="17" t="s">
        <v>82</v>
      </c>
      <c r="BK219" s="227">
        <f>ROUND(I219*H219,2)</f>
        <v>0</v>
      </c>
      <c r="BL219" s="17" t="s">
        <v>220</v>
      </c>
      <c r="BM219" s="17" t="s">
        <v>460</v>
      </c>
    </row>
    <row r="220" s="1" customFormat="1">
      <c r="B220" s="38"/>
      <c r="C220" s="39"/>
      <c r="D220" s="228" t="s">
        <v>222</v>
      </c>
      <c r="E220" s="39"/>
      <c r="F220" s="229" t="s">
        <v>461</v>
      </c>
      <c r="G220" s="39"/>
      <c r="H220" s="39"/>
      <c r="I220" s="143"/>
      <c r="J220" s="39"/>
      <c r="K220" s="39"/>
      <c r="L220" s="43"/>
      <c r="M220" s="230"/>
      <c r="N220" s="79"/>
      <c r="O220" s="79"/>
      <c r="P220" s="79"/>
      <c r="Q220" s="79"/>
      <c r="R220" s="79"/>
      <c r="S220" s="79"/>
      <c r="T220" s="80"/>
      <c r="AT220" s="17" t="s">
        <v>222</v>
      </c>
      <c r="AU220" s="17" t="s">
        <v>82</v>
      </c>
    </row>
    <row r="221" s="12" customFormat="1">
      <c r="B221" s="231"/>
      <c r="C221" s="232"/>
      <c r="D221" s="228" t="s">
        <v>229</v>
      </c>
      <c r="E221" s="233" t="s">
        <v>21</v>
      </c>
      <c r="F221" s="234" t="s">
        <v>427</v>
      </c>
      <c r="G221" s="232"/>
      <c r="H221" s="235">
        <v>84.5</v>
      </c>
      <c r="I221" s="236"/>
      <c r="J221" s="232"/>
      <c r="K221" s="232"/>
      <c r="L221" s="237"/>
      <c r="M221" s="238"/>
      <c r="N221" s="239"/>
      <c r="O221" s="239"/>
      <c r="P221" s="239"/>
      <c r="Q221" s="239"/>
      <c r="R221" s="239"/>
      <c r="S221" s="239"/>
      <c r="T221" s="240"/>
      <c r="AT221" s="241" t="s">
        <v>229</v>
      </c>
      <c r="AU221" s="241" t="s">
        <v>82</v>
      </c>
      <c r="AV221" s="12" t="s">
        <v>84</v>
      </c>
      <c r="AW221" s="12" t="s">
        <v>36</v>
      </c>
      <c r="AX221" s="12" t="s">
        <v>75</v>
      </c>
      <c r="AY221" s="241" t="s">
        <v>212</v>
      </c>
    </row>
    <row r="222" s="12" customFormat="1">
      <c r="B222" s="231"/>
      <c r="C222" s="232"/>
      <c r="D222" s="228" t="s">
        <v>229</v>
      </c>
      <c r="E222" s="233" t="s">
        <v>21</v>
      </c>
      <c r="F222" s="234" t="s">
        <v>415</v>
      </c>
      <c r="G222" s="232"/>
      <c r="H222" s="235">
        <v>8.2400000000000002</v>
      </c>
      <c r="I222" s="236"/>
      <c r="J222" s="232"/>
      <c r="K222" s="232"/>
      <c r="L222" s="237"/>
      <c r="M222" s="238"/>
      <c r="N222" s="239"/>
      <c r="O222" s="239"/>
      <c r="P222" s="239"/>
      <c r="Q222" s="239"/>
      <c r="R222" s="239"/>
      <c r="S222" s="239"/>
      <c r="T222" s="240"/>
      <c r="AT222" s="241" t="s">
        <v>229</v>
      </c>
      <c r="AU222" s="241" t="s">
        <v>82</v>
      </c>
      <c r="AV222" s="12" t="s">
        <v>84</v>
      </c>
      <c r="AW222" s="12" t="s">
        <v>36</v>
      </c>
      <c r="AX222" s="12" t="s">
        <v>75</v>
      </c>
      <c r="AY222" s="241" t="s">
        <v>212</v>
      </c>
    </row>
    <row r="223" s="13" customFormat="1">
      <c r="B223" s="242"/>
      <c r="C223" s="243"/>
      <c r="D223" s="228" t="s">
        <v>229</v>
      </c>
      <c r="E223" s="244" t="s">
        <v>21</v>
      </c>
      <c r="F223" s="245" t="s">
        <v>232</v>
      </c>
      <c r="G223" s="243"/>
      <c r="H223" s="246">
        <v>92.739999999999995</v>
      </c>
      <c r="I223" s="247"/>
      <c r="J223" s="243"/>
      <c r="K223" s="243"/>
      <c r="L223" s="248"/>
      <c r="M223" s="249"/>
      <c r="N223" s="250"/>
      <c r="O223" s="250"/>
      <c r="P223" s="250"/>
      <c r="Q223" s="250"/>
      <c r="R223" s="250"/>
      <c r="S223" s="250"/>
      <c r="T223" s="251"/>
      <c r="AT223" s="252" t="s">
        <v>229</v>
      </c>
      <c r="AU223" s="252" t="s">
        <v>82</v>
      </c>
      <c r="AV223" s="13" t="s">
        <v>220</v>
      </c>
      <c r="AW223" s="13" t="s">
        <v>36</v>
      </c>
      <c r="AX223" s="13" t="s">
        <v>82</v>
      </c>
      <c r="AY223" s="252" t="s">
        <v>212</v>
      </c>
    </row>
    <row r="224" s="1" customFormat="1" ht="33.75" customHeight="1">
      <c r="B224" s="38"/>
      <c r="C224" s="216" t="s">
        <v>462</v>
      </c>
      <c r="D224" s="216" t="s">
        <v>215</v>
      </c>
      <c r="E224" s="217" t="s">
        <v>463</v>
      </c>
      <c r="F224" s="218" t="s">
        <v>464</v>
      </c>
      <c r="G224" s="219" t="s">
        <v>261</v>
      </c>
      <c r="H224" s="220">
        <v>32.200000000000003</v>
      </c>
      <c r="I224" s="221"/>
      <c r="J224" s="222">
        <f>ROUND(I224*H224,2)</f>
        <v>0</v>
      </c>
      <c r="K224" s="218" t="s">
        <v>219</v>
      </c>
      <c r="L224" s="43"/>
      <c r="M224" s="223" t="s">
        <v>21</v>
      </c>
      <c r="N224" s="224" t="s">
        <v>46</v>
      </c>
      <c r="O224" s="79"/>
      <c r="P224" s="225">
        <f>O224*H224</f>
        <v>0</v>
      </c>
      <c r="Q224" s="225">
        <v>0</v>
      </c>
      <c r="R224" s="225">
        <f>Q224*H224</f>
        <v>0</v>
      </c>
      <c r="S224" s="225">
        <v>0</v>
      </c>
      <c r="T224" s="226">
        <f>S224*H224</f>
        <v>0</v>
      </c>
      <c r="AR224" s="17" t="s">
        <v>220</v>
      </c>
      <c r="AT224" s="17" t="s">
        <v>215</v>
      </c>
      <c r="AU224" s="17" t="s">
        <v>82</v>
      </c>
      <c r="AY224" s="17" t="s">
        <v>212</v>
      </c>
      <c r="BE224" s="227">
        <f>IF(N224="základní",J224,0)</f>
        <v>0</v>
      </c>
      <c r="BF224" s="227">
        <f>IF(N224="snížená",J224,0)</f>
        <v>0</v>
      </c>
      <c r="BG224" s="227">
        <f>IF(N224="zákl. přenesená",J224,0)</f>
        <v>0</v>
      </c>
      <c r="BH224" s="227">
        <f>IF(N224="sníž. přenesená",J224,0)</f>
        <v>0</v>
      </c>
      <c r="BI224" s="227">
        <f>IF(N224="nulová",J224,0)</f>
        <v>0</v>
      </c>
      <c r="BJ224" s="17" t="s">
        <v>82</v>
      </c>
      <c r="BK224" s="227">
        <f>ROUND(I224*H224,2)</f>
        <v>0</v>
      </c>
      <c r="BL224" s="17" t="s">
        <v>220</v>
      </c>
      <c r="BM224" s="17" t="s">
        <v>465</v>
      </c>
    </row>
    <row r="225" s="1" customFormat="1">
      <c r="B225" s="38"/>
      <c r="C225" s="39"/>
      <c r="D225" s="228" t="s">
        <v>222</v>
      </c>
      <c r="E225" s="39"/>
      <c r="F225" s="229" t="s">
        <v>461</v>
      </c>
      <c r="G225" s="39"/>
      <c r="H225" s="39"/>
      <c r="I225" s="143"/>
      <c r="J225" s="39"/>
      <c r="K225" s="39"/>
      <c r="L225" s="43"/>
      <c r="M225" s="230"/>
      <c r="N225" s="79"/>
      <c r="O225" s="79"/>
      <c r="P225" s="79"/>
      <c r="Q225" s="79"/>
      <c r="R225" s="79"/>
      <c r="S225" s="79"/>
      <c r="T225" s="80"/>
      <c r="AT225" s="17" t="s">
        <v>222</v>
      </c>
      <c r="AU225" s="17" t="s">
        <v>82</v>
      </c>
    </row>
    <row r="226" s="12" customFormat="1">
      <c r="B226" s="231"/>
      <c r="C226" s="232"/>
      <c r="D226" s="228" t="s">
        <v>229</v>
      </c>
      <c r="E226" s="233" t="s">
        <v>21</v>
      </c>
      <c r="F226" s="234" t="s">
        <v>426</v>
      </c>
      <c r="G226" s="232"/>
      <c r="H226" s="235">
        <v>27.300000000000001</v>
      </c>
      <c r="I226" s="236"/>
      <c r="J226" s="232"/>
      <c r="K226" s="232"/>
      <c r="L226" s="237"/>
      <c r="M226" s="238"/>
      <c r="N226" s="239"/>
      <c r="O226" s="239"/>
      <c r="P226" s="239"/>
      <c r="Q226" s="239"/>
      <c r="R226" s="239"/>
      <c r="S226" s="239"/>
      <c r="T226" s="240"/>
      <c r="AT226" s="241" t="s">
        <v>229</v>
      </c>
      <c r="AU226" s="241" t="s">
        <v>82</v>
      </c>
      <c r="AV226" s="12" t="s">
        <v>84</v>
      </c>
      <c r="AW226" s="12" t="s">
        <v>36</v>
      </c>
      <c r="AX226" s="12" t="s">
        <v>75</v>
      </c>
      <c r="AY226" s="241" t="s">
        <v>212</v>
      </c>
    </row>
    <row r="227" s="12" customFormat="1">
      <c r="B227" s="231"/>
      <c r="C227" s="232"/>
      <c r="D227" s="228" t="s">
        <v>229</v>
      </c>
      <c r="E227" s="233" t="s">
        <v>21</v>
      </c>
      <c r="F227" s="234" t="s">
        <v>416</v>
      </c>
      <c r="G227" s="232"/>
      <c r="H227" s="235">
        <v>4.9000000000000004</v>
      </c>
      <c r="I227" s="236"/>
      <c r="J227" s="232"/>
      <c r="K227" s="232"/>
      <c r="L227" s="237"/>
      <c r="M227" s="238"/>
      <c r="N227" s="239"/>
      <c r="O227" s="239"/>
      <c r="P227" s="239"/>
      <c r="Q227" s="239"/>
      <c r="R227" s="239"/>
      <c r="S227" s="239"/>
      <c r="T227" s="240"/>
      <c r="AT227" s="241" t="s">
        <v>229</v>
      </c>
      <c r="AU227" s="241" t="s">
        <v>82</v>
      </c>
      <c r="AV227" s="12" t="s">
        <v>84</v>
      </c>
      <c r="AW227" s="12" t="s">
        <v>36</v>
      </c>
      <c r="AX227" s="12" t="s">
        <v>75</v>
      </c>
      <c r="AY227" s="241" t="s">
        <v>212</v>
      </c>
    </row>
    <row r="228" s="13" customFormat="1">
      <c r="B228" s="242"/>
      <c r="C228" s="243"/>
      <c r="D228" s="228" t="s">
        <v>229</v>
      </c>
      <c r="E228" s="244" t="s">
        <v>21</v>
      </c>
      <c r="F228" s="245" t="s">
        <v>232</v>
      </c>
      <c r="G228" s="243"/>
      <c r="H228" s="246">
        <v>32.200000000000003</v>
      </c>
      <c r="I228" s="247"/>
      <c r="J228" s="243"/>
      <c r="K228" s="243"/>
      <c r="L228" s="248"/>
      <c r="M228" s="249"/>
      <c r="N228" s="250"/>
      <c r="O228" s="250"/>
      <c r="P228" s="250"/>
      <c r="Q228" s="250"/>
      <c r="R228" s="250"/>
      <c r="S228" s="250"/>
      <c r="T228" s="251"/>
      <c r="AT228" s="252" t="s">
        <v>229</v>
      </c>
      <c r="AU228" s="252" t="s">
        <v>82</v>
      </c>
      <c r="AV228" s="13" t="s">
        <v>220</v>
      </c>
      <c r="AW228" s="13" t="s">
        <v>36</v>
      </c>
      <c r="AX228" s="13" t="s">
        <v>82</v>
      </c>
      <c r="AY228" s="252" t="s">
        <v>212</v>
      </c>
    </row>
    <row r="229" s="11" customFormat="1" ht="25.92" customHeight="1">
      <c r="B229" s="200"/>
      <c r="C229" s="201"/>
      <c r="D229" s="202" t="s">
        <v>74</v>
      </c>
      <c r="E229" s="203" t="s">
        <v>98</v>
      </c>
      <c r="F229" s="203" t="s">
        <v>466</v>
      </c>
      <c r="G229" s="201"/>
      <c r="H229" s="201"/>
      <c r="I229" s="204"/>
      <c r="J229" s="205">
        <f>BK229</f>
        <v>0</v>
      </c>
      <c r="K229" s="201"/>
      <c r="L229" s="206"/>
      <c r="M229" s="263"/>
      <c r="N229" s="264"/>
      <c r="O229" s="264"/>
      <c r="P229" s="265">
        <v>0</v>
      </c>
      <c r="Q229" s="264"/>
      <c r="R229" s="265">
        <v>0</v>
      </c>
      <c r="S229" s="264"/>
      <c r="T229" s="266">
        <v>0</v>
      </c>
      <c r="AR229" s="211" t="s">
        <v>213</v>
      </c>
      <c r="AT229" s="212" t="s">
        <v>74</v>
      </c>
      <c r="AU229" s="212" t="s">
        <v>75</v>
      </c>
      <c r="AY229" s="211" t="s">
        <v>212</v>
      </c>
      <c r="BK229" s="213">
        <v>0</v>
      </c>
    </row>
    <row r="230" s="1" customFormat="1" ht="6.96" customHeight="1">
      <c r="B230" s="57"/>
      <c r="C230" s="58"/>
      <c r="D230" s="58"/>
      <c r="E230" s="58"/>
      <c r="F230" s="58"/>
      <c r="G230" s="58"/>
      <c r="H230" s="58"/>
      <c r="I230" s="167"/>
      <c r="J230" s="58"/>
      <c r="K230" s="58"/>
      <c r="L230" s="43"/>
    </row>
  </sheetData>
  <sheetProtection sheet="1" autoFilter="0" formatColumns="0" formatRows="0" objects="1" scenarios="1" spinCount="100000" saltValue="PpsceteP/QIooim/Sx9ES+J+BoQnE1RgkYImmX6L8PmhuOyAIP3qc+je0+Y04rtnJ5mjgQe2q0K6rj9ocZRXFA==" hashValue="5fkg7GA8OPWOHgO+4c0LEjxt6+btCxcY/DGQUw2r03i90WM3UB0gBItJAtnSH/Z5hfKz7B6gKNvBQ9WJgYOqag==" algorithmName="SHA-512" password="CC35"/>
  <autoFilter ref="C94:K229"/>
  <mergeCells count="15">
    <mergeCell ref="E7:H7"/>
    <mergeCell ref="E11:H11"/>
    <mergeCell ref="E9:H9"/>
    <mergeCell ref="E13:H13"/>
    <mergeCell ref="E22:H22"/>
    <mergeCell ref="E31:H31"/>
    <mergeCell ref="E52:H52"/>
    <mergeCell ref="E56:H56"/>
    <mergeCell ref="E54:H54"/>
    <mergeCell ref="E58:H58"/>
    <mergeCell ref="E81:H81"/>
    <mergeCell ref="E85:H85"/>
    <mergeCell ref="E83:H83"/>
    <mergeCell ref="E87:H8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162</v>
      </c>
    </row>
    <row r="3" ht="6.96" customHeight="1">
      <c r="B3" s="137"/>
      <c r="C3" s="138"/>
      <c r="D3" s="138"/>
      <c r="E3" s="138"/>
      <c r="F3" s="138"/>
      <c r="G3" s="138"/>
      <c r="H3" s="138"/>
      <c r="I3" s="139"/>
      <c r="J3" s="138"/>
      <c r="K3" s="138"/>
      <c r="L3" s="20"/>
      <c r="AT3" s="17" t="s">
        <v>84</v>
      </c>
    </row>
    <row r="4" ht="24.96" customHeight="1">
      <c r="B4" s="20"/>
      <c r="D4" s="140" t="s">
        <v>182</v>
      </c>
      <c r="L4" s="20"/>
      <c r="M4" s="24" t="s">
        <v>10</v>
      </c>
      <c r="AT4" s="17" t="s">
        <v>4</v>
      </c>
    </row>
    <row r="5" ht="6.96" customHeight="1">
      <c r="B5" s="20"/>
      <c r="L5" s="20"/>
    </row>
    <row r="6" ht="12" customHeight="1">
      <c r="B6" s="20"/>
      <c r="D6" s="141" t="s">
        <v>16</v>
      </c>
      <c r="L6" s="20"/>
    </row>
    <row r="7" ht="16.5" customHeight="1">
      <c r="B7" s="20"/>
      <c r="E7" s="142" t="str">
        <f>'Rekapitulace stavby'!K6</f>
        <v>Oprava přejezdů v obvodu ST Ústí n.L.</v>
      </c>
      <c r="F7" s="141"/>
      <c r="G7" s="141"/>
      <c r="H7" s="141"/>
      <c r="L7" s="20"/>
    </row>
    <row r="8">
      <c r="B8" s="20"/>
      <c r="D8" s="141" t="s">
        <v>183</v>
      </c>
      <c r="L8" s="20"/>
    </row>
    <row r="9" ht="16.5" customHeight="1">
      <c r="B9" s="20"/>
      <c r="E9" s="142" t="s">
        <v>1300</v>
      </c>
      <c r="L9" s="20"/>
    </row>
    <row r="10" ht="12" customHeight="1">
      <c r="B10" s="20"/>
      <c r="D10" s="141" t="s">
        <v>185</v>
      </c>
      <c r="L10" s="20"/>
    </row>
    <row r="11" s="1" customFormat="1" ht="16.5" customHeight="1">
      <c r="B11" s="43"/>
      <c r="E11" s="141" t="s">
        <v>186</v>
      </c>
      <c r="F11" s="1"/>
      <c r="G11" s="1"/>
      <c r="H11" s="1"/>
      <c r="I11" s="143"/>
      <c r="L11" s="43"/>
    </row>
    <row r="12" s="1" customFormat="1" ht="12" customHeight="1">
      <c r="B12" s="43"/>
      <c r="D12" s="141" t="s">
        <v>187</v>
      </c>
      <c r="I12" s="143"/>
      <c r="L12" s="43"/>
    </row>
    <row r="13" s="1" customFormat="1" ht="36.96" customHeight="1">
      <c r="B13" s="43"/>
      <c r="E13" s="144" t="s">
        <v>1432</v>
      </c>
      <c r="F13" s="1"/>
      <c r="G13" s="1"/>
      <c r="H13" s="1"/>
      <c r="I13" s="143"/>
      <c r="L13" s="43"/>
    </row>
    <row r="14" s="1" customFormat="1">
      <c r="B14" s="43"/>
      <c r="I14" s="143"/>
      <c r="L14" s="43"/>
    </row>
    <row r="15" s="1" customFormat="1" ht="12" customHeight="1">
      <c r="B15" s="43"/>
      <c r="D15" s="141" t="s">
        <v>18</v>
      </c>
      <c r="F15" s="17" t="s">
        <v>21</v>
      </c>
      <c r="I15" s="145" t="s">
        <v>20</v>
      </c>
      <c r="J15" s="17" t="s">
        <v>21</v>
      </c>
      <c r="L15" s="43"/>
    </row>
    <row r="16" s="1" customFormat="1" ht="12" customHeight="1">
      <c r="B16" s="43"/>
      <c r="D16" s="141" t="s">
        <v>22</v>
      </c>
      <c r="F16" s="17" t="s">
        <v>23</v>
      </c>
      <c r="I16" s="145" t="s">
        <v>24</v>
      </c>
      <c r="J16" s="146" t="str">
        <f>'Rekapitulace stavby'!AN8</f>
        <v>2. 11. 2018</v>
      </c>
      <c r="L16" s="43"/>
    </row>
    <row r="17" s="1" customFormat="1" ht="10.8" customHeight="1">
      <c r="B17" s="43"/>
      <c r="I17" s="143"/>
      <c r="L17" s="43"/>
    </row>
    <row r="18" s="1" customFormat="1" ht="12" customHeight="1">
      <c r="B18" s="43"/>
      <c r="D18" s="141" t="s">
        <v>26</v>
      </c>
      <c r="I18" s="145" t="s">
        <v>27</v>
      </c>
      <c r="J18" s="17" t="s">
        <v>28</v>
      </c>
      <c r="L18" s="43"/>
    </row>
    <row r="19" s="1" customFormat="1" ht="18" customHeight="1">
      <c r="B19" s="43"/>
      <c r="E19" s="17" t="s">
        <v>29</v>
      </c>
      <c r="I19" s="145" t="s">
        <v>30</v>
      </c>
      <c r="J19" s="17" t="s">
        <v>31</v>
      </c>
      <c r="L19" s="43"/>
    </row>
    <row r="20" s="1" customFormat="1" ht="6.96" customHeight="1">
      <c r="B20" s="43"/>
      <c r="I20" s="143"/>
      <c r="L20" s="43"/>
    </row>
    <row r="21" s="1" customFormat="1" ht="12" customHeight="1">
      <c r="B21" s="43"/>
      <c r="D21" s="141" t="s">
        <v>32</v>
      </c>
      <c r="I21" s="145" t="s">
        <v>27</v>
      </c>
      <c r="J21" s="33" t="str">
        <f>'Rekapitulace stavby'!AN13</f>
        <v>Vyplň údaj</v>
      </c>
      <c r="L21" s="43"/>
    </row>
    <row r="22" s="1" customFormat="1" ht="18" customHeight="1">
      <c r="B22" s="43"/>
      <c r="E22" s="33" t="str">
        <f>'Rekapitulace stavby'!E14</f>
        <v>Vyplň údaj</v>
      </c>
      <c r="F22" s="17"/>
      <c r="G22" s="17"/>
      <c r="H22" s="17"/>
      <c r="I22" s="145" t="s">
        <v>30</v>
      </c>
      <c r="J22" s="33" t="str">
        <f>'Rekapitulace stavby'!AN14</f>
        <v>Vyplň údaj</v>
      </c>
      <c r="L22" s="43"/>
    </row>
    <row r="23" s="1" customFormat="1" ht="6.96" customHeight="1">
      <c r="B23" s="43"/>
      <c r="I23" s="143"/>
      <c r="L23" s="43"/>
    </row>
    <row r="24" s="1" customFormat="1" ht="12" customHeight="1">
      <c r="B24" s="43"/>
      <c r="D24" s="141" t="s">
        <v>34</v>
      </c>
      <c r="I24" s="145" t="s">
        <v>27</v>
      </c>
      <c r="J24" s="17" t="str">
        <f>IF('Rekapitulace stavby'!AN16="","",'Rekapitulace stavby'!AN16)</f>
        <v/>
      </c>
      <c r="L24" s="43"/>
    </row>
    <row r="25" s="1" customFormat="1" ht="18" customHeight="1">
      <c r="B25" s="43"/>
      <c r="E25" s="17" t="str">
        <f>IF('Rekapitulace stavby'!E17="","",'Rekapitulace stavby'!E17)</f>
        <v xml:space="preserve"> </v>
      </c>
      <c r="I25" s="145" t="s">
        <v>30</v>
      </c>
      <c r="J25" s="17" t="str">
        <f>IF('Rekapitulace stavby'!AN17="","",'Rekapitulace stavby'!AN17)</f>
        <v/>
      </c>
      <c r="L25" s="43"/>
    </row>
    <row r="26" s="1" customFormat="1" ht="6.96" customHeight="1">
      <c r="B26" s="43"/>
      <c r="I26" s="143"/>
      <c r="L26" s="43"/>
    </row>
    <row r="27" s="1" customFormat="1" ht="12" customHeight="1">
      <c r="B27" s="43"/>
      <c r="D27" s="141" t="s">
        <v>37</v>
      </c>
      <c r="I27" s="145" t="s">
        <v>27</v>
      </c>
      <c r="J27" s="17" t="s">
        <v>21</v>
      </c>
      <c r="L27" s="43"/>
    </row>
    <row r="28" s="1" customFormat="1" ht="18" customHeight="1">
      <c r="B28" s="43"/>
      <c r="E28" s="17" t="s">
        <v>38</v>
      </c>
      <c r="I28" s="145" t="s">
        <v>30</v>
      </c>
      <c r="J28" s="17" t="s">
        <v>21</v>
      </c>
      <c r="L28" s="43"/>
    </row>
    <row r="29" s="1" customFormat="1" ht="6.96" customHeight="1">
      <c r="B29" s="43"/>
      <c r="I29" s="143"/>
      <c r="L29" s="43"/>
    </row>
    <row r="30" s="1" customFormat="1" ht="12" customHeight="1">
      <c r="B30" s="43"/>
      <c r="D30" s="141" t="s">
        <v>39</v>
      </c>
      <c r="I30" s="143"/>
      <c r="L30" s="43"/>
    </row>
    <row r="31" s="7" customFormat="1" ht="45" customHeight="1">
      <c r="B31" s="147"/>
      <c r="E31" s="148" t="s">
        <v>40</v>
      </c>
      <c r="F31" s="148"/>
      <c r="G31" s="148"/>
      <c r="H31" s="148"/>
      <c r="I31" s="149"/>
      <c r="L31" s="147"/>
    </row>
    <row r="32" s="1" customFormat="1" ht="6.96" customHeight="1">
      <c r="B32" s="43"/>
      <c r="I32" s="143"/>
      <c r="L32" s="43"/>
    </row>
    <row r="33" s="1" customFormat="1" ht="6.96" customHeight="1">
      <c r="B33" s="43"/>
      <c r="D33" s="71"/>
      <c r="E33" s="71"/>
      <c r="F33" s="71"/>
      <c r="G33" s="71"/>
      <c r="H33" s="71"/>
      <c r="I33" s="150"/>
      <c r="J33" s="71"/>
      <c r="K33" s="71"/>
      <c r="L33" s="43"/>
    </row>
    <row r="34" s="1" customFormat="1" ht="25.44" customHeight="1">
      <c r="B34" s="43"/>
      <c r="D34" s="151" t="s">
        <v>41</v>
      </c>
      <c r="I34" s="143"/>
      <c r="J34" s="152">
        <f>ROUND(J94, 2)</f>
        <v>0</v>
      </c>
      <c r="L34" s="43"/>
    </row>
    <row r="35" s="1" customFormat="1" ht="6.96" customHeight="1">
      <c r="B35" s="43"/>
      <c r="D35" s="71"/>
      <c r="E35" s="71"/>
      <c r="F35" s="71"/>
      <c r="G35" s="71"/>
      <c r="H35" s="71"/>
      <c r="I35" s="150"/>
      <c r="J35" s="71"/>
      <c r="K35" s="71"/>
      <c r="L35" s="43"/>
    </row>
    <row r="36" s="1" customFormat="1" ht="14.4" customHeight="1">
      <c r="B36" s="43"/>
      <c r="F36" s="153" t="s">
        <v>43</v>
      </c>
      <c r="I36" s="154" t="s">
        <v>42</v>
      </c>
      <c r="J36" s="153" t="s">
        <v>44</v>
      </c>
      <c r="L36" s="43"/>
    </row>
    <row r="37" s="1" customFormat="1" ht="14.4" customHeight="1">
      <c r="B37" s="43"/>
      <c r="D37" s="141" t="s">
        <v>45</v>
      </c>
      <c r="E37" s="141" t="s">
        <v>46</v>
      </c>
      <c r="F37" s="155">
        <f>ROUND((SUM(BE94:BE208)),  2)</f>
        <v>0</v>
      </c>
      <c r="I37" s="156">
        <v>0.20999999999999999</v>
      </c>
      <c r="J37" s="155">
        <f>ROUND(((SUM(BE94:BE208))*I37),  2)</f>
        <v>0</v>
      </c>
      <c r="L37" s="43"/>
    </row>
    <row r="38" s="1" customFormat="1" ht="14.4" customHeight="1">
      <c r="B38" s="43"/>
      <c r="E38" s="141" t="s">
        <v>47</v>
      </c>
      <c r="F38" s="155">
        <f>ROUND((SUM(BF94:BF208)),  2)</f>
        <v>0</v>
      </c>
      <c r="I38" s="156">
        <v>0.14999999999999999</v>
      </c>
      <c r="J38" s="155">
        <f>ROUND(((SUM(BF94:BF208))*I38),  2)</f>
        <v>0</v>
      </c>
      <c r="L38" s="43"/>
    </row>
    <row r="39" hidden="1" s="1" customFormat="1" ht="14.4" customHeight="1">
      <c r="B39" s="43"/>
      <c r="E39" s="141" t="s">
        <v>48</v>
      </c>
      <c r="F39" s="155">
        <f>ROUND((SUM(BG94:BG208)),  2)</f>
        <v>0</v>
      </c>
      <c r="I39" s="156">
        <v>0.20999999999999999</v>
      </c>
      <c r="J39" s="155">
        <f>0</f>
        <v>0</v>
      </c>
      <c r="L39" s="43"/>
    </row>
    <row r="40" hidden="1" s="1" customFormat="1" ht="14.4" customHeight="1">
      <c r="B40" s="43"/>
      <c r="E40" s="141" t="s">
        <v>49</v>
      </c>
      <c r="F40" s="155">
        <f>ROUND((SUM(BH94:BH208)),  2)</f>
        <v>0</v>
      </c>
      <c r="I40" s="156">
        <v>0.14999999999999999</v>
      </c>
      <c r="J40" s="155">
        <f>0</f>
        <v>0</v>
      </c>
      <c r="L40" s="43"/>
    </row>
    <row r="41" hidden="1" s="1" customFormat="1" ht="14.4" customHeight="1">
      <c r="B41" s="43"/>
      <c r="E41" s="141" t="s">
        <v>50</v>
      </c>
      <c r="F41" s="155">
        <f>ROUND((SUM(BI94:BI208)),  2)</f>
        <v>0</v>
      </c>
      <c r="I41" s="156">
        <v>0</v>
      </c>
      <c r="J41" s="155">
        <f>0</f>
        <v>0</v>
      </c>
      <c r="L41" s="43"/>
    </row>
    <row r="42" s="1" customFormat="1" ht="6.96" customHeight="1">
      <c r="B42" s="43"/>
      <c r="I42" s="143"/>
      <c r="L42" s="43"/>
    </row>
    <row r="43" s="1" customFormat="1" ht="25.44" customHeight="1">
      <c r="B43" s="43"/>
      <c r="C43" s="157"/>
      <c r="D43" s="158" t="s">
        <v>51</v>
      </c>
      <c r="E43" s="159"/>
      <c r="F43" s="159"/>
      <c r="G43" s="160" t="s">
        <v>52</v>
      </c>
      <c r="H43" s="161" t="s">
        <v>53</v>
      </c>
      <c r="I43" s="162"/>
      <c r="J43" s="163">
        <f>SUM(J34:J41)</f>
        <v>0</v>
      </c>
      <c r="K43" s="164"/>
      <c r="L43" s="43"/>
    </row>
    <row r="44" s="1" customFormat="1" ht="14.4" customHeight="1">
      <c r="B44" s="165"/>
      <c r="C44" s="166"/>
      <c r="D44" s="166"/>
      <c r="E44" s="166"/>
      <c r="F44" s="166"/>
      <c r="G44" s="166"/>
      <c r="H44" s="166"/>
      <c r="I44" s="167"/>
      <c r="J44" s="166"/>
      <c r="K44" s="166"/>
      <c r="L44" s="43"/>
    </row>
    <row r="48" s="1" customFormat="1" ht="6.96" customHeight="1">
      <c r="B48" s="168"/>
      <c r="C48" s="169"/>
      <c r="D48" s="169"/>
      <c r="E48" s="169"/>
      <c r="F48" s="169"/>
      <c r="G48" s="169"/>
      <c r="H48" s="169"/>
      <c r="I48" s="170"/>
      <c r="J48" s="169"/>
      <c r="K48" s="169"/>
      <c r="L48" s="43"/>
    </row>
    <row r="49" s="1" customFormat="1" ht="24.96" customHeight="1">
      <c r="B49" s="38"/>
      <c r="C49" s="23" t="s">
        <v>189</v>
      </c>
      <c r="D49" s="39"/>
      <c r="E49" s="39"/>
      <c r="F49" s="39"/>
      <c r="G49" s="39"/>
      <c r="H49" s="39"/>
      <c r="I49" s="143"/>
      <c r="J49" s="39"/>
      <c r="K49" s="39"/>
      <c r="L49" s="43"/>
    </row>
    <row r="50" s="1" customFormat="1" ht="6.96" customHeight="1">
      <c r="B50" s="38"/>
      <c r="C50" s="39"/>
      <c r="D50" s="39"/>
      <c r="E50" s="39"/>
      <c r="F50" s="39"/>
      <c r="G50" s="39"/>
      <c r="H50" s="39"/>
      <c r="I50" s="143"/>
      <c r="J50" s="39"/>
      <c r="K50" s="39"/>
      <c r="L50" s="43"/>
    </row>
    <row r="51" s="1" customFormat="1" ht="12" customHeight="1">
      <c r="B51" s="38"/>
      <c r="C51" s="32" t="s">
        <v>16</v>
      </c>
      <c r="D51" s="39"/>
      <c r="E51" s="39"/>
      <c r="F51" s="39"/>
      <c r="G51" s="39"/>
      <c r="H51" s="39"/>
      <c r="I51" s="143"/>
      <c r="J51" s="39"/>
      <c r="K51" s="39"/>
      <c r="L51" s="43"/>
    </row>
    <row r="52" s="1" customFormat="1" ht="16.5" customHeight="1">
      <c r="B52" s="38"/>
      <c r="C52" s="39"/>
      <c r="D52" s="39"/>
      <c r="E52" s="171" t="str">
        <f>E7</f>
        <v>Oprava přejezdů v obvodu ST Ústí n.L.</v>
      </c>
      <c r="F52" s="32"/>
      <c r="G52" s="32"/>
      <c r="H52" s="32"/>
      <c r="I52" s="143"/>
      <c r="J52" s="39"/>
      <c r="K52" s="39"/>
      <c r="L52" s="43"/>
    </row>
    <row r="53" ht="12" customHeight="1">
      <c r="B53" s="21"/>
      <c r="C53" s="32" t="s">
        <v>183</v>
      </c>
      <c r="D53" s="22"/>
      <c r="E53" s="22"/>
      <c r="F53" s="22"/>
      <c r="G53" s="22"/>
      <c r="H53" s="22"/>
      <c r="I53" s="136"/>
      <c r="J53" s="22"/>
      <c r="K53" s="22"/>
      <c r="L53" s="20"/>
    </row>
    <row r="54" ht="16.5" customHeight="1">
      <c r="B54" s="21"/>
      <c r="C54" s="22"/>
      <c r="D54" s="22"/>
      <c r="E54" s="171" t="s">
        <v>1300</v>
      </c>
      <c r="F54" s="22"/>
      <c r="G54" s="22"/>
      <c r="H54" s="22"/>
      <c r="I54" s="136"/>
      <c r="J54" s="22"/>
      <c r="K54" s="22"/>
      <c r="L54" s="20"/>
    </row>
    <row r="55" ht="12" customHeight="1">
      <c r="B55" s="21"/>
      <c r="C55" s="32" t="s">
        <v>185</v>
      </c>
      <c r="D55" s="22"/>
      <c r="E55" s="22"/>
      <c r="F55" s="22"/>
      <c r="G55" s="22"/>
      <c r="H55" s="22"/>
      <c r="I55" s="136"/>
      <c r="J55" s="22"/>
      <c r="K55" s="22"/>
      <c r="L55" s="20"/>
    </row>
    <row r="56" s="1" customFormat="1" ht="16.5" customHeight="1">
      <c r="B56" s="38"/>
      <c r="C56" s="39"/>
      <c r="D56" s="39"/>
      <c r="E56" s="32" t="s">
        <v>186</v>
      </c>
      <c r="F56" s="39"/>
      <c r="G56" s="39"/>
      <c r="H56" s="39"/>
      <c r="I56" s="143"/>
      <c r="J56" s="39"/>
      <c r="K56" s="39"/>
      <c r="L56" s="43"/>
    </row>
    <row r="57" s="1" customFormat="1" ht="12" customHeight="1">
      <c r="B57" s="38"/>
      <c r="C57" s="32" t="s">
        <v>187</v>
      </c>
      <c r="D57" s="39"/>
      <c r="E57" s="39"/>
      <c r="F57" s="39"/>
      <c r="G57" s="39"/>
      <c r="H57" s="39"/>
      <c r="I57" s="143"/>
      <c r="J57" s="39"/>
      <c r="K57" s="39"/>
      <c r="L57" s="43"/>
    </row>
    <row r="58" s="1" customFormat="1" ht="16.5" customHeight="1">
      <c r="B58" s="38"/>
      <c r="C58" s="39"/>
      <c r="D58" s="39"/>
      <c r="E58" s="64" t="str">
        <f>E13</f>
        <v>ZRN 2 - 2.TK - P2995</v>
      </c>
      <c r="F58" s="39"/>
      <c r="G58" s="39"/>
      <c r="H58" s="39"/>
      <c r="I58" s="143"/>
      <c r="J58" s="39"/>
      <c r="K58" s="39"/>
      <c r="L58" s="43"/>
    </row>
    <row r="59" s="1" customFormat="1" ht="6.96" customHeight="1">
      <c r="B59" s="38"/>
      <c r="C59" s="39"/>
      <c r="D59" s="39"/>
      <c r="E59" s="39"/>
      <c r="F59" s="39"/>
      <c r="G59" s="39"/>
      <c r="H59" s="39"/>
      <c r="I59" s="143"/>
      <c r="J59" s="39"/>
      <c r="K59" s="39"/>
      <c r="L59" s="43"/>
    </row>
    <row r="60" s="1" customFormat="1" ht="12" customHeight="1">
      <c r="B60" s="38"/>
      <c r="C60" s="32" t="s">
        <v>22</v>
      </c>
      <c r="D60" s="39"/>
      <c r="E60" s="39"/>
      <c r="F60" s="27" t="str">
        <f>F16</f>
        <v>obvod ST Ústí n.L.</v>
      </c>
      <c r="G60" s="39"/>
      <c r="H60" s="39"/>
      <c r="I60" s="145" t="s">
        <v>24</v>
      </c>
      <c r="J60" s="67" t="str">
        <f>IF(J16="","",J16)</f>
        <v>2. 11. 2018</v>
      </c>
      <c r="K60" s="39"/>
      <c r="L60" s="43"/>
    </row>
    <row r="61" s="1" customFormat="1" ht="6.96" customHeight="1">
      <c r="B61" s="38"/>
      <c r="C61" s="39"/>
      <c r="D61" s="39"/>
      <c r="E61" s="39"/>
      <c r="F61" s="39"/>
      <c r="G61" s="39"/>
      <c r="H61" s="39"/>
      <c r="I61" s="143"/>
      <c r="J61" s="39"/>
      <c r="K61" s="39"/>
      <c r="L61" s="43"/>
    </row>
    <row r="62" s="1" customFormat="1" ht="13.65" customHeight="1">
      <c r="B62" s="38"/>
      <c r="C62" s="32" t="s">
        <v>26</v>
      </c>
      <c r="D62" s="39"/>
      <c r="E62" s="39"/>
      <c r="F62" s="27" t="str">
        <f>E19</f>
        <v>SŽDC s.o., OŘ Ústí n.L., ST Ústí n.L.</v>
      </c>
      <c r="G62" s="39"/>
      <c r="H62" s="39"/>
      <c r="I62" s="145" t="s">
        <v>34</v>
      </c>
      <c r="J62" s="36" t="str">
        <f>E25</f>
        <v xml:space="preserve"> </v>
      </c>
      <c r="K62" s="39"/>
      <c r="L62" s="43"/>
    </row>
    <row r="63" s="1" customFormat="1" ht="24.9" customHeight="1">
      <c r="B63" s="38"/>
      <c r="C63" s="32" t="s">
        <v>32</v>
      </c>
      <c r="D63" s="39"/>
      <c r="E63" s="39"/>
      <c r="F63" s="27" t="str">
        <f>IF(E22="","",E22)</f>
        <v>Vyplň údaj</v>
      </c>
      <c r="G63" s="39"/>
      <c r="H63" s="39"/>
      <c r="I63" s="145" t="s">
        <v>37</v>
      </c>
      <c r="J63" s="36" t="str">
        <f>E28</f>
        <v>Jakub Lukášek, DiS; Jan Seemann, DiS</v>
      </c>
      <c r="K63" s="39"/>
      <c r="L63" s="43"/>
    </row>
    <row r="64" s="1" customFormat="1" ht="10.32" customHeight="1">
      <c r="B64" s="38"/>
      <c r="C64" s="39"/>
      <c r="D64" s="39"/>
      <c r="E64" s="39"/>
      <c r="F64" s="39"/>
      <c r="G64" s="39"/>
      <c r="H64" s="39"/>
      <c r="I64" s="143"/>
      <c r="J64" s="39"/>
      <c r="K64" s="39"/>
      <c r="L64" s="43"/>
    </row>
    <row r="65" s="1" customFormat="1" ht="29.28" customHeight="1">
      <c r="B65" s="38"/>
      <c r="C65" s="172" t="s">
        <v>190</v>
      </c>
      <c r="D65" s="173"/>
      <c r="E65" s="173"/>
      <c r="F65" s="173"/>
      <c r="G65" s="173"/>
      <c r="H65" s="173"/>
      <c r="I65" s="174"/>
      <c r="J65" s="175" t="s">
        <v>191</v>
      </c>
      <c r="K65" s="173"/>
      <c r="L65" s="43"/>
    </row>
    <row r="66" s="1" customFormat="1" ht="10.32" customHeight="1">
      <c r="B66" s="38"/>
      <c r="C66" s="39"/>
      <c r="D66" s="39"/>
      <c r="E66" s="39"/>
      <c r="F66" s="39"/>
      <c r="G66" s="39"/>
      <c r="H66" s="39"/>
      <c r="I66" s="143"/>
      <c r="J66" s="39"/>
      <c r="K66" s="39"/>
      <c r="L66" s="43"/>
    </row>
    <row r="67" s="1" customFormat="1" ht="22.8" customHeight="1">
      <c r="B67" s="38"/>
      <c r="C67" s="176" t="s">
        <v>73</v>
      </c>
      <c r="D67" s="39"/>
      <c r="E67" s="39"/>
      <c r="F67" s="39"/>
      <c r="G67" s="39"/>
      <c r="H67" s="39"/>
      <c r="I67" s="143"/>
      <c r="J67" s="97">
        <f>J94</f>
        <v>0</v>
      </c>
      <c r="K67" s="39"/>
      <c r="L67" s="43"/>
      <c r="AU67" s="17" t="s">
        <v>192</v>
      </c>
    </row>
    <row r="68" s="8" customFormat="1" ht="24.96" customHeight="1">
      <c r="B68" s="177"/>
      <c r="C68" s="178"/>
      <c r="D68" s="179" t="s">
        <v>193</v>
      </c>
      <c r="E68" s="180"/>
      <c r="F68" s="180"/>
      <c r="G68" s="180"/>
      <c r="H68" s="180"/>
      <c r="I68" s="181"/>
      <c r="J68" s="182">
        <f>J95</f>
        <v>0</v>
      </c>
      <c r="K68" s="178"/>
      <c r="L68" s="183"/>
    </row>
    <row r="69" s="9" customFormat="1" ht="19.92" customHeight="1">
      <c r="B69" s="184"/>
      <c r="C69" s="120"/>
      <c r="D69" s="185" t="s">
        <v>194</v>
      </c>
      <c r="E69" s="186"/>
      <c r="F69" s="186"/>
      <c r="G69" s="186"/>
      <c r="H69" s="186"/>
      <c r="I69" s="187"/>
      <c r="J69" s="188">
        <f>J96</f>
        <v>0</v>
      </c>
      <c r="K69" s="120"/>
      <c r="L69" s="189"/>
    </row>
    <row r="70" s="8" customFormat="1" ht="24.96" customHeight="1">
      <c r="B70" s="177"/>
      <c r="C70" s="178"/>
      <c r="D70" s="179" t="s">
        <v>195</v>
      </c>
      <c r="E70" s="180"/>
      <c r="F70" s="180"/>
      <c r="G70" s="180"/>
      <c r="H70" s="180"/>
      <c r="I70" s="181"/>
      <c r="J70" s="182">
        <f>J171</f>
        <v>0</v>
      </c>
      <c r="K70" s="178"/>
      <c r="L70" s="183"/>
    </row>
    <row r="71" s="1" customFormat="1" ht="21.84" customHeight="1">
      <c r="B71" s="38"/>
      <c r="C71" s="39"/>
      <c r="D71" s="39"/>
      <c r="E71" s="39"/>
      <c r="F71" s="39"/>
      <c r="G71" s="39"/>
      <c r="H71" s="39"/>
      <c r="I71" s="143"/>
      <c r="J71" s="39"/>
      <c r="K71" s="39"/>
      <c r="L71" s="43"/>
    </row>
    <row r="72" s="1" customFormat="1" ht="6.96" customHeight="1">
      <c r="B72" s="57"/>
      <c r="C72" s="58"/>
      <c r="D72" s="58"/>
      <c r="E72" s="58"/>
      <c r="F72" s="58"/>
      <c r="G72" s="58"/>
      <c r="H72" s="58"/>
      <c r="I72" s="167"/>
      <c r="J72" s="58"/>
      <c r="K72" s="58"/>
      <c r="L72" s="43"/>
    </row>
    <row r="76" s="1" customFormat="1" ht="6.96" customHeight="1">
      <c r="B76" s="59"/>
      <c r="C76" s="60"/>
      <c r="D76" s="60"/>
      <c r="E76" s="60"/>
      <c r="F76" s="60"/>
      <c r="G76" s="60"/>
      <c r="H76" s="60"/>
      <c r="I76" s="170"/>
      <c r="J76" s="60"/>
      <c r="K76" s="60"/>
      <c r="L76" s="43"/>
    </row>
    <row r="77" s="1" customFormat="1" ht="24.96" customHeight="1">
      <c r="B77" s="38"/>
      <c r="C77" s="23" t="s">
        <v>197</v>
      </c>
      <c r="D77" s="39"/>
      <c r="E77" s="39"/>
      <c r="F77" s="39"/>
      <c r="G77" s="39"/>
      <c r="H77" s="39"/>
      <c r="I77" s="143"/>
      <c r="J77" s="39"/>
      <c r="K77" s="39"/>
      <c r="L77" s="43"/>
    </row>
    <row r="78" s="1" customFormat="1" ht="6.96" customHeight="1">
      <c r="B78" s="38"/>
      <c r="C78" s="39"/>
      <c r="D78" s="39"/>
      <c r="E78" s="39"/>
      <c r="F78" s="39"/>
      <c r="G78" s="39"/>
      <c r="H78" s="39"/>
      <c r="I78" s="143"/>
      <c r="J78" s="39"/>
      <c r="K78" s="39"/>
      <c r="L78" s="43"/>
    </row>
    <row r="79" s="1" customFormat="1" ht="12" customHeight="1">
      <c r="B79" s="38"/>
      <c r="C79" s="32" t="s">
        <v>16</v>
      </c>
      <c r="D79" s="39"/>
      <c r="E79" s="39"/>
      <c r="F79" s="39"/>
      <c r="G79" s="39"/>
      <c r="H79" s="39"/>
      <c r="I79" s="143"/>
      <c r="J79" s="39"/>
      <c r="K79" s="39"/>
      <c r="L79" s="43"/>
    </row>
    <row r="80" s="1" customFormat="1" ht="16.5" customHeight="1">
      <c r="B80" s="38"/>
      <c r="C80" s="39"/>
      <c r="D80" s="39"/>
      <c r="E80" s="171" t="str">
        <f>E7</f>
        <v>Oprava přejezdů v obvodu ST Ústí n.L.</v>
      </c>
      <c r="F80" s="32"/>
      <c r="G80" s="32"/>
      <c r="H80" s="32"/>
      <c r="I80" s="143"/>
      <c r="J80" s="39"/>
      <c r="K80" s="39"/>
      <c r="L80" s="43"/>
    </row>
    <row r="81" ht="12" customHeight="1">
      <c r="B81" s="21"/>
      <c r="C81" s="32" t="s">
        <v>183</v>
      </c>
      <c r="D81" s="22"/>
      <c r="E81" s="22"/>
      <c r="F81" s="22"/>
      <c r="G81" s="22"/>
      <c r="H81" s="22"/>
      <c r="I81" s="136"/>
      <c r="J81" s="22"/>
      <c r="K81" s="22"/>
      <c r="L81" s="20"/>
    </row>
    <row r="82" ht="16.5" customHeight="1">
      <c r="B82" s="21"/>
      <c r="C82" s="22"/>
      <c r="D82" s="22"/>
      <c r="E82" s="171" t="s">
        <v>1300</v>
      </c>
      <c r="F82" s="22"/>
      <c r="G82" s="22"/>
      <c r="H82" s="22"/>
      <c r="I82" s="136"/>
      <c r="J82" s="22"/>
      <c r="K82" s="22"/>
      <c r="L82" s="20"/>
    </row>
    <row r="83" ht="12" customHeight="1">
      <c r="B83" s="21"/>
      <c r="C83" s="32" t="s">
        <v>185</v>
      </c>
      <c r="D83" s="22"/>
      <c r="E83" s="22"/>
      <c r="F83" s="22"/>
      <c r="G83" s="22"/>
      <c r="H83" s="22"/>
      <c r="I83" s="136"/>
      <c r="J83" s="22"/>
      <c r="K83" s="22"/>
      <c r="L83" s="20"/>
    </row>
    <row r="84" s="1" customFormat="1" ht="16.5" customHeight="1">
      <c r="B84" s="38"/>
      <c r="C84" s="39"/>
      <c r="D84" s="39"/>
      <c r="E84" s="32" t="s">
        <v>186</v>
      </c>
      <c r="F84" s="39"/>
      <c r="G84" s="39"/>
      <c r="H84" s="39"/>
      <c r="I84" s="143"/>
      <c r="J84" s="39"/>
      <c r="K84" s="39"/>
      <c r="L84" s="43"/>
    </row>
    <row r="85" s="1" customFormat="1" ht="12" customHeight="1">
      <c r="B85" s="38"/>
      <c r="C85" s="32" t="s">
        <v>187</v>
      </c>
      <c r="D85" s="39"/>
      <c r="E85" s="39"/>
      <c r="F85" s="39"/>
      <c r="G85" s="39"/>
      <c r="H85" s="39"/>
      <c r="I85" s="143"/>
      <c r="J85" s="39"/>
      <c r="K85" s="39"/>
      <c r="L85" s="43"/>
    </row>
    <row r="86" s="1" customFormat="1" ht="16.5" customHeight="1">
      <c r="B86" s="38"/>
      <c r="C86" s="39"/>
      <c r="D86" s="39"/>
      <c r="E86" s="64" t="str">
        <f>E13</f>
        <v>ZRN 2 - 2.TK - P2995</v>
      </c>
      <c r="F86" s="39"/>
      <c r="G86" s="39"/>
      <c r="H86" s="39"/>
      <c r="I86" s="143"/>
      <c r="J86" s="39"/>
      <c r="K86" s="39"/>
      <c r="L86" s="43"/>
    </row>
    <row r="87" s="1" customFormat="1" ht="6.96" customHeight="1">
      <c r="B87" s="38"/>
      <c r="C87" s="39"/>
      <c r="D87" s="39"/>
      <c r="E87" s="39"/>
      <c r="F87" s="39"/>
      <c r="G87" s="39"/>
      <c r="H87" s="39"/>
      <c r="I87" s="143"/>
      <c r="J87" s="39"/>
      <c r="K87" s="39"/>
      <c r="L87" s="43"/>
    </row>
    <row r="88" s="1" customFormat="1" ht="12" customHeight="1">
      <c r="B88" s="38"/>
      <c r="C88" s="32" t="s">
        <v>22</v>
      </c>
      <c r="D88" s="39"/>
      <c r="E88" s="39"/>
      <c r="F88" s="27" t="str">
        <f>F16</f>
        <v>obvod ST Ústí n.L.</v>
      </c>
      <c r="G88" s="39"/>
      <c r="H88" s="39"/>
      <c r="I88" s="145" t="s">
        <v>24</v>
      </c>
      <c r="J88" s="67" t="str">
        <f>IF(J16="","",J16)</f>
        <v>2. 11. 2018</v>
      </c>
      <c r="K88" s="39"/>
      <c r="L88" s="43"/>
    </row>
    <row r="89" s="1" customFormat="1" ht="6.96" customHeight="1">
      <c r="B89" s="38"/>
      <c r="C89" s="39"/>
      <c r="D89" s="39"/>
      <c r="E89" s="39"/>
      <c r="F89" s="39"/>
      <c r="G89" s="39"/>
      <c r="H89" s="39"/>
      <c r="I89" s="143"/>
      <c r="J89" s="39"/>
      <c r="K89" s="39"/>
      <c r="L89" s="43"/>
    </row>
    <row r="90" s="1" customFormat="1" ht="13.65" customHeight="1">
      <c r="B90" s="38"/>
      <c r="C90" s="32" t="s">
        <v>26</v>
      </c>
      <c r="D90" s="39"/>
      <c r="E90" s="39"/>
      <c r="F90" s="27" t="str">
        <f>E19</f>
        <v>SŽDC s.o., OŘ Ústí n.L., ST Ústí n.L.</v>
      </c>
      <c r="G90" s="39"/>
      <c r="H90" s="39"/>
      <c r="I90" s="145" t="s">
        <v>34</v>
      </c>
      <c r="J90" s="36" t="str">
        <f>E25</f>
        <v xml:space="preserve"> </v>
      </c>
      <c r="K90" s="39"/>
      <c r="L90" s="43"/>
    </row>
    <row r="91" s="1" customFormat="1" ht="24.9" customHeight="1">
      <c r="B91" s="38"/>
      <c r="C91" s="32" t="s">
        <v>32</v>
      </c>
      <c r="D91" s="39"/>
      <c r="E91" s="39"/>
      <c r="F91" s="27" t="str">
        <f>IF(E22="","",E22)</f>
        <v>Vyplň údaj</v>
      </c>
      <c r="G91" s="39"/>
      <c r="H91" s="39"/>
      <c r="I91" s="145" t="s">
        <v>37</v>
      </c>
      <c r="J91" s="36" t="str">
        <f>E28</f>
        <v>Jakub Lukášek, DiS; Jan Seemann, DiS</v>
      </c>
      <c r="K91" s="39"/>
      <c r="L91" s="43"/>
    </row>
    <row r="92" s="1" customFormat="1" ht="10.32" customHeight="1">
      <c r="B92" s="38"/>
      <c r="C92" s="39"/>
      <c r="D92" s="39"/>
      <c r="E92" s="39"/>
      <c r="F92" s="39"/>
      <c r="G92" s="39"/>
      <c r="H92" s="39"/>
      <c r="I92" s="143"/>
      <c r="J92" s="39"/>
      <c r="K92" s="39"/>
      <c r="L92" s="43"/>
    </row>
    <row r="93" s="10" customFormat="1" ht="29.28" customHeight="1">
      <c r="B93" s="190"/>
      <c r="C93" s="191" t="s">
        <v>198</v>
      </c>
      <c r="D93" s="192" t="s">
        <v>60</v>
      </c>
      <c r="E93" s="192" t="s">
        <v>56</v>
      </c>
      <c r="F93" s="192" t="s">
        <v>57</v>
      </c>
      <c r="G93" s="192" t="s">
        <v>199</v>
      </c>
      <c r="H93" s="192" t="s">
        <v>200</v>
      </c>
      <c r="I93" s="193" t="s">
        <v>201</v>
      </c>
      <c r="J93" s="192" t="s">
        <v>191</v>
      </c>
      <c r="K93" s="194" t="s">
        <v>202</v>
      </c>
      <c r="L93" s="195"/>
      <c r="M93" s="87" t="s">
        <v>21</v>
      </c>
      <c r="N93" s="88" t="s">
        <v>45</v>
      </c>
      <c r="O93" s="88" t="s">
        <v>203</v>
      </c>
      <c r="P93" s="88" t="s">
        <v>204</v>
      </c>
      <c r="Q93" s="88" t="s">
        <v>205</v>
      </c>
      <c r="R93" s="88" t="s">
        <v>206</v>
      </c>
      <c r="S93" s="88" t="s">
        <v>207</v>
      </c>
      <c r="T93" s="89" t="s">
        <v>208</v>
      </c>
    </row>
    <row r="94" s="1" customFormat="1" ht="22.8" customHeight="1">
      <c r="B94" s="38"/>
      <c r="C94" s="94" t="s">
        <v>209</v>
      </c>
      <c r="D94" s="39"/>
      <c r="E94" s="39"/>
      <c r="F94" s="39"/>
      <c r="G94" s="39"/>
      <c r="H94" s="39"/>
      <c r="I94" s="143"/>
      <c r="J94" s="196">
        <f>BK94</f>
        <v>0</v>
      </c>
      <c r="K94" s="39"/>
      <c r="L94" s="43"/>
      <c r="M94" s="90"/>
      <c r="N94" s="91"/>
      <c r="O94" s="91"/>
      <c r="P94" s="197">
        <f>P95+P171</f>
        <v>0</v>
      </c>
      <c r="Q94" s="91"/>
      <c r="R94" s="197">
        <f>R95+R171</f>
        <v>312.9439569999999</v>
      </c>
      <c r="S94" s="91"/>
      <c r="T94" s="198">
        <f>T95+T171</f>
        <v>0</v>
      </c>
      <c r="AT94" s="17" t="s">
        <v>74</v>
      </c>
      <c r="AU94" s="17" t="s">
        <v>192</v>
      </c>
      <c r="BK94" s="199">
        <f>BK95+BK171</f>
        <v>0</v>
      </c>
    </row>
    <row r="95" s="11" customFormat="1" ht="25.92" customHeight="1">
      <c r="B95" s="200"/>
      <c r="C95" s="201"/>
      <c r="D95" s="202" t="s">
        <v>74</v>
      </c>
      <c r="E95" s="203" t="s">
        <v>210</v>
      </c>
      <c r="F95" s="203" t="s">
        <v>211</v>
      </c>
      <c r="G95" s="201"/>
      <c r="H95" s="201"/>
      <c r="I95" s="204"/>
      <c r="J95" s="205">
        <f>BK95</f>
        <v>0</v>
      </c>
      <c r="K95" s="201"/>
      <c r="L95" s="206"/>
      <c r="M95" s="207"/>
      <c r="N95" s="208"/>
      <c r="O95" s="208"/>
      <c r="P95" s="209">
        <f>P96</f>
        <v>0</v>
      </c>
      <c r="Q95" s="208"/>
      <c r="R95" s="209">
        <f>R96</f>
        <v>312.9439569999999</v>
      </c>
      <c r="S95" s="208"/>
      <c r="T95" s="210">
        <f>T96</f>
        <v>0</v>
      </c>
      <c r="AR95" s="211" t="s">
        <v>82</v>
      </c>
      <c r="AT95" s="212" t="s">
        <v>74</v>
      </c>
      <c r="AU95" s="212" t="s">
        <v>75</v>
      </c>
      <c r="AY95" s="211" t="s">
        <v>212</v>
      </c>
      <c r="BK95" s="213">
        <f>BK96</f>
        <v>0</v>
      </c>
    </row>
    <row r="96" s="11" customFormat="1" ht="22.8" customHeight="1">
      <c r="B96" s="200"/>
      <c r="C96" s="201"/>
      <c r="D96" s="202" t="s">
        <v>74</v>
      </c>
      <c r="E96" s="214" t="s">
        <v>213</v>
      </c>
      <c r="F96" s="214" t="s">
        <v>214</v>
      </c>
      <c r="G96" s="201"/>
      <c r="H96" s="201"/>
      <c r="I96" s="204"/>
      <c r="J96" s="215">
        <f>BK96</f>
        <v>0</v>
      </c>
      <c r="K96" s="201"/>
      <c r="L96" s="206"/>
      <c r="M96" s="207"/>
      <c r="N96" s="208"/>
      <c r="O96" s="208"/>
      <c r="P96" s="209">
        <f>SUM(P97:P170)</f>
        <v>0</v>
      </c>
      <c r="Q96" s="208"/>
      <c r="R96" s="209">
        <f>SUM(R97:R170)</f>
        <v>312.9439569999999</v>
      </c>
      <c r="S96" s="208"/>
      <c r="T96" s="210">
        <f>SUM(T97:T170)</f>
        <v>0</v>
      </c>
      <c r="AR96" s="211" t="s">
        <v>82</v>
      </c>
      <c r="AT96" s="212" t="s">
        <v>74</v>
      </c>
      <c r="AU96" s="212" t="s">
        <v>82</v>
      </c>
      <c r="AY96" s="211" t="s">
        <v>212</v>
      </c>
      <c r="BK96" s="213">
        <f>SUM(BK97:BK170)</f>
        <v>0</v>
      </c>
    </row>
    <row r="97" s="1" customFormat="1" ht="22.5" customHeight="1">
      <c r="B97" s="38"/>
      <c r="C97" s="216" t="s">
        <v>82</v>
      </c>
      <c r="D97" s="216" t="s">
        <v>215</v>
      </c>
      <c r="E97" s="217" t="s">
        <v>224</v>
      </c>
      <c r="F97" s="218" t="s">
        <v>225</v>
      </c>
      <c r="G97" s="219" t="s">
        <v>226</v>
      </c>
      <c r="H97" s="220">
        <v>10</v>
      </c>
      <c r="I97" s="221"/>
      <c r="J97" s="222">
        <f>ROUND(I97*H97,2)</f>
        <v>0</v>
      </c>
      <c r="K97" s="218" t="s">
        <v>219</v>
      </c>
      <c r="L97" s="43"/>
      <c r="M97" s="223" t="s">
        <v>21</v>
      </c>
      <c r="N97" s="224" t="s">
        <v>46</v>
      </c>
      <c r="O97" s="79"/>
      <c r="P97" s="225">
        <f>O97*H97</f>
        <v>0</v>
      </c>
      <c r="Q97" s="225">
        <v>0</v>
      </c>
      <c r="R97" s="225">
        <f>Q97*H97</f>
        <v>0</v>
      </c>
      <c r="S97" s="225">
        <v>0</v>
      </c>
      <c r="T97" s="226">
        <f>S97*H97</f>
        <v>0</v>
      </c>
      <c r="AR97" s="17" t="s">
        <v>220</v>
      </c>
      <c r="AT97" s="17" t="s">
        <v>215</v>
      </c>
      <c r="AU97" s="17" t="s">
        <v>84</v>
      </c>
      <c r="AY97" s="17" t="s">
        <v>212</v>
      </c>
      <c r="BE97" s="227">
        <f>IF(N97="základní",J97,0)</f>
        <v>0</v>
      </c>
      <c r="BF97" s="227">
        <f>IF(N97="snížená",J97,0)</f>
        <v>0</v>
      </c>
      <c r="BG97" s="227">
        <f>IF(N97="zákl. přenesená",J97,0)</f>
        <v>0</v>
      </c>
      <c r="BH97" s="227">
        <f>IF(N97="sníž. přenesená",J97,0)</f>
        <v>0</v>
      </c>
      <c r="BI97" s="227">
        <f>IF(N97="nulová",J97,0)</f>
        <v>0</v>
      </c>
      <c r="BJ97" s="17" t="s">
        <v>82</v>
      </c>
      <c r="BK97" s="227">
        <f>ROUND(I97*H97,2)</f>
        <v>0</v>
      </c>
      <c r="BL97" s="17" t="s">
        <v>220</v>
      </c>
      <c r="BM97" s="17" t="s">
        <v>1433</v>
      </c>
    </row>
    <row r="98" s="1" customFormat="1">
      <c r="B98" s="38"/>
      <c r="C98" s="39"/>
      <c r="D98" s="228" t="s">
        <v>222</v>
      </c>
      <c r="E98" s="39"/>
      <c r="F98" s="229" t="s">
        <v>228</v>
      </c>
      <c r="G98" s="39"/>
      <c r="H98" s="39"/>
      <c r="I98" s="143"/>
      <c r="J98" s="39"/>
      <c r="K98" s="39"/>
      <c r="L98" s="43"/>
      <c r="M98" s="230"/>
      <c r="N98" s="79"/>
      <c r="O98" s="79"/>
      <c r="P98" s="79"/>
      <c r="Q98" s="79"/>
      <c r="R98" s="79"/>
      <c r="S98" s="79"/>
      <c r="T98" s="80"/>
      <c r="AT98" s="17" t="s">
        <v>222</v>
      </c>
      <c r="AU98" s="17" t="s">
        <v>84</v>
      </c>
    </row>
    <row r="99" s="1" customFormat="1" ht="22.5" customHeight="1">
      <c r="B99" s="38"/>
      <c r="C99" s="216" t="s">
        <v>84</v>
      </c>
      <c r="D99" s="216" t="s">
        <v>215</v>
      </c>
      <c r="E99" s="217" t="s">
        <v>233</v>
      </c>
      <c r="F99" s="218" t="s">
        <v>234</v>
      </c>
      <c r="G99" s="219" t="s">
        <v>235</v>
      </c>
      <c r="H99" s="220">
        <v>27</v>
      </c>
      <c r="I99" s="221"/>
      <c r="J99" s="222">
        <f>ROUND(I99*H99,2)</f>
        <v>0</v>
      </c>
      <c r="K99" s="218" t="s">
        <v>219</v>
      </c>
      <c r="L99" s="43"/>
      <c r="M99" s="223" t="s">
        <v>21</v>
      </c>
      <c r="N99" s="224" t="s">
        <v>46</v>
      </c>
      <c r="O99" s="79"/>
      <c r="P99" s="225">
        <f>O99*H99</f>
        <v>0</v>
      </c>
      <c r="Q99" s="225">
        <v>0</v>
      </c>
      <c r="R99" s="225">
        <f>Q99*H99</f>
        <v>0</v>
      </c>
      <c r="S99" s="225">
        <v>0</v>
      </c>
      <c r="T99" s="226">
        <f>S99*H99</f>
        <v>0</v>
      </c>
      <c r="AR99" s="17" t="s">
        <v>220</v>
      </c>
      <c r="AT99" s="17" t="s">
        <v>215</v>
      </c>
      <c r="AU99" s="17" t="s">
        <v>84</v>
      </c>
      <c r="AY99" s="17" t="s">
        <v>212</v>
      </c>
      <c r="BE99" s="227">
        <f>IF(N99="základní",J99,0)</f>
        <v>0</v>
      </c>
      <c r="BF99" s="227">
        <f>IF(N99="snížená",J99,0)</f>
        <v>0</v>
      </c>
      <c r="BG99" s="227">
        <f>IF(N99="zákl. přenesená",J99,0)</f>
        <v>0</v>
      </c>
      <c r="BH99" s="227">
        <f>IF(N99="sníž. přenesená",J99,0)</f>
        <v>0</v>
      </c>
      <c r="BI99" s="227">
        <f>IF(N99="nulová",J99,0)</f>
        <v>0</v>
      </c>
      <c r="BJ99" s="17" t="s">
        <v>82</v>
      </c>
      <c r="BK99" s="227">
        <f>ROUND(I99*H99,2)</f>
        <v>0</v>
      </c>
      <c r="BL99" s="17" t="s">
        <v>220</v>
      </c>
      <c r="BM99" s="17" t="s">
        <v>1434</v>
      </c>
    </row>
    <row r="100" s="1" customFormat="1">
      <c r="B100" s="38"/>
      <c r="C100" s="39"/>
      <c r="D100" s="228" t="s">
        <v>222</v>
      </c>
      <c r="E100" s="39"/>
      <c r="F100" s="229" t="s">
        <v>237</v>
      </c>
      <c r="G100" s="39"/>
      <c r="H100" s="39"/>
      <c r="I100" s="143"/>
      <c r="J100" s="39"/>
      <c r="K100" s="39"/>
      <c r="L100" s="43"/>
      <c r="M100" s="230"/>
      <c r="N100" s="79"/>
      <c r="O100" s="79"/>
      <c r="P100" s="79"/>
      <c r="Q100" s="79"/>
      <c r="R100" s="79"/>
      <c r="S100" s="79"/>
      <c r="T100" s="80"/>
      <c r="AT100" s="17" t="s">
        <v>222</v>
      </c>
      <c r="AU100" s="17" t="s">
        <v>84</v>
      </c>
    </row>
    <row r="101" s="1" customFormat="1" ht="22.5" customHeight="1">
      <c r="B101" s="38"/>
      <c r="C101" s="216" t="s">
        <v>91</v>
      </c>
      <c r="D101" s="216" t="s">
        <v>215</v>
      </c>
      <c r="E101" s="217" t="s">
        <v>1306</v>
      </c>
      <c r="F101" s="218" t="s">
        <v>1307</v>
      </c>
      <c r="G101" s="219" t="s">
        <v>226</v>
      </c>
      <c r="H101" s="220">
        <v>10.800000000000001</v>
      </c>
      <c r="I101" s="221"/>
      <c r="J101" s="222">
        <f>ROUND(I101*H101,2)</f>
        <v>0</v>
      </c>
      <c r="K101" s="218" t="s">
        <v>219</v>
      </c>
      <c r="L101" s="43"/>
      <c r="M101" s="223" t="s">
        <v>21</v>
      </c>
      <c r="N101" s="224" t="s">
        <v>46</v>
      </c>
      <c r="O101" s="79"/>
      <c r="P101" s="225">
        <f>O101*H101</f>
        <v>0</v>
      </c>
      <c r="Q101" s="225">
        <v>0</v>
      </c>
      <c r="R101" s="225">
        <f>Q101*H101</f>
        <v>0</v>
      </c>
      <c r="S101" s="225">
        <v>0</v>
      </c>
      <c r="T101" s="226">
        <f>S101*H101</f>
        <v>0</v>
      </c>
      <c r="AR101" s="17" t="s">
        <v>220</v>
      </c>
      <c r="AT101" s="17" t="s">
        <v>215</v>
      </c>
      <c r="AU101" s="17" t="s">
        <v>84</v>
      </c>
      <c r="AY101" s="17" t="s">
        <v>212</v>
      </c>
      <c r="BE101" s="227">
        <f>IF(N101="základní",J101,0)</f>
        <v>0</v>
      </c>
      <c r="BF101" s="227">
        <f>IF(N101="snížená",J101,0)</f>
        <v>0</v>
      </c>
      <c r="BG101" s="227">
        <f>IF(N101="zákl. přenesená",J101,0)</f>
        <v>0</v>
      </c>
      <c r="BH101" s="227">
        <f>IF(N101="sníž. přenesená",J101,0)</f>
        <v>0</v>
      </c>
      <c r="BI101" s="227">
        <f>IF(N101="nulová",J101,0)</f>
        <v>0</v>
      </c>
      <c r="BJ101" s="17" t="s">
        <v>82</v>
      </c>
      <c r="BK101" s="227">
        <f>ROUND(I101*H101,2)</f>
        <v>0</v>
      </c>
      <c r="BL101" s="17" t="s">
        <v>220</v>
      </c>
      <c r="BM101" s="17" t="s">
        <v>1435</v>
      </c>
    </row>
    <row r="102" s="1" customFormat="1">
      <c r="B102" s="38"/>
      <c r="C102" s="39"/>
      <c r="D102" s="228" t="s">
        <v>222</v>
      </c>
      <c r="E102" s="39"/>
      <c r="F102" s="229" t="s">
        <v>1309</v>
      </c>
      <c r="G102" s="39"/>
      <c r="H102" s="39"/>
      <c r="I102" s="143"/>
      <c r="J102" s="39"/>
      <c r="K102" s="39"/>
      <c r="L102" s="43"/>
      <c r="M102" s="230"/>
      <c r="N102" s="79"/>
      <c r="O102" s="79"/>
      <c r="P102" s="79"/>
      <c r="Q102" s="79"/>
      <c r="R102" s="79"/>
      <c r="S102" s="79"/>
      <c r="T102" s="80"/>
      <c r="AT102" s="17" t="s">
        <v>222</v>
      </c>
      <c r="AU102" s="17" t="s">
        <v>84</v>
      </c>
    </row>
    <row r="103" s="1" customFormat="1" ht="22.5" customHeight="1">
      <c r="B103" s="38"/>
      <c r="C103" s="216" t="s">
        <v>220</v>
      </c>
      <c r="D103" s="216" t="s">
        <v>215</v>
      </c>
      <c r="E103" s="217" t="s">
        <v>755</v>
      </c>
      <c r="F103" s="218" t="s">
        <v>756</v>
      </c>
      <c r="G103" s="219" t="s">
        <v>218</v>
      </c>
      <c r="H103" s="220">
        <v>4</v>
      </c>
      <c r="I103" s="221"/>
      <c r="J103" s="222">
        <f>ROUND(I103*H103,2)</f>
        <v>0</v>
      </c>
      <c r="K103" s="218" t="s">
        <v>219</v>
      </c>
      <c r="L103" s="43"/>
      <c r="M103" s="223" t="s">
        <v>21</v>
      </c>
      <c r="N103" s="224" t="s">
        <v>46</v>
      </c>
      <c r="O103" s="79"/>
      <c r="P103" s="225">
        <f>O103*H103</f>
        <v>0</v>
      </c>
      <c r="Q103" s="225">
        <v>0</v>
      </c>
      <c r="R103" s="225">
        <f>Q103*H103</f>
        <v>0</v>
      </c>
      <c r="S103" s="225">
        <v>0</v>
      </c>
      <c r="T103" s="226">
        <f>S103*H103</f>
        <v>0</v>
      </c>
      <c r="AR103" s="17" t="s">
        <v>220</v>
      </c>
      <c r="AT103" s="17" t="s">
        <v>215</v>
      </c>
      <c r="AU103" s="17" t="s">
        <v>84</v>
      </c>
      <c r="AY103" s="17" t="s">
        <v>212</v>
      </c>
      <c r="BE103" s="227">
        <f>IF(N103="základní",J103,0)</f>
        <v>0</v>
      </c>
      <c r="BF103" s="227">
        <f>IF(N103="snížená",J103,0)</f>
        <v>0</v>
      </c>
      <c r="BG103" s="227">
        <f>IF(N103="zákl. přenesená",J103,0)</f>
        <v>0</v>
      </c>
      <c r="BH103" s="227">
        <f>IF(N103="sníž. přenesená",J103,0)</f>
        <v>0</v>
      </c>
      <c r="BI103" s="227">
        <f>IF(N103="nulová",J103,0)</f>
        <v>0</v>
      </c>
      <c r="BJ103" s="17" t="s">
        <v>82</v>
      </c>
      <c r="BK103" s="227">
        <f>ROUND(I103*H103,2)</f>
        <v>0</v>
      </c>
      <c r="BL103" s="17" t="s">
        <v>220</v>
      </c>
      <c r="BM103" s="17" t="s">
        <v>1436</v>
      </c>
    </row>
    <row r="104" s="1" customFormat="1">
      <c r="B104" s="38"/>
      <c r="C104" s="39"/>
      <c r="D104" s="228" t="s">
        <v>222</v>
      </c>
      <c r="E104" s="39"/>
      <c r="F104" s="229" t="s">
        <v>223</v>
      </c>
      <c r="G104" s="39"/>
      <c r="H104" s="39"/>
      <c r="I104" s="143"/>
      <c r="J104" s="39"/>
      <c r="K104" s="39"/>
      <c r="L104" s="43"/>
      <c r="M104" s="230"/>
      <c r="N104" s="79"/>
      <c r="O104" s="79"/>
      <c r="P104" s="79"/>
      <c r="Q104" s="79"/>
      <c r="R104" s="79"/>
      <c r="S104" s="79"/>
      <c r="T104" s="80"/>
      <c r="AT104" s="17" t="s">
        <v>222</v>
      </c>
      <c r="AU104" s="17" t="s">
        <v>84</v>
      </c>
    </row>
    <row r="105" s="1" customFormat="1" ht="56.25" customHeight="1">
      <c r="B105" s="38"/>
      <c r="C105" s="216" t="s">
        <v>213</v>
      </c>
      <c r="D105" s="216" t="s">
        <v>215</v>
      </c>
      <c r="E105" s="217" t="s">
        <v>1209</v>
      </c>
      <c r="F105" s="218" t="s">
        <v>1210</v>
      </c>
      <c r="G105" s="219" t="s">
        <v>254</v>
      </c>
      <c r="H105" s="220">
        <v>54.5</v>
      </c>
      <c r="I105" s="221"/>
      <c r="J105" s="222">
        <f>ROUND(I105*H105,2)</f>
        <v>0</v>
      </c>
      <c r="K105" s="218" t="s">
        <v>219</v>
      </c>
      <c r="L105" s="43"/>
      <c r="M105" s="223" t="s">
        <v>21</v>
      </c>
      <c r="N105" s="224" t="s">
        <v>46</v>
      </c>
      <c r="O105" s="79"/>
      <c r="P105" s="225">
        <f>O105*H105</f>
        <v>0</v>
      </c>
      <c r="Q105" s="225">
        <v>0</v>
      </c>
      <c r="R105" s="225">
        <f>Q105*H105</f>
        <v>0</v>
      </c>
      <c r="S105" s="225">
        <v>0</v>
      </c>
      <c r="T105" s="226">
        <f>S105*H105</f>
        <v>0</v>
      </c>
      <c r="AR105" s="17" t="s">
        <v>220</v>
      </c>
      <c r="AT105" s="17" t="s">
        <v>215</v>
      </c>
      <c r="AU105" s="17" t="s">
        <v>84</v>
      </c>
      <c r="AY105" s="17" t="s">
        <v>212</v>
      </c>
      <c r="BE105" s="227">
        <f>IF(N105="základní",J105,0)</f>
        <v>0</v>
      </c>
      <c r="BF105" s="227">
        <f>IF(N105="snížená",J105,0)</f>
        <v>0</v>
      </c>
      <c r="BG105" s="227">
        <f>IF(N105="zákl. přenesená",J105,0)</f>
        <v>0</v>
      </c>
      <c r="BH105" s="227">
        <f>IF(N105="sníž. přenesená",J105,0)</f>
        <v>0</v>
      </c>
      <c r="BI105" s="227">
        <f>IF(N105="nulová",J105,0)</f>
        <v>0</v>
      </c>
      <c r="BJ105" s="17" t="s">
        <v>82</v>
      </c>
      <c r="BK105" s="227">
        <f>ROUND(I105*H105,2)</f>
        <v>0</v>
      </c>
      <c r="BL105" s="17" t="s">
        <v>220</v>
      </c>
      <c r="BM105" s="17" t="s">
        <v>1437</v>
      </c>
    </row>
    <row r="106" s="1" customFormat="1">
      <c r="B106" s="38"/>
      <c r="C106" s="39"/>
      <c r="D106" s="228" t="s">
        <v>222</v>
      </c>
      <c r="E106" s="39"/>
      <c r="F106" s="229" t="s">
        <v>256</v>
      </c>
      <c r="G106" s="39"/>
      <c r="H106" s="39"/>
      <c r="I106" s="143"/>
      <c r="J106" s="39"/>
      <c r="K106" s="39"/>
      <c r="L106" s="43"/>
      <c r="M106" s="230"/>
      <c r="N106" s="79"/>
      <c r="O106" s="79"/>
      <c r="P106" s="79"/>
      <c r="Q106" s="79"/>
      <c r="R106" s="79"/>
      <c r="S106" s="79"/>
      <c r="T106" s="80"/>
      <c r="AT106" s="17" t="s">
        <v>222</v>
      </c>
      <c r="AU106" s="17" t="s">
        <v>84</v>
      </c>
    </row>
    <row r="107" s="1" customFormat="1" ht="22.5" customHeight="1">
      <c r="B107" s="38"/>
      <c r="C107" s="253" t="s">
        <v>251</v>
      </c>
      <c r="D107" s="253" t="s">
        <v>258</v>
      </c>
      <c r="E107" s="254" t="s">
        <v>762</v>
      </c>
      <c r="F107" s="255" t="s">
        <v>763</v>
      </c>
      <c r="G107" s="256" t="s">
        <v>261</v>
      </c>
      <c r="H107" s="257">
        <v>275.52999999999997</v>
      </c>
      <c r="I107" s="258"/>
      <c r="J107" s="259">
        <f>ROUND(I107*H107,2)</f>
        <v>0</v>
      </c>
      <c r="K107" s="255" t="s">
        <v>219</v>
      </c>
      <c r="L107" s="260"/>
      <c r="M107" s="261" t="s">
        <v>21</v>
      </c>
      <c r="N107" s="262" t="s">
        <v>46</v>
      </c>
      <c r="O107" s="79"/>
      <c r="P107" s="225">
        <f>O107*H107</f>
        <v>0</v>
      </c>
      <c r="Q107" s="225">
        <v>1</v>
      </c>
      <c r="R107" s="225">
        <f>Q107*H107</f>
        <v>275.52999999999997</v>
      </c>
      <c r="S107" s="225">
        <v>0</v>
      </c>
      <c r="T107" s="226">
        <f>S107*H107</f>
        <v>0</v>
      </c>
      <c r="AR107" s="17" t="s">
        <v>262</v>
      </c>
      <c r="AT107" s="17" t="s">
        <v>258</v>
      </c>
      <c r="AU107" s="17" t="s">
        <v>84</v>
      </c>
      <c r="AY107" s="17" t="s">
        <v>212</v>
      </c>
      <c r="BE107" s="227">
        <f>IF(N107="základní",J107,0)</f>
        <v>0</v>
      </c>
      <c r="BF107" s="227">
        <f>IF(N107="snížená",J107,0)</f>
        <v>0</v>
      </c>
      <c r="BG107" s="227">
        <f>IF(N107="zákl. přenesená",J107,0)</f>
        <v>0</v>
      </c>
      <c r="BH107" s="227">
        <f>IF(N107="sníž. přenesená",J107,0)</f>
        <v>0</v>
      </c>
      <c r="BI107" s="227">
        <f>IF(N107="nulová",J107,0)</f>
        <v>0</v>
      </c>
      <c r="BJ107" s="17" t="s">
        <v>82</v>
      </c>
      <c r="BK107" s="227">
        <f>ROUND(I107*H107,2)</f>
        <v>0</v>
      </c>
      <c r="BL107" s="17" t="s">
        <v>220</v>
      </c>
      <c r="BM107" s="17" t="s">
        <v>1438</v>
      </c>
    </row>
    <row r="108" s="1" customFormat="1" ht="22.5" customHeight="1">
      <c r="B108" s="38"/>
      <c r="C108" s="216" t="s">
        <v>257</v>
      </c>
      <c r="D108" s="216" t="s">
        <v>215</v>
      </c>
      <c r="E108" s="217" t="s">
        <v>266</v>
      </c>
      <c r="F108" s="218" t="s">
        <v>267</v>
      </c>
      <c r="G108" s="219" t="s">
        <v>248</v>
      </c>
      <c r="H108" s="220">
        <v>0.029000000000000001</v>
      </c>
      <c r="I108" s="221"/>
      <c r="J108" s="222">
        <f>ROUND(I108*H108,2)</f>
        <v>0</v>
      </c>
      <c r="K108" s="218" t="s">
        <v>219</v>
      </c>
      <c r="L108" s="43"/>
      <c r="M108" s="223" t="s">
        <v>21</v>
      </c>
      <c r="N108" s="224" t="s">
        <v>46</v>
      </c>
      <c r="O108" s="79"/>
      <c r="P108" s="225">
        <f>O108*H108</f>
        <v>0</v>
      </c>
      <c r="Q108" s="225">
        <v>0</v>
      </c>
      <c r="R108" s="225">
        <f>Q108*H108</f>
        <v>0</v>
      </c>
      <c r="S108" s="225">
        <v>0</v>
      </c>
      <c r="T108" s="226">
        <f>S108*H108</f>
        <v>0</v>
      </c>
      <c r="AR108" s="17" t="s">
        <v>220</v>
      </c>
      <c r="AT108" s="17" t="s">
        <v>215</v>
      </c>
      <c r="AU108" s="17" t="s">
        <v>84</v>
      </c>
      <c r="AY108" s="17" t="s">
        <v>212</v>
      </c>
      <c r="BE108" s="227">
        <f>IF(N108="základní",J108,0)</f>
        <v>0</v>
      </c>
      <c r="BF108" s="227">
        <f>IF(N108="snížená",J108,0)</f>
        <v>0</v>
      </c>
      <c r="BG108" s="227">
        <f>IF(N108="zákl. přenesená",J108,0)</f>
        <v>0</v>
      </c>
      <c r="BH108" s="227">
        <f>IF(N108="sníž. přenesená",J108,0)</f>
        <v>0</v>
      </c>
      <c r="BI108" s="227">
        <f>IF(N108="nulová",J108,0)</f>
        <v>0</v>
      </c>
      <c r="BJ108" s="17" t="s">
        <v>82</v>
      </c>
      <c r="BK108" s="227">
        <f>ROUND(I108*H108,2)</f>
        <v>0</v>
      </c>
      <c r="BL108" s="17" t="s">
        <v>220</v>
      </c>
      <c r="BM108" s="17" t="s">
        <v>1439</v>
      </c>
    </row>
    <row r="109" s="1" customFormat="1">
      <c r="B109" s="38"/>
      <c r="C109" s="39"/>
      <c r="D109" s="228" t="s">
        <v>222</v>
      </c>
      <c r="E109" s="39"/>
      <c r="F109" s="229" t="s">
        <v>269</v>
      </c>
      <c r="G109" s="39"/>
      <c r="H109" s="39"/>
      <c r="I109" s="143"/>
      <c r="J109" s="39"/>
      <c r="K109" s="39"/>
      <c r="L109" s="43"/>
      <c r="M109" s="230"/>
      <c r="N109" s="79"/>
      <c r="O109" s="79"/>
      <c r="P109" s="79"/>
      <c r="Q109" s="79"/>
      <c r="R109" s="79"/>
      <c r="S109" s="79"/>
      <c r="T109" s="80"/>
      <c r="AT109" s="17" t="s">
        <v>222</v>
      </c>
      <c r="AU109" s="17" t="s">
        <v>84</v>
      </c>
    </row>
    <row r="110" s="1" customFormat="1" ht="56.25" customHeight="1">
      <c r="B110" s="38"/>
      <c r="C110" s="216" t="s">
        <v>262</v>
      </c>
      <c r="D110" s="216" t="s">
        <v>215</v>
      </c>
      <c r="E110" s="217" t="s">
        <v>333</v>
      </c>
      <c r="F110" s="218" t="s">
        <v>334</v>
      </c>
      <c r="G110" s="219" t="s">
        <v>248</v>
      </c>
      <c r="H110" s="220">
        <v>0.14999999999999999</v>
      </c>
      <c r="I110" s="221"/>
      <c r="J110" s="222">
        <f>ROUND(I110*H110,2)</f>
        <v>0</v>
      </c>
      <c r="K110" s="218" t="s">
        <v>219</v>
      </c>
      <c r="L110" s="43"/>
      <c r="M110" s="223" t="s">
        <v>21</v>
      </c>
      <c r="N110" s="224" t="s">
        <v>46</v>
      </c>
      <c r="O110" s="79"/>
      <c r="P110" s="225">
        <f>O110*H110</f>
        <v>0</v>
      </c>
      <c r="Q110" s="225">
        <v>0</v>
      </c>
      <c r="R110" s="225">
        <f>Q110*H110</f>
        <v>0</v>
      </c>
      <c r="S110" s="225">
        <v>0</v>
      </c>
      <c r="T110" s="226">
        <f>S110*H110</f>
        <v>0</v>
      </c>
      <c r="AR110" s="17" t="s">
        <v>220</v>
      </c>
      <c r="AT110" s="17" t="s">
        <v>215</v>
      </c>
      <c r="AU110" s="17" t="s">
        <v>84</v>
      </c>
      <c r="AY110" s="17" t="s">
        <v>212</v>
      </c>
      <c r="BE110" s="227">
        <f>IF(N110="základní",J110,0)</f>
        <v>0</v>
      </c>
      <c r="BF110" s="227">
        <f>IF(N110="snížená",J110,0)</f>
        <v>0</v>
      </c>
      <c r="BG110" s="227">
        <f>IF(N110="zákl. přenesená",J110,0)</f>
        <v>0</v>
      </c>
      <c r="BH110" s="227">
        <f>IF(N110="sníž. přenesená",J110,0)</f>
        <v>0</v>
      </c>
      <c r="BI110" s="227">
        <f>IF(N110="nulová",J110,0)</f>
        <v>0</v>
      </c>
      <c r="BJ110" s="17" t="s">
        <v>82</v>
      </c>
      <c r="BK110" s="227">
        <f>ROUND(I110*H110,2)</f>
        <v>0</v>
      </c>
      <c r="BL110" s="17" t="s">
        <v>220</v>
      </c>
      <c r="BM110" s="17" t="s">
        <v>1440</v>
      </c>
    </row>
    <row r="111" s="1" customFormat="1">
      <c r="B111" s="38"/>
      <c r="C111" s="39"/>
      <c r="D111" s="228" t="s">
        <v>222</v>
      </c>
      <c r="E111" s="39"/>
      <c r="F111" s="229" t="s">
        <v>336</v>
      </c>
      <c r="G111" s="39"/>
      <c r="H111" s="39"/>
      <c r="I111" s="143"/>
      <c r="J111" s="39"/>
      <c r="K111" s="39"/>
      <c r="L111" s="43"/>
      <c r="M111" s="230"/>
      <c r="N111" s="79"/>
      <c r="O111" s="79"/>
      <c r="P111" s="79"/>
      <c r="Q111" s="79"/>
      <c r="R111" s="79"/>
      <c r="S111" s="79"/>
      <c r="T111" s="80"/>
      <c r="AT111" s="17" t="s">
        <v>222</v>
      </c>
      <c r="AU111" s="17" t="s">
        <v>84</v>
      </c>
    </row>
    <row r="112" s="1" customFormat="1" ht="45" customHeight="1">
      <c r="B112" s="38"/>
      <c r="C112" s="216" t="s">
        <v>270</v>
      </c>
      <c r="D112" s="216" t="s">
        <v>215</v>
      </c>
      <c r="E112" s="217" t="s">
        <v>792</v>
      </c>
      <c r="F112" s="218" t="s">
        <v>793</v>
      </c>
      <c r="G112" s="219" t="s">
        <v>248</v>
      </c>
      <c r="H112" s="220">
        <v>1.1499999999999999</v>
      </c>
      <c r="I112" s="221"/>
      <c r="J112" s="222">
        <f>ROUND(I112*H112,2)</f>
        <v>0</v>
      </c>
      <c r="K112" s="218" t="s">
        <v>219</v>
      </c>
      <c r="L112" s="43"/>
      <c r="M112" s="223" t="s">
        <v>21</v>
      </c>
      <c r="N112" s="224" t="s">
        <v>46</v>
      </c>
      <c r="O112" s="79"/>
      <c r="P112" s="225">
        <f>O112*H112</f>
        <v>0</v>
      </c>
      <c r="Q112" s="225">
        <v>0</v>
      </c>
      <c r="R112" s="225">
        <f>Q112*H112</f>
        <v>0</v>
      </c>
      <c r="S112" s="225">
        <v>0</v>
      </c>
      <c r="T112" s="226">
        <f>S112*H112</f>
        <v>0</v>
      </c>
      <c r="AR112" s="17" t="s">
        <v>220</v>
      </c>
      <c r="AT112" s="17" t="s">
        <v>215</v>
      </c>
      <c r="AU112" s="17" t="s">
        <v>84</v>
      </c>
      <c r="AY112" s="17" t="s">
        <v>212</v>
      </c>
      <c r="BE112" s="227">
        <f>IF(N112="základní",J112,0)</f>
        <v>0</v>
      </c>
      <c r="BF112" s="227">
        <f>IF(N112="snížená",J112,0)</f>
        <v>0</v>
      </c>
      <c r="BG112" s="227">
        <f>IF(N112="zákl. přenesená",J112,0)</f>
        <v>0</v>
      </c>
      <c r="BH112" s="227">
        <f>IF(N112="sníž. přenesená",J112,0)</f>
        <v>0</v>
      </c>
      <c r="BI112" s="227">
        <f>IF(N112="nulová",J112,0)</f>
        <v>0</v>
      </c>
      <c r="BJ112" s="17" t="s">
        <v>82</v>
      </c>
      <c r="BK112" s="227">
        <f>ROUND(I112*H112,2)</f>
        <v>0</v>
      </c>
      <c r="BL112" s="17" t="s">
        <v>220</v>
      </c>
      <c r="BM112" s="17" t="s">
        <v>1441</v>
      </c>
    </row>
    <row r="113" s="1" customFormat="1">
      <c r="B113" s="38"/>
      <c r="C113" s="39"/>
      <c r="D113" s="228" t="s">
        <v>222</v>
      </c>
      <c r="E113" s="39"/>
      <c r="F113" s="229" t="s">
        <v>795</v>
      </c>
      <c r="G113" s="39"/>
      <c r="H113" s="39"/>
      <c r="I113" s="143"/>
      <c r="J113" s="39"/>
      <c r="K113" s="39"/>
      <c r="L113" s="43"/>
      <c r="M113" s="230"/>
      <c r="N113" s="79"/>
      <c r="O113" s="79"/>
      <c r="P113" s="79"/>
      <c r="Q113" s="79"/>
      <c r="R113" s="79"/>
      <c r="S113" s="79"/>
      <c r="T113" s="80"/>
      <c r="AT113" s="17" t="s">
        <v>222</v>
      </c>
      <c r="AU113" s="17" t="s">
        <v>84</v>
      </c>
    </row>
    <row r="114" s="1" customFormat="1" ht="33.75" customHeight="1">
      <c r="B114" s="38"/>
      <c r="C114" s="216" t="s">
        <v>174</v>
      </c>
      <c r="D114" s="216" t="s">
        <v>215</v>
      </c>
      <c r="E114" s="217" t="s">
        <v>765</v>
      </c>
      <c r="F114" s="218" t="s">
        <v>766</v>
      </c>
      <c r="G114" s="219" t="s">
        <v>254</v>
      </c>
      <c r="H114" s="220">
        <v>135</v>
      </c>
      <c r="I114" s="221"/>
      <c r="J114" s="222">
        <f>ROUND(I114*H114,2)</f>
        <v>0</v>
      </c>
      <c r="K114" s="218" t="s">
        <v>219</v>
      </c>
      <c r="L114" s="43"/>
      <c r="M114" s="223" t="s">
        <v>21</v>
      </c>
      <c r="N114" s="224" t="s">
        <v>46</v>
      </c>
      <c r="O114" s="79"/>
      <c r="P114" s="225">
        <f>O114*H114</f>
        <v>0</v>
      </c>
      <c r="Q114" s="225">
        <v>0</v>
      </c>
      <c r="R114" s="225">
        <f>Q114*H114</f>
        <v>0</v>
      </c>
      <c r="S114" s="225">
        <v>0</v>
      </c>
      <c r="T114" s="226">
        <f>S114*H114</f>
        <v>0</v>
      </c>
      <c r="AR114" s="17" t="s">
        <v>220</v>
      </c>
      <c r="AT114" s="17" t="s">
        <v>215</v>
      </c>
      <c r="AU114" s="17" t="s">
        <v>84</v>
      </c>
      <c r="AY114" s="17" t="s">
        <v>212</v>
      </c>
      <c r="BE114" s="227">
        <f>IF(N114="základní",J114,0)</f>
        <v>0</v>
      </c>
      <c r="BF114" s="227">
        <f>IF(N114="snížená",J114,0)</f>
        <v>0</v>
      </c>
      <c r="BG114" s="227">
        <f>IF(N114="zákl. přenesená",J114,0)</f>
        <v>0</v>
      </c>
      <c r="BH114" s="227">
        <f>IF(N114="sníž. přenesená",J114,0)</f>
        <v>0</v>
      </c>
      <c r="BI114" s="227">
        <f>IF(N114="nulová",J114,0)</f>
        <v>0</v>
      </c>
      <c r="BJ114" s="17" t="s">
        <v>82</v>
      </c>
      <c r="BK114" s="227">
        <f>ROUND(I114*H114,2)</f>
        <v>0</v>
      </c>
      <c r="BL114" s="17" t="s">
        <v>220</v>
      </c>
      <c r="BM114" s="17" t="s">
        <v>1442</v>
      </c>
    </row>
    <row r="115" s="1" customFormat="1">
      <c r="B115" s="38"/>
      <c r="C115" s="39"/>
      <c r="D115" s="228" t="s">
        <v>222</v>
      </c>
      <c r="E115" s="39"/>
      <c r="F115" s="229" t="s">
        <v>768</v>
      </c>
      <c r="G115" s="39"/>
      <c r="H115" s="39"/>
      <c r="I115" s="143"/>
      <c r="J115" s="39"/>
      <c r="K115" s="39"/>
      <c r="L115" s="43"/>
      <c r="M115" s="230"/>
      <c r="N115" s="79"/>
      <c r="O115" s="79"/>
      <c r="P115" s="79"/>
      <c r="Q115" s="79"/>
      <c r="R115" s="79"/>
      <c r="S115" s="79"/>
      <c r="T115" s="80"/>
      <c r="AT115" s="17" t="s">
        <v>222</v>
      </c>
      <c r="AU115" s="17" t="s">
        <v>84</v>
      </c>
    </row>
    <row r="116" s="12" customFormat="1">
      <c r="B116" s="231"/>
      <c r="C116" s="232"/>
      <c r="D116" s="228" t="s">
        <v>229</v>
      </c>
      <c r="E116" s="233" t="s">
        <v>21</v>
      </c>
      <c r="F116" s="234" t="s">
        <v>1443</v>
      </c>
      <c r="G116" s="232"/>
      <c r="H116" s="235">
        <v>135</v>
      </c>
      <c r="I116" s="236"/>
      <c r="J116" s="232"/>
      <c r="K116" s="232"/>
      <c r="L116" s="237"/>
      <c r="M116" s="238"/>
      <c r="N116" s="239"/>
      <c r="O116" s="239"/>
      <c r="P116" s="239"/>
      <c r="Q116" s="239"/>
      <c r="R116" s="239"/>
      <c r="S116" s="239"/>
      <c r="T116" s="240"/>
      <c r="AT116" s="241" t="s">
        <v>229</v>
      </c>
      <c r="AU116" s="241" t="s">
        <v>84</v>
      </c>
      <c r="AV116" s="12" t="s">
        <v>84</v>
      </c>
      <c r="AW116" s="12" t="s">
        <v>36</v>
      </c>
      <c r="AX116" s="12" t="s">
        <v>82</v>
      </c>
      <c r="AY116" s="241" t="s">
        <v>212</v>
      </c>
    </row>
    <row r="117" s="1" customFormat="1" ht="33.75" customHeight="1">
      <c r="B117" s="38"/>
      <c r="C117" s="216" t="s">
        <v>279</v>
      </c>
      <c r="D117" s="216" t="s">
        <v>215</v>
      </c>
      <c r="E117" s="217" t="s">
        <v>1444</v>
      </c>
      <c r="F117" s="218" t="s">
        <v>1445</v>
      </c>
      <c r="G117" s="219" t="s">
        <v>248</v>
      </c>
      <c r="H117" s="220">
        <v>1.3</v>
      </c>
      <c r="I117" s="221"/>
      <c r="J117" s="222">
        <f>ROUND(I117*H117,2)</f>
        <v>0</v>
      </c>
      <c r="K117" s="218" t="s">
        <v>219</v>
      </c>
      <c r="L117" s="43"/>
      <c r="M117" s="223" t="s">
        <v>21</v>
      </c>
      <c r="N117" s="224" t="s">
        <v>46</v>
      </c>
      <c r="O117" s="79"/>
      <c r="P117" s="225">
        <f>O117*H117</f>
        <v>0</v>
      </c>
      <c r="Q117" s="225">
        <v>0</v>
      </c>
      <c r="R117" s="225">
        <f>Q117*H117</f>
        <v>0</v>
      </c>
      <c r="S117" s="225">
        <v>0</v>
      </c>
      <c r="T117" s="226">
        <f>S117*H117</f>
        <v>0</v>
      </c>
      <c r="AR117" s="17" t="s">
        <v>220</v>
      </c>
      <c r="AT117" s="17" t="s">
        <v>215</v>
      </c>
      <c r="AU117" s="17" t="s">
        <v>84</v>
      </c>
      <c r="AY117" s="17" t="s">
        <v>212</v>
      </c>
      <c r="BE117" s="227">
        <f>IF(N117="základní",J117,0)</f>
        <v>0</v>
      </c>
      <c r="BF117" s="227">
        <f>IF(N117="snížená",J117,0)</f>
        <v>0</v>
      </c>
      <c r="BG117" s="227">
        <f>IF(N117="zákl. přenesená",J117,0)</f>
        <v>0</v>
      </c>
      <c r="BH117" s="227">
        <f>IF(N117="sníž. přenesená",J117,0)</f>
        <v>0</v>
      </c>
      <c r="BI117" s="227">
        <f>IF(N117="nulová",J117,0)</f>
        <v>0</v>
      </c>
      <c r="BJ117" s="17" t="s">
        <v>82</v>
      </c>
      <c r="BK117" s="227">
        <f>ROUND(I117*H117,2)</f>
        <v>0</v>
      </c>
      <c r="BL117" s="17" t="s">
        <v>220</v>
      </c>
      <c r="BM117" s="17" t="s">
        <v>1446</v>
      </c>
    </row>
    <row r="118" s="1" customFormat="1">
      <c r="B118" s="38"/>
      <c r="C118" s="39"/>
      <c r="D118" s="228" t="s">
        <v>222</v>
      </c>
      <c r="E118" s="39"/>
      <c r="F118" s="229" t="s">
        <v>1447</v>
      </c>
      <c r="G118" s="39"/>
      <c r="H118" s="39"/>
      <c r="I118" s="143"/>
      <c r="J118" s="39"/>
      <c r="K118" s="39"/>
      <c r="L118" s="43"/>
      <c r="M118" s="230"/>
      <c r="N118" s="79"/>
      <c r="O118" s="79"/>
      <c r="P118" s="79"/>
      <c r="Q118" s="79"/>
      <c r="R118" s="79"/>
      <c r="S118" s="79"/>
      <c r="T118" s="80"/>
      <c r="AT118" s="17" t="s">
        <v>222</v>
      </c>
      <c r="AU118" s="17" t="s">
        <v>84</v>
      </c>
    </row>
    <row r="119" s="1" customFormat="1" ht="33.75" customHeight="1">
      <c r="B119" s="38"/>
      <c r="C119" s="216" t="s">
        <v>284</v>
      </c>
      <c r="D119" s="216" t="s">
        <v>215</v>
      </c>
      <c r="E119" s="217" t="s">
        <v>1315</v>
      </c>
      <c r="F119" s="218" t="s">
        <v>1316</v>
      </c>
      <c r="G119" s="219" t="s">
        <v>226</v>
      </c>
      <c r="H119" s="220">
        <v>57</v>
      </c>
      <c r="I119" s="221"/>
      <c r="J119" s="222">
        <f>ROUND(I119*H119,2)</f>
        <v>0</v>
      </c>
      <c r="K119" s="218" t="s">
        <v>219</v>
      </c>
      <c r="L119" s="43"/>
      <c r="M119" s="223" t="s">
        <v>21</v>
      </c>
      <c r="N119" s="224" t="s">
        <v>46</v>
      </c>
      <c r="O119" s="79"/>
      <c r="P119" s="225">
        <f>O119*H119</f>
        <v>0</v>
      </c>
      <c r="Q119" s="225">
        <v>0</v>
      </c>
      <c r="R119" s="225">
        <f>Q119*H119</f>
        <v>0</v>
      </c>
      <c r="S119" s="225">
        <v>0</v>
      </c>
      <c r="T119" s="226">
        <f>S119*H119</f>
        <v>0</v>
      </c>
      <c r="AR119" s="17" t="s">
        <v>220</v>
      </c>
      <c r="AT119" s="17" t="s">
        <v>215</v>
      </c>
      <c r="AU119" s="17" t="s">
        <v>84</v>
      </c>
      <c r="AY119" s="17" t="s">
        <v>212</v>
      </c>
      <c r="BE119" s="227">
        <f>IF(N119="základní",J119,0)</f>
        <v>0</v>
      </c>
      <c r="BF119" s="227">
        <f>IF(N119="snížená",J119,0)</f>
        <v>0</v>
      </c>
      <c r="BG119" s="227">
        <f>IF(N119="zákl. přenesená",J119,0)</f>
        <v>0</v>
      </c>
      <c r="BH119" s="227">
        <f>IF(N119="sníž. přenesená",J119,0)</f>
        <v>0</v>
      </c>
      <c r="BI119" s="227">
        <f>IF(N119="nulová",J119,0)</f>
        <v>0</v>
      </c>
      <c r="BJ119" s="17" t="s">
        <v>82</v>
      </c>
      <c r="BK119" s="227">
        <f>ROUND(I119*H119,2)</f>
        <v>0</v>
      </c>
      <c r="BL119" s="17" t="s">
        <v>220</v>
      </c>
      <c r="BM119" s="17" t="s">
        <v>1448</v>
      </c>
    </row>
    <row r="120" s="1" customFormat="1">
      <c r="B120" s="38"/>
      <c r="C120" s="39"/>
      <c r="D120" s="228" t="s">
        <v>222</v>
      </c>
      <c r="E120" s="39"/>
      <c r="F120" s="229" t="s">
        <v>1318</v>
      </c>
      <c r="G120" s="39"/>
      <c r="H120" s="39"/>
      <c r="I120" s="143"/>
      <c r="J120" s="39"/>
      <c r="K120" s="39"/>
      <c r="L120" s="43"/>
      <c r="M120" s="230"/>
      <c r="N120" s="79"/>
      <c r="O120" s="79"/>
      <c r="P120" s="79"/>
      <c r="Q120" s="79"/>
      <c r="R120" s="79"/>
      <c r="S120" s="79"/>
      <c r="T120" s="80"/>
      <c r="AT120" s="17" t="s">
        <v>222</v>
      </c>
      <c r="AU120" s="17" t="s">
        <v>84</v>
      </c>
    </row>
    <row r="121" s="1" customFormat="1" ht="33.75" customHeight="1">
      <c r="B121" s="38"/>
      <c r="C121" s="216" t="s">
        <v>288</v>
      </c>
      <c r="D121" s="216" t="s">
        <v>215</v>
      </c>
      <c r="E121" s="217" t="s">
        <v>1449</v>
      </c>
      <c r="F121" s="218" t="s">
        <v>1450</v>
      </c>
      <c r="G121" s="219" t="s">
        <v>226</v>
      </c>
      <c r="H121" s="220">
        <v>13</v>
      </c>
      <c r="I121" s="221"/>
      <c r="J121" s="222">
        <f>ROUND(I121*H121,2)</f>
        <v>0</v>
      </c>
      <c r="K121" s="218" t="s">
        <v>219</v>
      </c>
      <c r="L121" s="43"/>
      <c r="M121" s="223" t="s">
        <v>21</v>
      </c>
      <c r="N121" s="224" t="s">
        <v>46</v>
      </c>
      <c r="O121" s="79"/>
      <c r="P121" s="225">
        <f>O121*H121</f>
        <v>0</v>
      </c>
      <c r="Q121" s="225">
        <v>0</v>
      </c>
      <c r="R121" s="225">
        <f>Q121*H121</f>
        <v>0</v>
      </c>
      <c r="S121" s="225">
        <v>0</v>
      </c>
      <c r="T121" s="226">
        <f>S121*H121</f>
        <v>0</v>
      </c>
      <c r="AR121" s="17" t="s">
        <v>220</v>
      </c>
      <c r="AT121" s="17" t="s">
        <v>215</v>
      </c>
      <c r="AU121" s="17" t="s">
        <v>84</v>
      </c>
      <c r="AY121" s="17" t="s">
        <v>212</v>
      </c>
      <c r="BE121" s="227">
        <f>IF(N121="základní",J121,0)</f>
        <v>0</v>
      </c>
      <c r="BF121" s="227">
        <f>IF(N121="snížená",J121,0)</f>
        <v>0</v>
      </c>
      <c r="BG121" s="227">
        <f>IF(N121="zákl. přenesená",J121,0)</f>
        <v>0</v>
      </c>
      <c r="BH121" s="227">
        <f>IF(N121="sníž. přenesená",J121,0)</f>
        <v>0</v>
      </c>
      <c r="BI121" s="227">
        <f>IF(N121="nulová",J121,0)</f>
        <v>0</v>
      </c>
      <c r="BJ121" s="17" t="s">
        <v>82</v>
      </c>
      <c r="BK121" s="227">
        <f>ROUND(I121*H121,2)</f>
        <v>0</v>
      </c>
      <c r="BL121" s="17" t="s">
        <v>220</v>
      </c>
      <c r="BM121" s="17" t="s">
        <v>1451</v>
      </c>
    </row>
    <row r="122" s="1" customFormat="1">
      <c r="B122" s="38"/>
      <c r="C122" s="39"/>
      <c r="D122" s="228" t="s">
        <v>222</v>
      </c>
      <c r="E122" s="39"/>
      <c r="F122" s="229" t="s">
        <v>1318</v>
      </c>
      <c r="G122" s="39"/>
      <c r="H122" s="39"/>
      <c r="I122" s="143"/>
      <c r="J122" s="39"/>
      <c r="K122" s="39"/>
      <c r="L122" s="43"/>
      <c r="M122" s="230"/>
      <c r="N122" s="79"/>
      <c r="O122" s="79"/>
      <c r="P122" s="79"/>
      <c r="Q122" s="79"/>
      <c r="R122" s="79"/>
      <c r="S122" s="79"/>
      <c r="T122" s="80"/>
      <c r="AT122" s="17" t="s">
        <v>222</v>
      </c>
      <c r="AU122" s="17" t="s">
        <v>84</v>
      </c>
    </row>
    <row r="123" s="1" customFormat="1" ht="22.5" customHeight="1">
      <c r="B123" s="38"/>
      <c r="C123" s="253" t="s">
        <v>293</v>
      </c>
      <c r="D123" s="253" t="s">
        <v>258</v>
      </c>
      <c r="E123" s="254" t="s">
        <v>785</v>
      </c>
      <c r="F123" s="255" t="s">
        <v>786</v>
      </c>
      <c r="G123" s="256" t="s">
        <v>226</v>
      </c>
      <c r="H123" s="257">
        <v>70</v>
      </c>
      <c r="I123" s="258"/>
      <c r="J123" s="259">
        <f>ROUND(I123*H123,2)</f>
        <v>0</v>
      </c>
      <c r="K123" s="255" t="s">
        <v>219</v>
      </c>
      <c r="L123" s="260"/>
      <c r="M123" s="261" t="s">
        <v>21</v>
      </c>
      <c r="N123" s="262" t="s">
        <v>46</v>
      </c>
      <c r="O123" s="79"/>
      <c r="P123" s="225">
        <f>O123*H123</f>
        <v>0</v>
      </c>
      <c r="Q123" s="225">
        <v>0.06003</v>
      </c>
      <c r="R123" s="225">
        <f>Q123*H123</f>
        <v>4.2020999999999997</v>
      </c>
      <c r="S123" s="225">
        <v>0</v>
      </c>
      <c r="T123" s="226">
        <f>S123*H123</f>
        <v>0</v>
      </c>
      <c r="AR123" s="17" t="s">
        <v>262</v>
      </c>
      <c r="AT123" s="17" t="s">
        <v>258</v>
      </c>
      <c r="AU123" s="17" t="s">
        <v>84</v>
      </c>
      <c r="AY123" s="17" t="s">
        <v>212</v>
      </c>
      <c r="BE123" s="227">
        <f>IF(N123="základní",J123,0)</f>
        <v>0</v>
      </c>
      <c r="BF123" s="227">
        <f>IF(N123="snížená",J123,0)</f>
        <v>0</v>
      </c>
      <c r="BG123" s="227">
        <f>IF(N123="zákl. přenesená",J123,0)</f>
        <v>0</v>
      </c>
      <c r="BH123" s="227">
        <f>IF(N123="sníž. přenesená",J123,0)</f>
        <v>0</v>
      </c>
      <c r="BI123" s="227">
        <f>IF(N123="nulová",J123,0)</f>
        <v>0</v>
      </c>
      <c r="BJ123" s="17" t="s">
        <v>82</v>
      </c>
      <c r="BK123" s="227">
        <f>ROUND(I123*H123,2)</f>
        <v>0</v>
      </c>
      <c r="BL123" s="17" t="s">
        <v>220</v>
      </c>
      <c r="BM123" s="17" t="s">
        <v>1452</v>
      </c>
    </row>
    <row r="124" s="1" customFormat="1" ht="22.5" customHeight="1">
      <c r="B124" s="38"/>
      <c r="C124" s="253" t="s">
        <v>8</v>
      </c>
      <c r="D124" s="253" t="s">
        <v>258</v>
      </c>
      <c r="E124" s="254" t="s">
        <v>877</v>
      </c>
      <c r="F124" s="255" t="s">
        <v>878</v>
      </c>
      <c r="G124" s="256" t="s">
        <v>218</v>
      </c>
      <c r="H124" s="257">
        <v>48</v>
      </c>
      <c r="I124" s="258"/>
      <c r="J124" s="259">
        <f>ROUND(I124*H124,2)</f>
        <v>0</v>
      </c>
      <c r="K124" s="255" t="s">
        <v>219</v>
      </c>
      <c r="L124" s="260"/>
      <c r="M124" s="261" t="s">
        <v>21</v>
      </c>
      <c r="N124" s="262" t="s">
        <v>46</v>
      </c>
      <c r="O124" s="79"/>
      <c r="P124" s="225">
        <f>O124*H124</f>
        <v>0</v>
      </c>
      <c r="Q124" s="225">
        <v>0.30399999999999999</v>
      </c>
      <c r="R124" s="225">
        <f>Q124*H124</f>
        <v>14.591999999999999</v>
      </c>
      <c r="S124" s="225">
        <v>0</v>
      </c>
      <c r="T124" s="226">
        <f>S124*H124</f>
        <v>0</v>
      </c>
      <c r="AR124" s="17" t="s">
        <v>262</v>
      </c>
      <c r="AT124" s="17" t="s">
        <v>258</v>
      </c>
      <c r="AU124" s="17" t="s">
        <v>84</v>
      </c>
      <c r="AY124" s="17" t="s">
        <v>212</v>
      </c>
      <c r="BE124" s="227">
        <f>IF(N124="základní",J124,0)</f>
        <v>0</v>
      </c>
      <c r="BF124" s="227">
        <f>IF(N124="snížená",J124,0)</f>
        <v>0</v>
      </c>
      <c r="BG124" s="227">
        <f>IF(N124="zákl. přenesená",J124,0)</f>
        <v>0</v>
      </c>
      <c r="BH124" s="227">
        <f>IF(N124="sníž. přenesená",J124,0)</f>
        <v>0</v>
      </c>
      <c r="BI124" s="227">
        <f>IF(N124="nulová",J124,0)</f>
        <v>0</v>
      </c>
      <c r="BJ124" s="17" t="s">
        <v>82</v>
      </c>
      <c r="BK124" s="227">
        <f>ROUND(I124*H124,2)</f>
        <v>0</v>
      </c>
      <c r="BL124" s="17" t="s">
        <v>220</v>
      </c>
      <c r="BM124" s="17" t="s">
        <v>1453</v>
      </c>
    </row>
    <row r="125" s="1" customFormat="1" ht="22.5" customHeight="1">
      <c r="B125" s="38"/>
      <c r="C125" s="253" t="s">
        <v>300</v>
      </c>
      <c r="D125" s="253" t="s">
        <v>258</v>
      </c>
      <c r="E125" s="254" t="s">
        <v>777</v>
      </c>
      <c r="F125" s="255" t="s">
        <v>778</v>
      </c>
      <c r="G125" s="256" t="s">
        <v>218</v>
      </c>
      <c r="H125" s="257">
        <v>84</v>
      </c>
      <c r="I125" s="258"/>
      <c r="J125" s="259">
        <f>ROUND(I125*H125,2)</f>
        <v>0</v>
      </c>
      <c r="K125" s="255" t="s">
        <v>219</v>
      </c>
      <c r="L125" s="260"/>
      <c r="M125" s="261" t="s">
        <v>21</v>
      </c>
      <c r="N125" s="262" t="s">
        <v>46</v>
      </c>
      <c r="O125" s="79"/>
      <c r="P125" s="225">
        <f>O125*H125</f>
        <v>0</v>
      </c>
      <c r="Q125" s="225">
        <v>0.0010499999999999999</v>
      </c>
      <c r="R125" s="225">
        <f>Q125*H125</f>
        <v>0.088200000000000001</v>
      </c>
      <c r="S125" s="225">
        <v>0</v>
      </c>
      <c r="T125" s="226">
        <f>S125*H125</f>
        <v>0</v>
      </c>
      <c r="AR125" s="17" t="s">
        <v>262</v>
      </c>
      <c r="AT125" s="17" t="s">
        <v>258</v>
      </c>
      <c r="AU125" s="17" t="s">
        <v>84</v>
      </c>
      <c r="AY125" s="17" t="s">
        <v>212</v>
      </c>
      <c r="BE125" s="227">
        <f>IF(N125="základní",J125,0)</f>
        <v>0</v>
      </c>
      <c r="BF125" s="227">
        <f>IF(N125="snížená",J125,0)</f>
        <v>0</v>
      </c>
      <c r="BG125" s="227">
        <f>IF(N125="zákl. přenesená",J125,0)</f>
        <v>0</v>
      </c>
      <c r="BH125" s="227">
        <f>IF(N125="sníž. přenesená",J125,0)</f>
        <v>0</v>
      </c>
      <c r="BI125" s="227">
        <f>IF(N125="nulová",J125,0)</f>
        <v>0</v>
      </c>
      <c r="BJ125" s="17" t="s">
        <v>82</v>
      </c>
      <c r="BK125" s="227">
        <f>ROUND(I125*H125,2)</f>
        <v>0</v>
      </c>
      <c r="BL125" s="17" t="s">
        <v>220</v>
      </c>
      <c r="BM125" s="17" t="s">
        <v>1454</v>
      </c>
    </row>
    <row r="126" s="1" customFormat="1" ht="22.5" customHeight="1">
      <c r="B126" s="38"/>
      <c r="C126" s="253" t="s">
        <v>304</v>
      </c>
      <c r="D126" s="253" t="s">
        <v>258</v>
      </c>
      <c r="E126" s="254" t="s">
        <v>1327</v>
      </c>
      <c r="F126" s="255" t="s">
        <v>1328</v>
      </c>
      <c r="G126" s="256" t="s">
        <v>218</v>
      </c>
      <c r="H126" s="257">
        <v>108</v>
      </c>
      <c r="I126" s="258"/>
      <c r="J126" s="259">
        <f>ROUND(I126*H126,2)</f>
        <v>0</v>
      </c>
      <c r="K126" s="255" t="s">
        <v>219</v>
      </c>
      <c r="L126" s="260"/>
      <c r="M126" s="261" t="s">
        <v>21</v>
      </c>
      <c r="N126" s="262" t="s">
        <v>46</v>
      </c>
      <c r="O126" s="79"/>
      <c r="P126" s="225">
        <f>O126*H126</f>
        <v>0</v>
      </c>
      <c r="Q126" s="225">
        <v>0.0010499999999999999</v>
      </c>
      <c r="R126" s="225">
        <f>Q126*H126</f>
        <v>0.11339999999999999</v>
      </c>
      <c r="S126" s="225">
        <v>0</v>
      </c>
      <c r="T126" s="226">
        <f>S126*H126</f>
        <v>0</v>
      </c>
      <c r="AR126" s="17" t="s">
        <v>262</v>
      </c>
      <c r="AT126" s="17" t="s">
        <v>258</v>
      </c>
      <c r="AU126" s="17" t="s">
        <v>84</v>
      </c>
      <c r="AY126" s="17" t="s">
        <v>212</v>
      </c>
      <c r="BE126" s="227">
        <f>IF(N126="základní",J126,0)</f>
        <v>0</v>
      </c>
      <c r="BF126" s="227">
        <f>IF(N126="snížená",J126,0)</f>
        <v>0</v>
      </c>
      <c r="BG126" s="227">
        <f>IF(N126="zákl. přenesená",J126,0)</f>
        <v>0</v>
      </c>
      <c r="BH126" s="227">
        <f>IF(N126="sníž. přenesená",J126,0)</f>
        <v>0</v>
      </c>
      <c r="BI126" s="227">
        <f>IF(N126="nulová",J126,0)</f>
        <v>0</v>
      </c>
      <c r="BJ126" s="17" t="s">
        <v>82</v>
      </c>
      <c r="BK126" s="227">
        <f>ROUND(I126*H126,2)</f>
        <v>0</v>
      </c>
      <c r="BL126" s="17" t="s">
        <v>220</v>
      </c>
      <c r="BM126" s="17" t="s">
        <v>1455</v>
      </c>
    </row>
    <row r="127" s="1" customFormat="1" ht="22.5" customHeight="1">
      <c r="B127" s="38"/>
      <c r="C127" s="253" t="s">
        <v>308</v>
      </c>
      <c r="D127" s="253" t="s">
        <v>258</v>
      </c>
      <c r="E127" s="254" t="s">
        <v>1331</v>
      </c>
      <c r="F127" s="255" t="s">
        <v>1332</v>
      </c>
      <c r="G127" s="256" t="s">
        <v>218</v>
      </c>
      <c r="H127" s="257">
        <v>192</v>
      </c>
      <c r="I127" s="258"/>
      <c r="J127" s="259">
        <f>ROUND(I127*H127,2)</f>
        <v>0</v>
      </c>
      <c r="K127" s="255" t="s">
        <v>219</v>
      </c>
      <c r="L127" s="260"/>
      <c r="M127" s="261" t="s">
        <v>21</v>
      </c>
      <c r="N127" s="262" t="s">
        <v>46</v>
      </c>
      <c r="O127" s="79"/>
      <c r="P127" s="225">
        <f>O127*H127</f>
        <v>0</v>
      </c>
      <c r="Q127" s="225">
        <v>0.00014999999999999999</v>
      </c>
      <c r="R127" s="225">
        <f>Q127*H127</f>
        <v>0.028799999999999999</v>
      </c>
      <c r="S127" s="225">
        <v>0</v>
      </c>
      <c r="T127" s="226">
        <f>S127*H127</f>
        <v>0</v>
      </c>
      <c r="AR127" s="17" t="s">
        <v>262</v>
      </c>
      <c r="AT127" s="17" t="s">
        <v>258</v>
      </c>
      <c r="AU127" s="17" t="s">
        <v>84</v>
      </c>
      <c r="AY127" s="17" t="s">
        <v>212</v>
      </c>
      <c r="BE127" s="227">
        <f>IF(N127="základní",J127,0)</f>
        <v>0</v>
      </c>
      <c r="BF127" s="227">
        <f>IF(N127="snížená",J127,0)</f>
        <v>0</v>
      </c>
      <c r="BG127" s="227">
        <f>IF(N127="zákl. přenesená",J127,0)</f>
        <v>0</v>
      </c>
      <c r="BH127" s="227">
        <f>IF(N127="sníž. přenesená",J127,0)</f>
        <v>0</v>
      </c>
      <c r="BI127" s="227">
        <f>IF(N127="nulová",J127,0)</f>
        <v>0</v>
      </c>
      <c r="BJ127" s="17" t="s">
        <v>82</v>
      </c>
      <c r="BK127" s="227">
        <f>ROUND(I127*H127,2)</f>
        <v>0</v>
      </c>
      <c r="BL127" s="17" t="s">
        <v>220</v>
      </c>
      <c r="BM127" s="17" t="s">
        <v>1456</v>
      </c>
    </row>
    <row r="128" s="1" customFormat="1" ht="45" customHeight="1">
      <c r="B128" s="38"/>
      <c r="C128" s="216" t="s">
        <v>313</v>
      </c>
      <c r="D128" s="216" t="s">
        <v>215</v>
      </c>
      <c r="E128" s="217" t="s">
        <v>1457</v>
      </c>
      <c r="F128" s="218" t="s">
        <v>1458</v>
      </c>
      <c r="G128" s="219" t="s">
        <v>226</v>
      </c>
      <c r="H128" s="220">
        <v>240</v>
      </c>
      <c r="I128" s="221"/>
      <c r="J128" s="222">
        <f>ROUND(I128*H128,2)</f>
        <v>0</v>
      </c>
      <c r="K128" s="218" t="s">
        <v>219</v>
      </c>
      <c r="L128" s="43"/>
      <c r="M128" s="223" t="s">
        <v>21</v>
      </c>
      <c r="N128" s="224" t="s">
        <v>46</v>
      </c>
      <c r="O128" s="79"/>
      <c r="P128" s="225">
        <f>O128*H128</f>
        <v>0</v>
      </c>
      <c r="Q128" s="225">
        <v>0</v>
      </c>
      <c r="R128" s="225">
        <f>Q128*H128</f>
        <v>0</v>
      </c>
      <c r="S128" s="225">
        <v>0</v>
      </c>
      <c r="T128" s="226">
        <f>S128*H128</f>
        <v>0</v>
      </c>
      <c r="AR128" s="17" t="s">
        <v>220</v>
      </c>
      <c r="AT128" s="17" t="s">
        <v>215</v>
      </c>
      <c r="AU128" s="17" t="s">
        <v>84</v>
      </c>
      <c r="AY128" s="17" t="s">
        <v>212</v>
      </c>
      <c r="BE128" s="227">
        <f>IF(N128="základní",J128,0)</f>
        <v>0</v>
      </c>
      <c r="BF128" s="227">
        <f>IF(N128="snížená",J128,0)</f>
        <v>0</v>
      </c>
      <c r="BG128" s="227">
        <f>IF(N128="zákl. přenesená",J128,0)</f>
        <v>0</v>
      </c>
      <c r="BH128" s="227">
        <f>IF(N128="sníž. přenesená",J128,0)</f>
        <v>0</v>
      </c>
      <c r="BI128" s="227">
        <f>IF(N128="nulová",J128,0)</f>
        <v>0</v>
      </c>
      <c r="BJ128" s="17" t="s">
        <v>82</v>
      </c>
      <c r="BK128" s="227">
        <f>ROUND(I128*H128,2)</f>
        <v>0</v>
      </c>
      <c r="BL128" s="17" t="s">
        <v>220</v>
      </c>
      <c r="BM128" s="17" t="s">
        <v>1459</v>
      </c>
    </row>
    <row r="129" s="1" customFormat="1">
      <c r="B129" s="38"/>
      <c r="C129" s="39"/>
      <c r="D129" s="228" t="s">
        <v>222</v>
      </c>
      <c r="E129" s="39"/>
      <c r="F129" s="229" t="s">
        <v>783</v>
      </c>
      <c r="G129" s="39"/>
      <c r="H129" s="39"/>
      <c r="I129" s="143"/>
      <c r="J129" s="39"/>
      <c r="K129" s="39"/>
      <c r="L129" s="43"/>
      <c r="M129" s="230"/>
      <c r="N129" s="79"/>
      <c r="O129" s="79"/>
      <c r="P129" s="79"/>
      <c r="Q129" s="79"/>
      <c r="R129" s="79"/>
      <c r="S129" s="79"/>
      <c r="T129" s="80"/>
      <c r="AT129" s="17" t="s">
        <v>222</v>
      </c>
      <c r="AU129" s="17" t="s">
        <v>84</v>
      </c>
    </row>
    <row r="130" s="1" customFormat="1" ht="22.5" customHeight="1">
      <c r="B130" s="38"/>
      <c r="C130" s="253" t="s">
        <v>319</v>
      </c>
      <c r="D130" s="253" t="s">
        <v>258</v>
      </c>
      <c r="E130" s="254" t="s">
        <v>1460</v>
      </c>
      <c r="F130" s="255" t="s">
        <v>1461</v>
      </c>
      <c r="G130" s="256" t="s">
        <v>226</v>
      </c>
      <c r="H130" s="257">
        <v>240</v>
      </c>
      <c r="I130" s="258"/>
      <c r="J130" s="259">
        <f>ROUND(I130*H130,2)</f>
        <v>0</v>
      </c>
      <c r="K130" s="255" t="s">
        <v>219</v>
      </c>
      <c r="L130" s="260"/>
      <c r="M130" s="261" t="s">
        <v>21</v>
      </c>
      <c r="N130" s="262" t="s">
        <v>46</v>
      </c>
      <c r="O130" s="79"/>
      <c r="P130" s="225">
        <f>O130*H130</f>
        <v>0</v>
      </c>
      <c r="Q130" s="225">
        <v>0</v>
      </c>
      <c r="R130" s="225">
        <f>Q130*H130</f>
        <v>0</v>
      </c>
      <c r="S130" s="225">
        <v>0</v>
      </c>
      <c r="T130" s="226">
        <f>S130*H130</f>
        <v>0</v>
      </c>
      <c r="AR130" s="17" t="s">
        <v>262</v>
      </c>
      <c r="AT130" s="17" t="s">
        <v>258</v>
      </c>
      <c r="AU130" s="17" t="s">
        <v>84</v>
      </c>
      <c r="AY130" s="17" t="s">
        <v>212</v>
      </c>
      <c r="BE130" s="227">
        <f>IF(N130="základní",J130,0)</f>
        <v>0</v>
      </c>
      <c r="BF130" s="227">
        <f>IF(N130="snížená",J130,0)</f>
        <v>0</v>
      </c>
      <c r="BG130" s="227">
        <f>IF(N130="zákl. přenesená",J130,0)</f>
        <v>0</v>
      </c>
      <c r="BH130" s="227">
        <f>IF(N130="sníž. přenesená",J130,0)</f>
        <v>0</v>
      </c>
      <c r="BI130" s="227">
        <f>IF(N130="nulová",J130,0)</f>
        <v>0</v>
      </c>
      <c r="BJ130" s="17" t="s">
        <v>82</v>
      </c>
      <c r="BK130" s="227">
        <f>ROUND(I130*H130,2)</f>
        <v>0</v>
      </c>
      <c r="BL130" s="17" t="s">
        <v>220</v>
      </c>
      <c r="BM130" s="17" t="s">
        <v>1462</v>
      </c>
    </row>
    <row r="131" s="1" customFormat="1" ht="33.75" customHeight="1">
      <c r="B131" s="38"/>
      <c r="C131" s="216" t="s">
        <v>7</v>
      </c>
      <c r="D131" s="216" t="s">
        <v>215</v>
      </c>
      <c r="E131" s="217" t="s">
        <v>999</v>
      </c>
      <c r="F131" s="218" t="s">
        <v>1000</v>
      </c>
      <c r="G131" s="219" t="s">
        <v>226</v>
      </c>
      <c r="H131" s="220">
        <v>10</v>
      </c>
      <c r="I131" s="221"/>
      <c r="J131" s="222">
        <f>ROUND(I131*H131,2)</f>
        <v>0</v>
      </c>
      <c r="K131" s="218" t="s">
        <v>219</v>
      </c>
      <c r="L131" s="43"/>
      <c r="M131" s="223" t="s">
        <v>21</v>
      </c>
      <c r="N131" s="224" t="s">
        <v>46</v>
      </c>
      <c r="O131" s="79"/>
      <c r="P131" s="225">
        <f>O131*H131</f>
        <v>0</v>
      </c>
      <c r="Q131" s="225">
        <v>0</v>
      </c>
      <c r="R131" s="225">
        <f>Q131*H131</f>
        <v>0</v>
      </c>
      <c r="S131" s="225">
        <v>0</v>
      </c>
      <c r="T131" s="226">
        <f>S131*H131</f>
        <v>0</v>
      </c>
      <c r="AR131" s="17" t="s">
        <v>220</v>
      </c>
      <c r="AT131" s="17" t="s">
        <v>215</v>
      </c>
      <c r="AU131" s="17" t="s">
        <v>84</v>
      </c>
      <c r="AY131" s="17" t="s">
        <v>212</v>
      </c>
      <c r="BE131" s="227">
        <f>IF(N131="základní",J131,0)</f>
        <v>0</v>
      </c>
      <c r="BF131" s="227">
        <f>IF(N131="snížená",J131,0)</f>
        <v>0</v>
      </c>
      <c r="BG131" s="227">
        <f>IF(N131="zákl. přenesená",J131,0)</f>
        <v>0</v>
      </c>
      <c r="BH131" s="227">
        <f>IF(N131="sníž. přenesená",J131,0)</f>
        <v>0</v>
      </c>
      <c r="BI131" s="227">
        <f>IF(N131="nulová",J131,0)</f>
        <v>0</v>
      </c>
      <c r="BJ131" s="17" t="s">
        <v>82</v>
      </c>
      <c r="BK131" s="227">
        <f>ROUND(I131*H131,2)</f>
        <v>0</v>
      </c>
      <c r="BL131" s="17" t="s">
        <v>220</v>
      </c>
      <c r="BM131" s="17" t="s">
        <v>1463</v>
      </c>
    </row>
    <row r="132" s="1" customFormat="1">
      <c r="B132" s="38"/>
      <c r="C132" s="39"/>
      <c r="D132" s="228" t="s">
        <v>222</v>
      </c>
      <c r="E132" s="39"/>
      <c r="F132" s="229" t="s">
        <v>405</v>
      </c>
      <c r="G132" s="39"/>
      <c r="H132" s="39"/>
      <c r="I132" s="143"/>
      <c r="J132" s="39"/>
      <c r="K132" s="39"/>
      <c r="L132" s="43"/>
      <c r="M132" s="230"/>
      <c r="N132" s="79"/>
      <c r="O132" s="79"/>
      <c r="P132" s="79"/>
      <c r="Q132" s="79"/>
      <c r="R132" s="79"/>
      <c r="S132" s="79"/>
      <c r="T132" s="80"/>
      <c r="AT132" s="17" t="s">
        <v>222</v>
      </c>
      <c r="AU132" s="17" t="s">
        <v>84</v>
      </c>
    </row>
    <row r="133" s="1" customFormat="1" ht="22.5" customHeight="1">
      <c r="B133" s="38"/>
      <c r="C133" s="216" t="s">
        <v>328</v>
      </c>
      <c r="D133" s="216" t="s">
        <v>215</v>
      </c>
      <c r="E133" s="217" t="s">
        <v>1464</v>
      </c>
      <c r="F133" s="218" t="s">
        <v>1465</v>
      </c>
      <c r="G133" s="219" t="s">
        <v>226</v>
      </c>
      <c r="H133" s="220">
        <v>144</v>
      </c>
      <c r="I133" s="221"/>
      <c r="J133" s="222">
        <f>ROUND(I133*H133,2)</f>
        <v>0</v>
      </c>
      <c r="K133" s="218" t="s">
        <v>219</v>
      </c>
      <c r="L133" s="43"/>
      <c r="M133" s="223" t="s">
        <v>21</v>
      </c>
      <c r="N133" s="224" t="s">
        <v>46</v>
      </c>
      <c r="O133" s="79"/>
      <c r="P133" s="225">
        <f>O133*H133</f>
        <v>0</v>
      </c>
      <c r="Q133" s="225">
        <v>0</v>
      </c>
      <c r="R133" s="225">
        <f>Q133*H133</f>
        <v>0</v>
      </c>
      <c r="S133" s="225">
        <v>0</v>
      </c>
      <c r="T133" s="226">
        <f>S133*H133</f>
        <v>0</v>
      </c>
      <c r="AR133" s="17" t="s">
        <v>220</v>
      </c>
      <c r="AT133" s="17" t="s">
        <v>215</v>
      </c>
      <c r="AU133" s="17" t="s">
        <v>84</v>
      </c>
      <c r="AY133" s="17" t="s">
        <v>212</v>
      </c>
      <c r="BE133" s="227">
        <f>IF(N133="základní",J133,0)</f>
        <v>0</v>
      </c>
      <c r="BF133" s="227">
        <f>IF(N133="snížená",J133,0)</f>
        <v>0</v>
      </c>
      <c r="BG133" s="227">
        <f>IF(N133="zákl. přenesená",J133,0)</f>
        <v>0</v>
      </c>
      <c r="BH133" s="227">
        <f>IF(N133="sníž. přenesená",J133,0)</f>
        <v>0</v>
      </c>
      <c r="BI133" s="227">
        <f>IF(N133="nulová",J133,0)</f>
        <v>0</v>
      </c>
      <c r="BJ133" s="17" t="s">
        <v>82</v>
      </c>
      <c r="BK133" s="227">
        <f>ROUND(I133*H133,2)</f>
        <v>0</v>
      </c>
      <c r="BL133" s="17" t="s">
        <v>220</v>
      </c>
      <c r="BM133" s="17" t="s">
        <v>1466</v>
      </c>
    </row>
    <row r="134" s="1" customFormat="1">
      <c r="B134" s="38"/>
      <c r="C134" s="39"/>
      <c r="D134" s="228" t="s">
        <v>222</v>
      </c>
      <c r="E134" s="39"/>
      <c r="F134" s="229" t="s">
        <v>1467</v>
      </c>
      <c r="G134" s="39"/>
      <c r="H134" s="39"/>
      <c r="I134" s="143"/>
      <c r="J134" s="39"/>
      <c r="K134" s="39"/>
      <c r="L134" s="43"/>
      <c r="M134" s="230"/>
      <c r="N134" s="79"/>
      <c r="O134" s="79"/>
      <c r="P134" s="79"/>
      <c r="Q134" s="79"/>
      <c r="R134" s="79"/>
      <c r="S134" s="79"/>
      <c r="T134" s="80"/>
      <c r="AT134" s="17" t="s">
        <v>222</v>
      </c>
      <c r="AU134" s="17" t="s">
        <v>84</v>
      </c>
    </row>
    <row r="135" s="1" customFormat="1" ht="22.5" customHeight="1">
      <c r="B135" s="38"/>
      <c r="C135" s="216" t="s">
        <v>332</v>
      </c>
      <c r="D135" s="216" t="s">
        <v>215</v>
      </c>
      <c r="E135" s="217" t="s">
        <v>1468</v>
      </c>
      <c r="F135" s="218" t="s">
        <v>1469</v>
      </c>
      <c r="G135" s="219" t="s">
        <v>226</v>
      </c>
      <c r="H135" s="220">
        <v>84</v>
      </c>
      <c r="I135" s="221"/>
      <c r="J135" s="222">
        <f>ROUND(I135*H135,2)</f>
        <v>0</v>
      </c>
      <c r="K135" s="218" t="s">
        <v>219</v>
      </c>
      <c r="L135" s="43"/>
      <c r="M135" s="223" t="s">
        <v>21</v>
      </c>
      <c r="N135" s="224" t="s">
        <v>46</v>
      </c>
      <c r="O135" s="79"/>
      <c r="P135" s="225">
        <f>O135*H135</f>
        <v>0</v>
      </c>
      <c r="Q135" s="225">
        <v>0</v>
      </c>
      <c r="R135" s="225">
        <f>Q135*H135</f>
        <v>0</v>
      </c>
      <c r="S135" s="225">
        <v>0</v>
      </c>
      <c r="T135" s="226">
        <f>S135*H135</f>
        <v>0</v>
      </c>
      <c r="AR135" s="17" t="s">
        <v>220</v>
      </c>
      <c r="AT135" s="17" t="s">
        <v>215</v>
      </c>
      <c r="AU135" s="17" t="s">
        <v>84</v>
      </c>
      <c r="AY135" s="17" t="s">
        <v>212</v>
      </c>
      <c r="BE135" s="227">
        <f>IF(N135="základní",J135,0)</f>
        <v>0</v>
      </c>
      <c r="BF135" s="227">
        <f>IF(N135="snížená",J135,0)</f>
        <v>0</v>
      </c>
      <c r="BG135" s="227">
        <f>IF(N135="zákl. přenesená",J135,0)</f>
        <v>0</v>
      </c>
      <c r="BH135" s="227">
        <f>IF(N135="sníž. přenesená",J135,0)</f>
        <v>0</v>
      </c>
      <c r="BI135" s="227">
        <f>IF(N135="nulová",J135,0)</f>
        <v>0</v>
      </c>
      <c r="BJ135" s="17" t="s">
        <v>82</v>
      </c>
      <c r="BK135" s="227">
        <f>ROUND(I135*H135,2)</f>
        <v>0</v>
      </c>
      <c r="BL135" s="17" t="s">
        <v>220</v>
      </c>
      <c r="BM135" s="17" t="s">
        <v>1470</v>
      </c>
    </row>
    <row r="136" s="1" customFormat="1">
      <c r="B136" s="38"/>
      <c r="C136" s="39"/>
      <c r="D136" s="228" t="s">
        <v>222</v>
      </c>
      <c r="E136" s="39"/>
      <c r="F136" s="229" t="s">
        <v>1471</v>
      </c>
      <c r="G136" s="39"/>
      <c r="H136" s="39"/>
      <c r="I136" s="143"/>
      <c r="J136" s="39"/>
      <c r="K136" s="39"/>
      <c r="L136" s="43"/>
      <c r="M136" s="230"/>
      <c r="N136" s="79"/>
      <c r="O136" s="79"/>
      <c r="P136" s="79"/>
      <c r="Q136" s="79"/>
      <c r="R136" s="79"/>
      <c r="S136" s="79"/>
      <c r="T136" s="80"/>
      <c r="AT136" s="17" t="s">
        <v>222</v>
      </c>
      <c r="AU136" s="17" t="s">
        <v>84</v>
      </c>
    </row>
    <row r="137" s="1" customFormat="1" ht="22.5" customHeight="1">
      <c r="B137" s="38"/>
      <c r="C137" s="216" t="s">
        <v>337</v>
      </c>
      <c r="D137" s="216" t="s">
        <v>215</v>
      </c>
      <c r="E137" s="217" t="s">
        <v>1056</v>
      </c>
      <c r="F137" s="218" t="s">
        <v>1057</v>
      </c>
      <c r="G137" s="219" t="s">
        <v>261</v>
      </c>
      <c r="H137" s="220">
        <v>0.29999999999999999</v>
      </c>
      <c r="I137" s="221"/>
      <c r="J137" s="222">
        <f>ROUND(I137*H137,2)</f>
        <v>0</v>
      </c>
      <c r="K137" s="218" t="s">
        <v>219</v>
      </c>
      <c r="L137" s="43"/>
      <c r="M137" s="223" t="s">
        <v>21</v>
      </c>
      <c r="N137" s="224" t="s">
        <v>46</v>
      </c>
      <c r="O137" s="79"/>
      <c r="P137" s="225">
        <f>O137*H137</f>
        <v>0</v>
      </c>
      <c r="Q137" s="225">
        <v>0</v>
      </c>
      <c r="R137" s="225">
        <f>Q137*H137</f>
        <v>0</v>
      </c>
      <c r="S137" s="225">
        <v>0</v>
      </c>
      <c r="T137" s="226">
        <f>S137*H137</f>
        <v>0</v>
      </c>
      <c r="AR137" s="17" t="s">
        <v>220</v>
      </c>
      <c r="AT137" s="17" t="s">
        <v>215</v>
      </c>
      <c r="AU137" s="17" t="s">
        <v>84</v>
      </c>
      <c r="AY137" s="17" t="s">
        <v>212</v>
      </c>
      <c r="BE137" s="227">
        <f>IF(N137="základní",J137,0)</f>
        <v>0</v>
      </c>
      <c r="BF137" s="227">
        <f>IF(N137="snížená",J137,0)</f>
        <v>0</v>
      </c>
      <c r="BG137" s="227">
        <f>IF(N137="zákl. přenesená",J137,0)</f>
        <v>0</v>
      </c>
      <c r="BH137" s="227">
        <f>IF(N137="sníž. přenesená",J137,0)</f>
        <v>0</v>
      </c>
      <c r="BI137" s="227">
        <f>IF(N137="nulová",J137,0)</f>
        <v>0</v>
      </c>
      <c r="BJ137" s="17" t="s">
        <v>82</v>
      </c>
      <c r="BK137" s="227">
        <f>ROUND(I137*H137,2)</f>
        <v>0</v>
      </c>
      <c r="BL137" s="17" t="s">
        <v>220</v>
      </c>
      <c r="BM137" s="17" t="s">
        <v>1472</v>
      </c>
    </row>
    <row r="138" s="1" customFormat="1">
      <c r="B138" s="38"/>
      <c r="C138" s="39"/>
      <c r="D138" s="228" t="s">
        <v>222</v>
      </c>
      <c r="E138" s="39"/>
      <c r="F138" s="229" t="s">
        <v>1059</v>
      </c>
      <c r="G138" s="39"/>
      <c r="H138" s="39"/>
      <c r="I138" s="143"/>
      <c r="J138" s="39"/>
      <c r="K138" s="39"/>
      <c r="L138" s="43"/>
      <c r="M138" s="230"/>
      <c r="N138" s="79"/>
      <c r="O138" s="79"/>
      <c r="P138" s="79"/>
      <c r="Q138" s="79"/>
      <c r="R138" s="79"/>
      <c r="S138" s="79"/>
      <c r="T138" s="80"/>
      <c r="AT138" s="17" t="s">
        <v>222</v>
      </c>
      <c r="AU138" s="17" t="s">
        <v>84</v>
      </c>
    </row>
    <row r="139" s="12" customFormat="1">
      <c r="B139" s="231"/>
      <c r="C139" s="232"/>
      <c r="D139" s="228" t="s">
        <v>229</v>
      </c>
      <c r="E139" s="233" t="s">
        <v>21</v>
      </c>
      <c r="F139" s="234" t="s">
        <v>1365</v>
      </c>
      <c r="G139" s="232"/>
      <c r="H139" s="235">
        <v>0.29999999999999999</v>
      </c>
      <c r="I139" s="236"/>
      <c r="J139" s="232"/>
      <c r="K139" s="232"/>
      <c r="L139" s="237"/>
      <c r="M139" s="238"/>
      <c r="N139" s="239"/>
      <c r="O139" s="239"/>
      <c r="P139" s="239"/>
      <c r="Q139" s="239"/>
      <c r="R139" s="239"/>
      <c r="S139" s="239"/>
      <c r="T139" s="240"/>
      <c r="AT139" s="241" t="s">
        <v>229</v>
      </c>
      <c r="AU139" s="241" t="s">
        <v>84</v>
      </c>
      <c r="AV139" s="12" t="s">
        <v>84</v>
      </c>
      <c r="AW139" s="12" t="s">
        <v>36</v>
      </c>
      <c r="AX139" s="12" t="s">
        <v>82</v>
      </c>
      <c r="AY139" s="241" t="s">
        <v>212</v>
      </c>
    </row>
    <row r="140" s="1" customFormat="1" ht="22.5" customHeight="1">
      <c r="B140" s="38"/>
      <c r="C140" s="216" t="s">
        <v>342</v>
      </c>
      <c r="D140" s="216" t="s">
        <v>215</v>
      </c>
      <c r="E140" s="217" t="s">
        <v>1366</v>
      </c>
      <c r="F140" s="218" t="s">
        <v>1367</v>
      </c>
      <c r="G140" s="219" t="s">
        <v>261</v>
      </c>
      <c r="H140" s="220">
        <v>13.800000000000001</v>
      </c>
      <c r="I140" s="221"/>
      <c r="J140" s="222">
        <f>ROUND(I140*H140,2)</f>
        <v>0</v>
      </c>
      <c r="K140" s="218" t="s">
        <v>219</v>
      </c>
      <c r="L140" s="43"/>
      <c r="M140" s="223" t="s">
        <v>21</v>
      </c>
      <c r="N140" s="224" t="s">
        <v>46</v>
      </c>
      <c r="O140" s="79"/>
      <c r="P140" s="225">
        <f>O140*H140</f>
        <v>0</v>
      </c>
      <c r="Q140" s="225">
        <v>0</v>
      </c>
      <c r="R140" s="225">
        <f>Q140*H140</f>
        <v>0</v>
      </c>
      <c r="S140" s="225">
        <v>0</v>
      </c>
      <c r="T140" s="226">
        <f>S140*H140</f>
        <v>0</v>
      </c>
      <c r="AR140" s="17" t="s">
        <v>220</v>
      </c>
      <c r="AT140" s="17" t="s">
        <v>215</v>
      </c>
      <c r="AU140" s="17" t="s">
        <v>84</v>
      </c>
      <c r="AY140" s="17" t="s">
        <v>212</v>
      </c>
      <c r="BE140" s="227">
        <f>IF(N140="základní",J140,0)</f>
        <v>0</v>
      </c>
      <c r="BF140" s="227">
        <f>IF(N140="snížená",J140,0)</f>
        <v>0</v>
      </c>
      <c r="BG140" s="227">
        <f>IF(N140="zákl. přenesená",J140,0)</f>
        <v>0</v>
      </c>
      <c r="BH140" s="227">
        <f>IF(N140="sníž. přenesená",J140,0)</f>
        <v>0</v>
      </c>
      <c r="BI140" s="227">
        <f>IF(N140="nulová",J140,0)</f>
        <v>0</v>
      </c>
      <c r="BJ140" s="17" t="s">
        <v>82</v>
      </c>
      <c r="BK140" s="227">
        <f>ROUND(I140*H140,2)</f>
        <v>0</v>
      </c>
      <c r="BL140" s="17" t="s">
        <v>220</v>
      </c>
      <c r="BM140" s="17" t="s">
        <v>1473</v>
      </c>
    </row>
    <row r="141" s="1" customFormat="1">
      <c r="B141" s="38"/>
      <c r="C141" s="39"/>
      <c r="D141" s="228" t="s">
        <v>222</v>
      </c>
      <c r="E141" s="39"/>
      <c r="F141" s="229" t="s">
        <v>1059</v>
      </c>
      <c r="G141" s="39"/>
      <c r="H141" s="39"/>
      <c r="I141" s="143"/>
      <c r="J141" s="39"/>
      <c r="K141" s="39"/>
      <c r="L141" s="43"/>
      <c r="M141" s="230"/>
      <c r="N141" s="79"/>
      <c r="O141" s="79"/>
      <c r="P141" s="79"/>
      <c r="Q141" s="79"/>
      <c r="R141" s="79"/>
      <c r="S141" s="79"/>
      <c r="T141" s="80"/>
      <c r="AT141" s="17" t="s">
        <v>222</v>
      </c>
      <c r="AU141" s="17" t="s">
        <v>84</v>
      </c>
    </row>
    <row r="142" s="1" customFormat="1" ht="22.5" customHeight="1">
      <c r="B142" s="38"/>
      <c r="C142" s="216" t="s">
        <v>347</v>
      </c>
      <c r="D142" s="216" t="s">
        <v>215</v>
      </c>
      <c r="E142" s="217" t="s">
        <v>1369</v>
      </c>
      <c r="F142" s="218" t="s">
        <v>1370</v>
      </c>
      <c r="G142" s="219" t="s">
        <v>261</v>
      </c>
      <c r="H142" s="220">
        <v>18.600000000000001</v>
      </c>
      <c r="I142" s="221"/>
      <c r="J142" s="222">
        <f>ROUND(I142*H142,2)</f>
        <v>0</v>
      </c>
      <c r="K142" s="218" t="s">
        <v>219</v>
      </c>
      <c r="L142" s="43"/>
      <c r="M142" s="223" t="s">
        <v>21</v>
      </c>
      <c r="N142" s="224" t="s">
        <v>46</v>
      </c>
      <c r="O142" s="79"/>
      <c r="P142" s="225">
        <f>O142*H142</f>
        <v>0</v>
      </c>
      <c r="Q142" s="225">
        <v>0</v>
      </c>
      <c r="R142" s="225">
        <f>Q142*H142</f>
        <v>0</v>
      </c>
      <c r="S142" s="225">
        <v>0</v>
      </c>
      <c r="T142" s="226">
        <f>S142*H142</f>
        <v>0</v>
      </c>
      <c r="AR142" s="17" t="s">
        <v>220</v>
      </c>
      <c r="AT142" s="17" t="s">
        <v>215</v>
      </c>
      <c r="AU142" s="17" t="s">
        <v>84</v>
      </c>
      <c r="AY142" s="17" t="s">
        <v>212</v>
      </c>
      <c r="BE142" s="227">
        <f>IF(N142="základní",J142,0)</f>
        <v>0</v>
      </c>
      <c r="BF142" s="227">
        <f>IF(N142="snížená",J142,0)</f>
        <v>0</v>
      </c>
      <c r="BG142" s="227">
        <f>IF(N142="zákl. přenesená",J142,0)</f>
        <v>0</v>
      </c>
      <c r="BH142" s="227">
        <f>IF(N142="sníž. přenesená",J142,0)</f>
        <v>0</v>
      </c>
      <c r="BI142" s="227">
        <f>IF(N142="nulová",J142,0)</f>
        <v>0</v>
      </c>
      <c r="BJ142" s="17" t="s">
        <v>82</v>
      </c>
      <c r="BK142" s="227">
        <f>ROUND(I142*H142,2)</f>
        <v>0</v>
      </c>
      <c r="BL142" s="17" t="s">
        <v>220</v>
      </c>
      <c r="BM142" s="17" t="s">
        <v>1474</v>
      </c>
    </row>
    <row r="143" s="1" customFormat="1">
      <c r="B143" s="38"/>
      <c r="C143" s="39"/>
      <c r="D143" s="228" t="s">
        <v>222</v>
      </c>
      <c r="E143" s="39"/>
      <c r="F143" s="229" t="s">
        <v>1059</v>
      </c>
      <c r="G143" s="39"/>
      <c r="H143" s="39"/>
      <c r="I143" s="143"/>
      <c r="J143" s="39"/>
      <c r="K143" s="39"/>
      <c r="L143" s="43"/>
      <c r="M143" s="230"/>
      <c r="N143" s="79"/>
      <c r="O143" s="79"/>
      <c r="P143" s="79"/>
      <c r="Q143" s="79"/>
      <c r="R143" s="79"/>
      <c r="S143" s="79"/>
      <c r="T143" s="80"/>
      <c r="AT143" s="17" t="s">
        <v>222</v>
      </c>
      <c r="AU143" s="17" t="s">
        <v>84</v>
      </c>
    </row>
    <row r="144" s="1" customFormat="1" ht="45" customHeight="1">
      <c r="B144" s="38"/>
      <c r="C144" s="216" t="s">
        <v>353</v>
      </c>
      <c r="D144" s="216" t="s">
        <v>215</v>
      </c>
      <c r="E144" s="217" t="s">
        <v>798</v>
      </c>
      <c r="F144" s="218" t="s">
        <v>799</v>
      </c>
      <c r="G144" s="219" t="s">
        <v>316</v>
      </c>
      <c r="H144" s="220">
        <v>4</v>
      </c>
      <c r="I144" s="221"/>
      <c r="J144" s="222">
        <f>ROUND(I144*H144,2)</f>
        <v>0</v>
      </c>
      <c r="K144" s="218" t="s">
        <v>219</v>
      </c>
      <c r="L144" s="43"/>
      <c r="M144" s="223" t="s">
        <v>21</v>
      </c>
      <c r="N144" s="224" t="s">
        <v>46</v>
      </c>
      <c r="O144" s="79"/>
      <c r="P144" s="225">
        <f>O144*H144</f>
        <v>0</v>
      </c>
      <c r="Q144" s="225">
        <v>0</v>
      </c>
      <c r="R144" s="225">
        <f>Q144*H144</f>
        <v>0</v>
      </c>
      <c r="S144" s="225">
        <v>0</v>
      </c>
      <c r="T144" s="226">
        <f>S144*H144</f>
        <v>0</v>
      </c>
      <c r="AR144" s="17" t="s">
        <v>220</v>
      </c>
      <c r="AT144" s="17" t="s">
        <v>215</v>
      </c>
      <c r="AU144" s="17" t="s">
        <v>84</v>
      </c>
      <c r="AY144" s="17" t="s">
        <v>212</v>
      </c>
      <c r="BE144" s="227">
        <f>IF(N144="základní",J144,0)</f>
        <v>0</v>
      </c>
      <c r="BF144" s="227">
        <f>IF(N144="snížená",J144,0)</f>
        <v>0</v>
      </c>
      <c r="BG144" s="227">
        <f>IF(N144="zákl. přenesená",J144,0)</f>
        <v>0</v>
      </c>
      <c r="BH144" s="227">
        <f>IF(N144="sníž. přenesená",J144,0)</f>
        <v>0</v>
      </c>
      <c r="BI144" s="227">
        <f>IF(N144="nulová",J144,0)</f>
        <v>0</v>
      </c>
      <c r="BJ144" s="17" t="s">
        <v>82</v>
      </c>
      <c r="BK144" s="227">
        <f>ROUND(I144*H144,2)</f>
        <v>0</v>
      </c>
      <c r="BL144" s="17" t="s">
        <v>220</v>
      </c>
      <c r="BM144" s="17" t="s">
        <v>1475</v>
      </c>
    </row>
    <row r="145" s="1" customFormat="1">
      <c r="B145" s="38"/>
      <c r="C145" s="39"/>
      <c r="D145" s="228" t="s">
        <v>222</v>
      </c>
      <c r="E145" s="39"/>
      <c r="F145" s="229" t="s">
        <v>318</v>
      </c>
      <c r="G145" s="39"/>
      <c r="H145" s="39"/>
      <c r="I145" s="143"/>
      <c r="J145" s="39"/>
      <c r="K145" s="39"/>
      <c r="L145" s="43"/>
      <c r="M145" s="230"/>
      <c r="N145" s="79"/>
      <c r="O145" s="79"/>
      <c r="P145" s="79"/>
      <c r="Q145" s="79"/>
      <c r="R145" s="79"/>
      <c r="S145" s="79"/>
      <c r="T145" s="80"/>
      <c r="AT145" s="17" t="s">
        <v>222</v>
      </c>
      <c r="AU145" s="17" t="s">
        <v>84</v>
      </c>
    </row>
    <row r="146" s="1" customFormat="1" ht="33.75" customHeight="1">
      <c r="B146" s="38"/>
      <c r="C146" s="216" t="s">
        <v>357</v>
      </c>
      <c r="D146" s="216" t="s">
        <v>215</v>
      </c>
      <c r="E146" s="217" t="s">
        <v>1476</v>
      </c>
      <c r="F146" s="218" t="s">
        <v>1477</v>
      </c>
      <c r="G146" s="219" t="s">
        <v>316</v>
      </c>
      <c r="H146" s="220">
        <v>2</v>
      </c>
      <c r="I146" s="221"/>
      <c r="J146" s="222">
        <f>ROUND(I146*H146,2)</f>
        <v>0</v>
      </c>
      <c r="K146" s="218" t="s">
        <v>219</v>
      </c>
      <c r="L146" s="43"/>
      <c r="M146" s="223" t="s">
        <v>21</v>
      </c>
      <c r="N146" s="224" t="s">
        <v>46</v>
      </c>
      <c r="O146" s="79"/>
      <c r="P146" s="225">
        <f>O146*H146</f>
        <v>0</v>
      </c>
      <c r="Q146" s="225">
        <v>0</v>
      </c>
      <c r="R146" s="225">
        <f>Q146*H146</f>
        <v>0</v>
      </c>
      <c r="S146" s="225">
        <v>0</v>
      </c>
      <c r="T146" s="226">
        <f>S146*H146</f>
        <v>0</v>
      </c>
      <c r="AR146" s="17" t="s">
        <v>220</v>
      </c>
      <c r="AT146" s="17" t="s">
        <v>215</v>
      </c>
      <c r="AU146" s="17" t="s">
        <v>84</v>
      </c>
      <c r="AY146" s="17" t="s">
        <v>212</v>
      </c>
      <c r="BE146" s="227">
        <f>IF(N146="základní",J146,0)</f>
        <v>0</v>
      </c>
      <c r="BF146" s="227">
        <f>IF(N146="snížená",J146,0)</f>
        <v>0</v>
      </c>
      <c r="BG146" s="227">
        <f>IF(N146="zákl. přenesená",J146,0)</f>
        <v>0</v>
      </c>
      <c r="BH146" s="227">
        <f>IF(N146="sníž. přenesená",J146,0)</f>
        <v>0</v>
      </c>
      <c r="BI146" s="227">
        <f>IF(N146="nulová",J146,0)</f>
        <v>0</v>
      </c>
      <c r="BJ146" s="17" t="s">
        <v>82</v>
      </c>
      <c r="BK146" s="227">
        <f>ROUND(I146*H146,2)</f>
        <v>0</v>
      </c>
      <c r="BL146" s="17" t="s">
        <v>220</v>
      </c>
      <c r="BM146" s="17" t="s">
        <v>1478</v>
      </c>
    </row>
    <row r="147" s="1" customFormat="1">
      <c r="B147" s="38"/>
      <c r="C147" s="39"/>
      <c r="D147" s="228" t="s">
        <v>222</v>
      </c>
      <c r="E147" s="39"/>
      <c r="F147" s="229" t="s">
        <v>323</v>
      </c>
      <c r="G147" s="39"/>
      <c r="H147" s="39"/>
      <c r="I147" s="143"/>
      <c r="J147" s="39"/>
      <c r="K147" s="39"/>
      <c r="L147" s="43"/>
      <c r="M147" s="230"/>
      <c r="N147" s="79"/>
      <c r="O147" s="79"/>
      <c r="P147" s="79"/>
      <c r="Q147" s="79"/>
      <c r="R147" s="79"/>
      <c r="S147" s="79"/>
      <c r="T147" s="80"/>
      <c r="AT147" s="17" t="s">
        <v>222</v>
      </c>
      <c r="AU147" s="17" t="s">
        <v>84</v>
      </c>
    </row>
    <row r="148" s="1" customFormat="1" ht="33.75" customHeight="1">
      <c r="B148" s="38"/>
      <c r="C148" s="216" t="s">
        <v>361</v>
      </c>
      <c r="D148" s="216" t="s">
        <v>215</v>
      </c>
      <c r="E148" s="217" t="s">
        <v>1377</v>
      </c>
      <c r="F148" s="218" t="s">
        <v>1378</v>
      </c>
      <c r="G148" s="219" t="s">
        <v>226</v>
      </c>
      <c r="H148" s="220">
        <v>200</v>
      </c>
      <c r="I148" s="221"/>
      <c r="J148" s="222">
        <f>ROUND(I148*H148,2)</f>
        <v>0</v>
      </c>
      <c r="K148" s="218" t="s">
        <v>219</v>
      </c>
      <c r="L148" s="43"/>
      <c r="M148" s="223" t="s">
        <v>21</v>
      </c>
      <c r="N148" s="224" t="s">
        <v>46</v>
      </c>
      <c r="O148" s="79"/>
      <c r="P148" s="225">
        <f>O148*H148</f>
        <v>0</v>
      </c>
      <c r="Q148" s="225">
        <v>0</v>
      </c>
      <c r="R148" s="225">
        <f>Q148*H148</f>
        <v>0</v>
      </c>
      <c r="S148" s="225">
        <v>0</v>
      </c>
      <c r="T148" s="226">
        <f>S148*H148</f>
        <v>0</v>
      </c>
      <c r="AR148" s="17" t="s">
        <v>220</v>
      </c>
      <c r="AT148" s="17" t="s">
        <v>215</v>
      </c>
      <c r="AU148" s="17" t="s">
        <v>84</v>
      </c>
      <c r="AY148" s="17" t="s">
        <v>212</v>
      </c>
      <c r="BE148" s="227">
        <f>IF(N148="základní",J148,0)</f>
        <v>0</v>
      </c>
      <c r="BF148" s="227">
        <f>IF(N148="snížená",J148,0)</f>
        <v>0</v>
      </c>
      <c r="BG148" s="227">
        <f>IF(N148="zákl. přenesená",J148,0)</f>
        <v>0</v>
      </c>
      <c r="BH148" s="227">
        <f>IF(N148="sníž. přenesená",J148,0)</f>
        <v>0</v>
      </c>
      <c r="BI148" s="227">
        <f>IF(N148="nulová",J148,0)</f>
        <v>0</v>
      </c>
      <c r="BJ148" s="17" t="s">
        <v>82</v>
      </c>
      <c r="BK148" s="227">
        <f>ROUND(I148*H148,2)</f>
        <v>0</v>
      </c>
      <c r="BL148" s="17" t="s">
        <v>220</v>
      </c>
      <c r="BM148" s="17" t="s">
        <v>1479</v>
      </c>
    </row>
    <row r="149" s="1" customFormat="1">
      <c r="B149" s="38"/>
      <c r="C149" s="39"/>
      <c r="D149" s="228" t="s">
        <v>222</v>
      </c>
      <c r="E149" s="39"/>
      <c r="F149" s="229" t="s">
        <v>327</v>
      </c>
      <c r="G149" s="39"/>
      <c r="H149" s="39"/>
      <c r="I149" s="143"/>
      <c r="J149" s="39"/>
      <c r="K149" s="39"/>
      <c r="L149" s="43"/>
      <c r="M149" s="230"/>
      <c r="N149" s="79"/>
      <c r="O149" s="79"/>
      <c r="P149" s="79"/>
      <c r="Q149" s="79"/>
      <c r="R149" s="79"/>
      <c r="S149" s="79"/>
      <c r="T149" s="80"/>
      <c r="AT149" s="17" t="s">
        <v>222</v>
      </c>
      <c r="AU149" s="17" t="s">
        <v>84</v>
      </c>
    </row>
    <row r="150" s="1" customFormat="1" ht="33.75" customHeight="1">
      <c r="B150" s="38"/>
      <c r="C150" s="216" t="s">
        <v>368</v>
      </c>
      <c r="D150" s="216" t="s">
        <v>215</v>
      </c>
      <c r="E150" s="217" t="s">
        <v>1381</v>
      </c>
      <c r="F150" s="218" t="s">
        <v>1382</v>
      </c>
      <c r="G150" s="219" t="s">
        <v>226</v>
      </c>
      <c r="H150" s="220">
        <v>200</v>
      </c>
      <c r="I150" s="221"/>
      <c r="J150" s="222">
        <f>ROUND(I150*H150,2)</f>
        <v>0</v>
      </c>
      <c r="K150" s="218" t="s">
        <v>219</v>
      </c>
      <c r="L150" s="43"/>
      <c r="M150" s="223" t="s">
        <v>21</v>
      </c>
      <c r="N150" s="224" t="s">
        <v>46</v>
      </c>
      <c r="O150" s="79"/>
      <c r="P150" s="225">
        <f>O150*H150</f>
        <v>0</v>
      </c>
      <c r="Q150" s="225">
        <v>0</v>
      </c>
      <c r="R150" s="225">
        <f>Q150*H150</f>
        <v>0</v>
      </c>
      <c r="S150" s="225">
        <v>0</v>
      </c>
      <c r="T150" s="226">
        <f>S150*H150</f>
        <v>0</v>
      </c>
      <c r="AR150" s="17" t="s">
        <v>220</v>
      </c>
      <c r="AT150" s="17" t="s">
        <v>215</v>
      </c>
      <c r="AU150" s="17" t="s">
        <v>84</v>
      </c>
      <c r="AY150" s="17" t="s">
        <v>212</v>
      </c>
      <c r="BE150" s="227">
        <f>IF(N150="základní",J150,0)</f>
        <v>0</v>
      </c>
      <c r="BF150" s="227">
        <f>IF(N150="snížená",J150,0)</f>
        <v>0</v>
      </c>
      <c r="BG150" s="227">
        <f>IF(N150="zákl. přenesená",J150,0)</f>
        <v>0</v>
      </c>
      <c r="BH150" s="227">
        <f>IF(N150="sníž. přenesená",J150,0)</f>
        <v>0</v>
      </c>
      <c r="BI150" s="227">
        <f>IF(N150="nulová",J150,0)</f>
        <v>0</v>
      </c>
      <c r="BJ150" s="17" t="s">
        <v>82</v>
      </c>
      <c r="BK150" s="227">
        <f>ROUND(I150*H150,2)</f>
        <v>0</v>
      </c>
      <c r="BL150" s="17" t="s">
        <v>220</v>
      </c>
      <c r="BM150" s="17" t="s">
        <v>1480</v>
      </c>
    </row>
    <row r="151" s="1" customFormat="1">
      <c r="B151" s="38"/>
      <c r="C151" s="39"/>
      <c r="D151" s="228" t="s">
        <v>222</v>
      </c>
      <c r="E151" s="39"/>
      <c r="F151" s="229" t="s">
        <v>327</v>
      </c>
      <c r="G151" s="39"/>
      <c r="H151" s="39"/>
      <c r="I151" s="143"/>
      <c r="J151" s="39"/>
      <c r="K151" s="39"/>
      <c r="L151" s="43"/>
      <c r="M151" s="230"/>
      <c r="N151" s="79"/>
      <c r="O151" s="79"/>
      <c r="P151" s="79"/>
      <c r="Q151" s="79"/>
      <c r="R151" s="79"/>
      <c r="S151" s="79"/>
      <c r="T151" s="80"/>
      <c r="AT151" s="17" t="s">
        <v>222</v>
      </c>
      <c r="AU151" s="17" t="s">
        <v>84</v>
      </c>
    </row>
    <row r="152" s="1" customFormat="1" ht="22.5" customHeight="1">
      <c r="B152" s="38"/>
      <c r="C152" s="216" t="s">
        <v>374</v>
      </c>
      <c r="D152" s="216" t="s">
        <v>215</v>
      </c>
      <c r="E152" s="217" t="s">
        <v>1390</v>
      </c>
      <c r="F152" s="218" t="s">
        <v>1391</v>
      </c>
      <c r="G152" s="219" t="s">
        <v>226</v>
      </c>
      <c r="H152" s="220">
        <v>10.800000000000001</v>
      </c>
      <c r="I152" s="221"/>
      <c r="J152" s="222">
        <f>ROUND(I152*H152,2)</f>
        <v>0</v>
      </c>
      <c r="K152" s="218" t="s">
        <v>219</v>
      </c>
      <c r="L152" s="43"/>
      <c r="M152" s="223" t="s">
        <v>21</v>
      </c>
      <c r="N152" s="224" t="s">
        <v>46</v>
      </c>
      <c r="O152" s="79"/>
      <c r="P152" s="225">
        <f>O152*H152</f>
        <v>0</v>
      </c>
      <c r="Q152" s="225">
        <v>0</v>
      </c>
      <c r="R152" s="225">
        <f>Q152*H152</f>
        <v>0</v>
      </c>
      <c r="S152" s="225">
        <v>0</v>
      </c>
      <c r="T152" s="226">
        <f>S152*H152</f>
        <v>0</v>
      </c>
      <c r="AR152" s="17" t="s">
        <v>220</v>
      </c>
      <c r="AT152" s="17" t="s">
        <v>215</v>
      </c>
      <c r="AU152" s="17" t="s">
        <v>84</v>
      </c>
      <c r="AY152" s="17" t="s">
        <v>212</v>
      </c>
      <c r="BE152" s="227">
        <f>IF(N152="základní",J152,0)</f>
        <v>0</v>
      </c>
      <c r="BF152" s="227">
        <f>IF(N152="snížená",J152,0)</f>
        <v>0</v>
      </c>
      <c r="BG152" s="227">
        <f>IF(N152="zákl. přenesená",J152,0)</f>
        <v>0</v>
      </c>
      <c r="BH152" s="227">
        <f>IF(N152="sníž. přenesená",J152,0)</f>
        <v>0</v>
      </c>
      <c r="BI152" s="227">
        <f>IF(N152="nulová",J152,0)</f>
        <v>0</v>
      </c>
      <c r="BJ152" s="17" t="s">
        <v>82</v>
      </c>
      <c r="BK152" s="227">
        <f>ROUND(I152*H152,2)</f>
        <v>0</v>
      </c>
      <c r="BL152" s="17" t="s">
        <v>220</v>
      </c>
      <c r="BM152" s="17" t="s">
        <v>1481</v>
      </c>
    </row>
    <row r="153" s="1" customFormat="1">
      <c r="B153" s="38"/>
      <c r="C153" s="39"/>
      <c r="D153" s="228" t="s">
        <v>222</v>
      </c>
      <c r="E153" s="39"/>
      <c r="F153" s="229" t="s">
        <v>365</v>
      </c>
      <c r="G153" s="39"/>
      <c r="H153" s="39"/>
      <c r="I153" s="143"/>
      <c r="J153" s="39"/>
      <c r="K153" s="39"/>
      <c r="L153" s="43"/>
      <c r="M153" s="230"/>
      <c r="N153" s="79"/>
      <c r="O153" s="79"/>
      <c r="P153" s="79"/>
      <c r="Q153" s="79"/>
      <c r="R153" s="79"/>
      <c r="S153" s="79"/>
      <c r="T153" s="80"/>
      <c r="AT153" s="17" t="s">
        <v>222</v>
      </c>
      <c r="AU153" s="17" t="s">
        <v>84</v>
      </c>
    </row>
    <row r="154" s="1" customFormat="1" ht="22.5" customHeight="1">
      <c r="B154" s="38"/>
      <c r="C154" s="253" t="s">
        <v>378</v>
      </c>
      <c r="D154" s="253" t="s">
        <v>258</v>
      </c>
      <c r="E154" s="254" t="s">
        <v>1393</v>
      </c>
      <c r="F154" s="255" t="s">
        <v>1394</v>
      </c>
      <c r="G154" s="256" t="s">
        <v>226</v>
      </c>
      <c r="H154" s="257">
        <v>10.800000000000001</v>
      </c>
      <c r="I154" s="258"/>
      <c r="J154" s="259">
        <f>ROUND(I154*H154,2)</f>
        <v>0</v>
      </c>
      <c r="K154" s="255" t="s">
        <v>219</v>
      </c>
      <c r="L154" s="260"/>
      <c r="M154" s="261" t="s">
        <v>21</v>
      </c>
      <c r="N154" s="262" t="s">
        <v>46</v>
      </c>
      <c r="O154" s="79"/>
      <c r="P154" s="225">
        <f>O154*H154</f>
        <v>0</v>
      </c>
      <c r="Q154" s="225">
        <v>0</v>
      </c>
      <c r="R154" s="225">
        <f>Q154*H154</f>
        <v>0</v>
      </c>
      <c r="S154" s="225">
        <v>0</v>
      </c>
      <c r="T154" s="226">
        <f>S154*H154</f>
        <v>0</v>
      </c>
      <c r="AR154" s="17" t="s">
        <v>262</v>
      </c>
      <c r="AT154" s="17" t="s">
        <v>258</v>
      </c>
      <c r="AU154" s="17" t="s">
        <v>84</v>
      </c>
      <c r="AY154" s="17" t="s">
        <v>212</v>
      </c>
      <c r="BE154" s="227">
        <f>IF(N154="základní",J154,0)</f>
        <v>0</v>
      </c>
      <c r="BF154" s="227">
        <f>IF(N154="snížená",J154,0)</f>
        <v>0</v>
      </c>
      <c r="BG154" s="227">
        <f>IF(N154="zákl. přenesená",J154,0)</f>
        <v>0</v>
      </c>
      <c r="BH154" s="227">
        <f>IF(N154="sníž. přenesená",J154,0)</f>
        <v>0</v>
      </c>
      <c r="BI154" s="227">
        <f>IF(N154="nulová",J154,0)</f>
        <v>0</v>
      </c>
      <c r="BJ154" s="17" t="s">
        <v>82</v>
      </c>
      <c r="BK154" s="227">
        <f>ROUND(I154*H154,2)</f>
        <v>0</v>
      </c>
      <c r="BL154" s="17" t="s">
        <v>220</v>
      </c>
      <c r="BM154" s="17" t="s">
        <v>1482</v>
      </c>
    </row>
    <row r="155" s="1" customFormat="1" ht="22.5" customHeight="1">
      <c r="B155" s="38"/>
      <c r="C155" s="253" t="s">
        <v>383</v>
      </c>
      <c r="D155" s="253" t="s">
        <v>258</v>
      </c>
      <c r="E155" s="254" t="s">
        <v>1396</v>
      </c>
      <c r="F155" s="255" t="s">
        <v>1397</v>
      </c>
      <c r="G155" s="256" t="s">
        <v>218</v>
      </c>
      <c r="H155" s="257">
        <v>4</v>
      </c>
      <c r="I155" s="258"/>
      <c r="J155" s="259">
        <f>ROUND(I155*H155,2)</f>
        <v>0</v>
      </c>
      <c r="K155" s="255" t="s">
        <v>219</v>
      </c>
      <c r="L155" s="260"/>
      <c r="M155" s="261" t="s">
        <v>21</v>
      </c>
      <c r="N155" s="262" t="s">
        <v>46</v>
      </c>
      <c r="O155" s="79"/>
      <c r="P155" s="225">
        <f>O155*H155</f>
        <v>0</v>
      </c>
      <c r="Q155" s="225">
        <v>0</v>
      </c>
      <c r="R155" s="225">
        <f>Q155*H155</f>
        <v>0</v>
      </c>
      <c r="S155" s="225">
        <v>0</v>
      </c>
      <c r="T155" s="226">
        <f>S155*H155</f>
        <v>0</v>
      </c>
      <c r="AR155" s="17" t="s">
        <v>262</v>
      </c>
      <c r="AT155" s="17" t="s">
        <v>258</v>
      </c>
      <c r="AU155" s="17" t="s">
        <v>84</v>
      </c>
      <c r="AY155" s="17" t="s">
        <v>212</v>
      </c>
      <c r="BE155" s="227">
        <f>IF(N155="základní",J155,0)</f>
        <v>0</v>
      </c>
      <c r="BF155" s="227">
        <f>IF(N155="snížená",J155,0)</f>
        <v>0</v>
      </c>
      <c r="BG155" s="227">
        <f>IF(N155="zákl. přenesená",J155,0)</f>
        <v>0</v>
      </c>
      <c r="BH155" s="227">
        <f>IF(N155="sníž. přenesená",J155,0)</f>
        <v>0</v>
      </c>
      <c r="BI155" s="227">
        <f>IF(N155="nulová",J155,0)</f>
        <v>0</v>
      </c>
      <c r="BJ155" s="17" t="s">
        <v>82</v>
      </c>
      <c r="BK155" s="227">
        <f>ROUND(I155*H155,2)</f>
        <v>0</v>
      </c>
      <c r="BL155" s="17" t="s">
        <v>220</v>
      </c>
      <c r="BM155" s="17" t="s">
        <v>1483</v>
      </c>
    </row>
    <row r="156" s="1" customFormat="1" ht="33.75" customHeight="1">
      <c r="B156" s="38"/>
      <c r="C156" s="216" t="s">
        <v>388</v>
      </c>
      <c r="D156" s="216" t="s">
        <v>215</v>
      </c>
      <c r="E156" s="217" t="s">
        <v>1484</v>
      </c>
      <c r="F156" s="218" t="s">
        <v>1485</v>
      </c>
      <c r="G156" s="219" t="s">
        <v>218</v>
      </c>
      <c r="H156" s="220">
        <v>16</v>
      </c>
      <c r="I156" s="221"/>
      <c r="J156" s="222">
        <f>ROUND(I156*H156,2)</f>
        <v>0</v>
      </c>
      <c r="K156" s="218" t="s">
        <v>219</v>
      </c>
      <c r="L156" s="43"/>
      <c r="M156" s="223" t="s">
        <v>21</v>
      </c>
      <c r="N156" s="224" t="s">
        <v>46</v>
      </c>
      <c r="O156" s="79"/>
      <c r="P156" s="225">
        <f>O156*H156</f>
        <v>0</v>
      </c>
      <c r="Q156" s="225">
        <v>0</v>
      </c>
      <c r="R156" s="225">
        <f>Q156*H156</f>
        <v>0</v>
      </c>
      <c r="S156" s="225">
        <v>0</v>
      </c>
      <c r="T156" s="226">
        <f>S156*H156</f>
        <v>0</v>
      </c>
      <c r="AR156" s="17" t="s">
        <v>220</v>
      </c>
      <c r="AT156" s="17" t="s">
        <v>215</v>
      </c>
      <c r="AU156" s="17" t="s">
        <v>84</v>
      </c>
      <c r="AY156" s="17" t="s">
        <v>212</v>
      </c>
      <c r="BE156" s="227">
        <f>IF(N156="základní",J156,0)</f>
        <v>0</v>
      </c>
      <c r="BF156" s="227">
        <f>IF(N156="snížená",J156,0)</f>
        <v>0</v>
      </c>
      <c r="BG156" s="227">
        <f>IF(N156="zákl. přenesená",J156,0)</f>
        <v>0</v>
      </c>
      <c r="BH156" s="227">
        <f>IF(N156="sníž. přenesená",J156,0)</f>
        <v>0</v>
      </c>
      <c r="BI156" s="227">
        <f>IF(N156="nulová",J156,0)</f>
        <v>0</v>
      </c>
      <c r="BJ156" s="17" t="s">
        <v>82</v>
      </c>
      <c r="BK156" s="227">
        <f>ROUND(I156*H156,2)</f>
        <v>0</v>
      </c>
      <c r="BL156" s="17" t="s">
        <v>220</v>
      </c>
      <c r="BM156" s="17" t="s">
        <v>1486</v>
      </c>
    </row>
    <row r="157" s="1" customFormat="1">
      <c r="B157" s="38"/>
      <c r="C157" s="39"/>
      <c r="D157" s="228" t="s">
        <v>222</v>
      </c>
      <c r="E157" s="39"/>
      <c r="F157" s="229" t="s">
        <v>948</v>
      </c>
      <c r="G157" s="39"/>
      <c r="H157" s="39"/>
      <c r="I157" s="143"/>
      <c r="J157" s="39"/>
      <c r="K157" s="39"/>
      <c r="L157" s="43"/>
      <c r="M157" s="230"/>
      <c r="N157" s="79"/>
      <c r="O157" s="79"/>
      <c r="P157" s="79"/>
      <c r="Q157" s="79"/>
      <c r="R157" s="79"/>
      <c r="S157" s="79"/>
      <c r="T157" s="80"/>
      <c r="AT157" s="17" t="s">
        <v>222</v>
      </c>
      <c r="AU157" s="17" t="s">
        <v>84</v>
      </c>
    </row>
    <row r="158" s="1" customFormat="1" ht="33.75" customHeight="1">
      <c r="B158" s="38"/>
      <c r="C158" s="216" t="s">
        <v>392</v>
      </c>
      <c r="D158" s="216" t="s">
        <v>215</v>
      </c>
      <c r="E158" s="217" t="s">
        <v>1487</v>
      </c>
      <c r="F158" s="218" t="s">
        <v>1488</v>
      </c>
      <c r="G158" s="219" t="s">
        <v>218</v>
      </c>
      <c r="H158" s="220">
        <v>11</v>
      </c>
      <c r="I158" s="221"/>
      <c r="J158" s="222">
        <f>ROUND(I158*H158,2)</f>
        <v>0</v>
      </c>
      <c r="K158" s="218" t="s">
        <v>219</v>
      </c>
      <c r="L158" s="43"/>
      <c r="M158" s="223" t="s">
        <v>21</v>
      </c>
      <c r="N158" s="224" t="s">
        <v>46</v>
      </c>
      <c r="O158" s="79"/>
      <c r="P158" s="225">
        <f>O158*H158</f>
        <v>0</v>
      </c>
      <c r="Q158" s="225">
        <v>0</v>
      </c>
      <c r="R158" s="225">
        <f>Q158*H158</f>
        <v>0</v>
      </c>
      <c r="S158" s="225">
        <v>0</v>
      </c>
      <c r="T158" s="226">
        <f>S158*H158</f>
        <v>0</v>
      </c>
      <c r="AR158" s="17" t="s">
        <v>220</v>
      </c>
      <c r="AT158" s="17" t="s">
        <v>215</v>
      </c>
      <c r="AU158" s="17" t="s">
        <v>84</v>
      </c>
      <c r="AY158" s="17" t="s">
        <v>212</v>
      </c>
      <c r="BE158" s="227">
        <f>IF(N158="základní",J158,0)</f>
        <v>0</v>
      </c>
      <c r="BF158" s="227">
        <f>IF(N158="snížená",J158,0)</f>
        <v>0</v>
      </c>
      <c r="BG158" s="227">
        <f>IF(N158="zákl. přenesená",J158,0)</f>
        <v>0</v>
      </c>
      <c r="BH158" s="227">
        <f>IF(N158="sníž. přenesená",J158,0)</f>
        <v>0</v>
      </c>
      <c r="BI158" s="227">
        <f>IF(N158="nulová",J158,0)</f>
        <v>0</v>
      </c>
      <c r="BJ158" s="17" t="s">
        <v>82</v>
      </c>
      <c r="BK158" s="227">
        <f>ROUND(I158*H158,2)</f>
        <v>0</v>
      </c>
      <c r="BL158" s="17" t="s">
        <v>220</v>
      </c>
      <c r="BM158" s="17" t="s">
        <v>1489</v>
      </c>
    </row>
    <row r="159" s="1" customFormat="1">
      <c r="B159" s="38"/>
      <c r="C159" s="39"/>
      <c r="D159" s="228" t="s">
        <v>222</v>
      </c>
      <c r="E159" s="39"/>
      <c r="F159" s="229" t="s">
        <v>346</v>
      </c>
      <c r="G159" s="39"/>
      <c r="H159" s="39"/>
      <c r="I159" s="143"/>
      <c r="J159" s="39"/>
      <c r="K159" s="39"/>
      <c r="L159" s="43"/>
      <c r="M159" s="230"/>
      <c r="N159" s="79"/>
      <c r="O159" s="79"/>
      <c r="P159" s="79"/>
      <c r="Q159" s="79"/>
      <c r="R159" s="79"/>
      <c r="S159" s="79"/>
      <c r="T159" s="80"/>
      <c r="AT159" s="17" t="s">
        <v>222</v>
      </c>
      <c r="AU159" s="17" t="s">
        <v>84</v>
      </c>
    </row>
    <row r="160" s="1" customFormat="1" ht="22.5" customHeight="1">
      <c r="B160" s="38"/>
      <c r="C160" s="253" t="s">
        <v>396</v>
      </c>
      <c r="D160" s="253" t="s">
        <v>258</v>
      </c>
      <c r="E160" s="254" t="s">
        <v>1257</v>
      </c>
      <c r="F160" s="255" t="s">
        <v>1258</v>
      </c>
      <c r="G160" s="256" t="s">
        <v>254</v>
      </c>
      <c r="H160" s="257">
        <v>1.7330000000000001</v>
      </c>
      <c r="I160" s="258"/>
      <c r="J160" s="259">
        <f>ROUND(I160*H160,2)</f>
        <v>0</v>
      </c>
      <c r="K160" s="255" t="s">
        <v>219</v>
      </c>
      <c r="L160" s="260"/>
      <c r="M160" s="261" t="s">
        <v>21</v>
      </c>
      <c r="N160" s="262" t="s">
        <v>46</v>
      </c>
      <c r="O160" s="79"/>
      <c r="P160" s="225">
        <f>O160*H160</f>
        <v>0</v>
      </c>
      <c r="Q160" s="225">
        <v>2.4289999999999998</v>
      </c>
      <c r="R160" s="225">
        <f>Q160*H160</f>
        <v>4.2094569999999996</v>
      </c>
      <c r="S160" s="225">
        <v>0</v>
      </c>
      <c r="T160" s="226">
        <f>S160*H160</f>
        <v>0</v>
      </c>
      <c r="AR160" s="17" t="s">
        <v>262</v>
      </c>
      <c r="AT160" s="17" t="s">
        <v>258</v>
      </c>
      <c r="AU160" s="17" t="s">
        <v>84</v>
      </c>
      <c r="AY160" s="17" t="s">
        <v>212</v>
      </c>
      <c r="BE160" s="227">
        <f>IF(N160="základní",J160,0)</f>
        <v>0</v>
      </c>
      <c r="BF160" s="227">
        <f>IF(N160="snížená",J160,0)</f>
        <v>0</v>
      </c>
      <c r="BG160" s="227">
        <f>IF(N160="zákl. přenesená",J160,0)</f>
        <v>0</v>
      </c>
      <c r="BH160" s="227">
        <f>IF(N160="sníž. přenesená",J160,0)</f>
        <v>0</v>
      </c>
      <c r="BI160" s="227">
        <f>IF(N160="nulová",J160,0)</f>
        <v>0</v>
      </c>
      <c r="BJ160" s="17" t="s">
        <v>82</v>
      </c>
      <c r="BK160" s="227">
        <f>ROUND(I160*H160,2)</f>
        <v>0</v>
      </c>
      <c r="BL160" s="17" t="s">
        <v>220</v>
      </c>
      <c r="BM160" s="17" t="s">
        <v>1490</v>
      </c>
    </row>
    <row r="161" s="12" customFormat="1">
      <c r="B161" s="231"/>
      <c r="C161" s="232"/>
      <c r="D161" s="228" t="s">
        <v>229</v>
      </c>
      <c r="E161" s="233" t="s">
        <v>21</v>
      </c>
      <c r="F161" s="234" t="s">
        <v>1491</v>
      </c>
      <c r="G161" s="232"/>
      <c r="H161" s="235">
        <v>1.7330000000000001</v>
      </c>
      <c r="I161" s="236"/>
      <c r="J161" s="232"/>
      <c r="K161" s="232"/>
      <c r="L161" s="237"/>
      <c r="M161" s="238"/>
      <c r="N161" s="239"/>
      <c r="O161" s="239"/>
      <c r="P161" s="239"/>
      <c r="Q161" s="239"/>
      <c r="R161" s="239"/>
      <c r="S161" s="239"/>
      <c r="T161" s="240"/>
      <c r="AT161" s="241" t="s">
        <v>229</v>
      </c>
      <c r="AU161" s="241" t="s">
        <v>84</v>
      </c>
      <c r="AV161" s="12" t="s">
        <v>84</v>
      </c>
      <c r="AW161" s="12" t="s">
        <v>36</v>
      </c>
      <c r="AX161" s="12" t="s">
        <v>82</v>
      </c>
      <c r="AY161" s="241" t="s">
        <v>212</v>
      </c>
    </row>
    <row r="162" s="1" customFormat="1" ht="33.75" customHeight="1">
      <c r="B162" s="38"/>
      <c r="C162" s="216" t="s">
        <v>401</v>
      </c>
      <c r="D162" s="216" t="s">
        <v>215</v>
      </c>
      <c r="E162" s="217" t="s">
        <v>817</v>
      </c>
      <c r="F162" s="218" t="s">
        <v>1399</v>
      </c>
      <c r="G162" s="219" t="s">
        <v>235</v>
      </c>
      <c r="H162" s="220">
        <v>35</v>
      </c>
      <c r="I162" s="221"/>
      <c r="J162" s="222">
        <f>ROUND(I162*H162,2)</f>
        <v>0</v>
      </c>
      <c r="K162" s="218" t="s">
        <v>219</v>
      </c>
      <c r="L162" s="43"/>
      <c r="M162" s="223" t="s">
        <v>21</v>
      </c>
      <c r="N162" s="224" t="s">
        <v>46</v>
      </c>
      <c r="O162" s="79"/>
      <c r="P162" s="225">
        <f>O162*H162</f>
        <v>0</v>
      </c>
      <c r="Q162" s="225">
        <v>0</v>
      </c>
      <c r="R162" s="225">
        <f>Q162*H162</f>
        <v>0</v>
      </c>
      <c r="S162" s="225">
        <v>0</v>
      </c>
      <c r="T162" s="226">
        <f>S162*H162</f>
        <v>0</v>
      </c>
      <c r="AR162" s="17" t="s">
        <v>220</v>
      </c>
      <c r="AT162" s="17" t="s">
        <v>215</v>
      </c>
      <c r="AU162" s="17" t="s">
        <v>84</v>
      </c>
      <c r="AY162" s="17" t="s">
        <v>212</v>
      </c>
      <c r="BE162" s="227">
        <f>IF(N162="základní",J162,0)</f>
        <v>0</v>
      </c>
      <c r="BF162" s="227">
        <f>IF(N162="snížená",J162,0)</f>
        <v>0</v>
      </c>
      <c r="BG162" s="227">
        <f>IF(N162="zákl. přenesená",J162,0)</f>
        <v>0</v>
      </c>
      <c r="BH162" s="227">
        <f>IF(N162="sníž. přenesená",J162,0)</f>
        <v>0</v>
      </c>
      <c r="BI162" s="227">
        <f>IF(N162="nulová",J162,0)</f>
        <v>0</v>
      </c>
      <c r="BJ162" s="17" t="s">
        <v>82</v>
      </c>
      <c r="BK162" s="227">
        <f>ROUND(I162*H162,2)</f>
        <v>0</v>
      </c>
      <c r="BL162" s="17" t="s">
        <v>220</v>
      </c>
      <c r="BM162" s="17" t="s">
        <v>1492</v>
      </c>
    </row>
    <row r="163" s="1" customFormat="1">
      <c r="B163" s="38"/>
      <c r="C163" s="39"/>
      <c r="D163" s="228" t="s">
        <v>222</v>
      </c>
      <c r="E163" s="39"/>
      <c r="F163" s="229" t="s">
        <v>820</v>
      </c>
      <c r="G163" s="39"/>
      <c r="H163" s="39"/>
      <c r="I163" s="143"/>
      <c r="J163" s="39"/>
      <c r="K163" s="39"/>
      <c r="L163" s="43"/>
      <c r="M163" s="230"/>
      <c r="N163" s="79"/>
      <c r="O163" s="79"/>
      <c r="P163" s="79"/>
      <c r="Q163" s="79"/>
      <c r="R163" s="79"/>
      <c r="S163" s="79"/>
      <c r="T163" s="80"/>
      <c r="AT163" s="17" t="s">
        <v>222</v>
      </c>
      <c r="AU163" s="17" t="s">
        <v>84</v>
      </c>
    </row>
    <row r="164" s="12" customFormat="1">
      <c r="B164" s="231"/>
      <c r="C164" s="232"/>
      <c r="D164" s="228" t="s">
        <v>229</v>
      </c>
      <c r="E164" s="233" t="s">
        <v>21</v>
      </c>
      <c r="F164" s="234" t="s">
        <v>1493</v>
      </c>
      <c r="G164" s="232"/>
      <c r="H164" s="235">
        <v>30</v>
      </c>
      <c r="I164" s="236"/>
      <c r="J164" s="232"/>
      <c r="K164" s="232"/>
      <c r="L164" s="237"/>
      <c r="M164" s="238"/>
      <c r="N164" s="239"/>
      <c r="O164" s="239"/>
      <c r="P164" s="239"/>
      <c r="Q164" s="239"/>
      <c r="R164" s="239"/>
      <c r="S164" s="239"/>
      <c r="T164" s="240"/>
      <c r="AT164" s="241" t="s">
        <v>229</v>
      </c>
      <c r="AU164" s="241" t="s">
        <v>84</v>
      </c>
      <c r="AV164" s="12" t="s">
        <v>84</v>
      </c>
      <c r="AW164" s="12" t="s">
        <v>36</v>
      </c>
      <c r="AX164" s="12" t="s">
        <v>75</v>
      </c>
      <c r="AY164" s="241" t="s">
        <v>212</v>
      </c>
    </row>
    <row r="165" s="12" customFormat="1">
      <c r="B165" s="231"/>
      <c r="C165" s="232"/>
      <c r="D165" s="228" t="s">
        <v>229</v>
      </c>
      <c r="E165" s="233" t="s">
        <v>21</v>
      </c>
      <c r="F165" s="234" t="s">
        <v>1401</v>
      </c>
      <c r="G165" s="232"/>
      <c r="H165" s="235">
        <v>5</v>
      </c>
      <c r="I165" s="236"/>
      <c r="J165" s="232"/>
      <c r="K165" s="232"/>
      <c r="L165" s="237"/>
      <c r="M165" s="238"/>
      <c r="N165" s="239"/>
      <c r="O165" s="239"/>
      <c r="P165" s="239"/>
      <c r="Q165" s="239"/>
      <c r="R165" s="239"/>
      <c r="S165" s="239"/>
      <c r="T165" s="240"/>
      <c r="AT165" s="241" t="s">
        <v>229</v>
      </c>
      <c r="AU165" s="241" t="s">
        <v>84</v>
      </c>
      <c r="AV165" s="12" t="s">
        <v>84</v>
      </c>
      <c r="AW165" s="12" t="s">
        <v>36</v>
      </c>
      <c r="AX165" s="12" t="s">
        <v>75</v>
      </c>
      <c r="AY165" s="241" t="s">
        <v>212</v>
      </c>
    </row>
    <row r="166" s="13" customFormat="1">
      <c r="B166" s="242"/>
      <c r="C166" s="243"/>
      <c r="D166" s="228" t="s">
        <v>229</v>
      </c>
      <c r="E166" s="244" t="s">
        <v>21</v>
      </c>
      <c r="F166" s="245" t="s">
        <v>232</v>
      </c>
      <c r="G166" s="243"/>
      <c r="H166" s="246">
        <v>35</v>
      </c>
      <c r="I166" s="247"/>
      <c r="J166" s="243"/>
      <c r="K166" s="243"/>
      <c r="L166" s="248"/>
      <c r="M166" s="249"/>
      <c r="N166" s="250"/>
      <c r="O166" s="250"/>
      <c r="P166" s="250"/>
      <c r="Q166" s="250"/>
      <c r="R166" s="250"/>
      <c r="S166" s="250"/>
      <c r="T166" s="251"/>
      <c r="AT166" s="252" t="s">
        <v>229</v>
      </c>
      <c r="AU166" s="252" t="s">
        <v>84</v>
      </c>
      <c r="AV166" s="13" t="s">
        <v>220</v>
      </c>
      <c r="AW166" s="13" t="s">
        <v>36</v>
      </c>
      <c r="AX166" s="13" t="s">
        <v>82</v>
      </c>
      <c r="AY166" s="252" t="s">
        <v>212</v>
      </c>
    </row>
    <row r="167" s="1" customFormat="1" ht="22.5" customHeight="1">
      <c r="B167" s="38"/>
      <c r="C167" s="253" t="s">
        <v>409</v>
      </c>
      <c r="D167" s="253" t="s">
        <v>258</v>
      </c>
      <c r="E167" s="254" t="s">
        <v>389</v>
      </c>
      <c r="F167" s="255" t="s">
        <v>390</v>
      </c>
      <c r="G167" s="256" t="s">
        <v>261</v>
      </c>
      <c r="H167" s="257">
        <v>14.18</v>
      </c>
      <c r="I167" s="258"/>
      <c r="J167" s="259">
        <f>ROUND(I167*H167,2)</f>
        <v>0</v>
      </c>
      <c r="K167" s="255" t="s">
        <v>219</v>
      </c>
      <c r="L167" s="260"/>
      <c r="M167" s="261" t="s">
        <v>21</v>
      </c>
      <c r="N167" s="262" t="s">
        <v>46</v>
      </c>
      <c r="O167" s="79"/>
      <c r="P167" s="225">
        <f>O167*H167</f>
        <v>0</v>
      </c>
      <c r="Q167" s="225">
        <v>1</v>
      </c>
      <c r="R167" s="225">
        <f>Q167*H167</f>
        <v>14.18</v>
      </c>
      <c r="S167" s="225">
        <v>0</v>
      </c>
      <c r="T167" s="226">
        <f>S167*H167</f>
        <v>0</v>
      </c>
      <c r="AR167" s="17" t="s">
        <v>262</v>
      </c>
      <c r="AT167" s="17" t="s">
        <v>258</v>
      </c>
      <c r="AU167" s="17" t="s">
        <v>84</v>
      </c>
      <c r="AY167" s="17" t="s">
        <v>212</v>
      </c>
      <c r="BE167" s="227">
        <f>IF(N167="základní",J167,0)</f>
        <v>0</v>
      </c>
      <c r="BF167" s="227">
        <f>IF(N167="snížená",J167,0)</f>
        <v>0</v>
      </c>
      <c r="BG167" s="227">
        <f>IF(N167="zákl. přenesená",J167,0)</f>
        <v>0</v>
      </c>
      <c r="BH167" s="227">
        <f>IF(N167="sníž. přenesená",J167,0)</f>
        <v>0</v>
      </c>
      <c r="BI167" s="227">
        <f>IF(N167="nulová",J167,0)</f>
        <v>0</v>
      </c>
      <c r="BJ167" s="17" t="s">
        <v>82</v>
      </c>
      <c r="BK167" s="227">
        <f>ROUND(I167*H167,2)</f>
        <v>0</v>
      </c>
      <c r="BL167" s="17" t="s">
        <v>220</v>
      </c>
      <c r="BM167" s="17" t="s">
        <v>1494</v>
      </c>
    </row>
    <row r="168" s="1" customFormat="1" ht="22.5" customHeight="1">
      <c r="B168" s="38"/>
      <c r="C168" s="253" t="s">
        <v>417</v>
      </c>
      <c r="D168" s="253" t="s">
        <v>258</v>
      </c>
      <c r="E168" s="254" t="s">
        <v>393</v>
      </c>
      <c r="F168" s="255" t="s">
        <v>394</v>
      </c>
      <c r="G168" s="256" t="s">
        <v>226</v>
      </c>
      <c r="H168" s="257">
        <v>50</v>
      </c>
      <c r="I168" s="258"/>
      <c r="J168" s="259">
        <f>ROUND(I168*H168,2)</f>
        <v>0</v>
      </c>
      <c r="K168" s="255" t="s">
        <v>219</v>
      </c>
      <c r="L168" s="260"/>
      <c r="M168" s="261" t="s">
        <v>21</v>
      </c>
      <c r="N168" s="262" t="s">
        <v>46</v>
      </c>
      <c r="O168" s="79"/>
      <c r="P168" s="225">
        <f>O168*H168</f>
        <v>0</v>
      </c>
      <c r="Q168" s="225">
        <v>0</v>
      </c>
      <c r="R168" s="225">
        <f>Q168*H168</f>
        <v>0</v>
      </c>
      <c r="S168" s="225">
        <v>0</v>
      </c>
      <c r="T168" s="226">
        <f>S168*H168</f>
        <v>0</v>
      </c>
      <c r="AR168" s="17" t="s">
        <v>262</v>
      </c>
      <c r="AT168" s="17" t="s">
        <v>258</v>
      </c>
      <c r="AU168" s="17" t="s">
        <v>84</v>
      </c>
      <c r="AY168" s="17" t="s">
        <v>212</v>
      </c>
      <c r="BE168" s="227">
        <f>IF(N168="základní",J168,0)</f>
        <v>0</v>
      </c>
      <c r="BF168" s="227">
        <f>IF(N168="snížená",J168,0)</f>
        <v>0</v>
      </c>
      <c r="BG168" s="227">
        <f>IF(N168="zákl. přenesená",J168,0)</f>
        <v>0</v>
      </c>
      <c r="BH168" s="227">
        <f>IF(N168="sníž. přenesená",J168,0)</f>
        <v>0</v>
      </c>
      <c r="BI168" s="227">
        <f>IF(N168="nulová",J168,0)</f>
        <v>0</v>
      </c>
      <c r="BJ168" s="17" t="s">
        <v>82</v>
      </c>
      <c r="BK168" s="227">
        <f>ROUND(I168*H168,2)</f>
        <v>0</v>
      </c>
      <c r="BL168" s="17" t="s">
        <v>220</v>
      </c>
      <c r="BM168" s="17" t="s">
        <v>1495</v>
      </c>
    </row>
    <row r="169" s="12" customFormat="1">
      <c r="B169" s="231"/>
      <c r="C169" s="232"/>
      <c r="D169" s="228" t="s">
        <v>229</v>
      </c>
      <c r="E169" s="233" t="s">
        <v>21</v>
      </c>
      <c r="F169" s="234" t="s">
        <v>1496</v>
      </c>
      <c r="G169" s="232"/>
      <c r="H169" s="235">
        <v>50</v>
      </c>
      <c r="I169" s="236"/>
      <c r="J169" s="232"/>
      <c r="K169" s="232"/>
      <c r="L169" s="237"/>
      <c r="M169" s="238"/>
      <c r="N169" s="239"/>
      <c r="O169" s="239"/>
      <c r="P169" s="239"/>
      <c r="Q169" s="239"/>
      <c r="R169" s="239"/>
      <c r="S169" s="239"/>
      <c r="T169" s="240"/>
      <c r="AT169" s="241" t="s">
        <v>229</v>
      </c>
      <c r="AU169" s="241" t="s">
        <v>84</v>
      </c>
      <c r="AV169" s="12" t="s">
        <v>84</v>
      </c>
      <c r="AW169" s="12" t="s">
        <v>36</v>
      </c>
      <c r="AX169" s="12" t="s">
        <v>82</v>
      </c>
      <c r="AY169" s="241" t="s">
        <v>212</v>
      </c>
    </row>
    <row r="170" s="1" customFormat="1" ht="22.5" customHeight="1">
      <c r="B170" s="38"/>
      <c r="C170" s="253" t="s">
        <v>422</v>
      </c>
      <c r="D170" s="253" t="s">
        <v>258</v>
      </c>
      <c r="E170" s="254" t="s">
        <v>397</v>
      </c>
      <c r="F170" s="255" t="s">
        <v>398</v>
      </c>
      <c r="G170" s="256" t="s">
        <v>399</v>
      </c>
      <c r="H170" s="257">
        <v>11</v>
      </c>
      <c r="I170" s="258"/>
      <c r="J170" s="259">
        <f>ROUND(I170*H170,2)</f>
        <v>0</v>
      </c>
      <c r="K170" s="255" t="s">
        <v>219</v>
      </c>
      <c r="L170" s="260"/>
      <c r="M170" s="261" t="s">
        <v>21</v>
      </c>
      <c r="N170" s="262" t="s">
        <v>46</v>
      </c>
      <c r="O170" s="79"/>
      <c r="P170" s="225">
        <f>O170*H170</f>
        <v>0</v>
      </c>
      <c r="Q170" s="225">
        <v>0</v>
      </c>
      <c r="R170" s="225">
        <f>Q170*H170</f>
        <v>0</v>
      </c>
      <c r="S170" s="225">
        <v>0</v>
      </c>
      <c r="T170" s="226">
        <f>S170*H170</f>
        <v>0</v>
      </c>
      <c r="AR170" s="17" t="s">
        <v>262</v>
      </c>
      <c r="AT170" s="17" t="s">
        <v>258</v>
      </c>
      <c r="AU170" s="17" t="s">
        <v>84</v>
      </c>
      <c r="AY170" s="17" t="s">
        <v>212</v>
      </c>
      <c r="BE170" s="227">
        <f>IF(N170="základní",J170,0)</f>
        <v>0</v>
      </c>
      <c r="BF170" s="227">
        <f>IF(N170="snížená",J170,0)</f>
        <v>0</v>
      </c>
      <c r="BG170" s="227">
        <f>IF(N170="zákl. přenesená",J170,0)</f>
        <v>0</v>
      </c>
      <c r="BH170" s="227">
        <f>IF(N170="sníž. přenesená",J170,0)</f>
        <v>0</v>
      </c>
      <c r="BI170" s="227">
        <f>IF(N170="nulová",J170,0)</f>
        <v>0</v>
      </c>
      <c r="BJ170" s="17" t="s">
        <v>82</v>
      </c>
      <c r="BK170" s="227">
        <f>ROUND(I170*H170,2)</f>
        <v>0</v>
      </c>
      <c r="BL170" s="17" t="s">
        <v>220</v>
      </c>
      <c r="BM170" s="17" t="s">
        <v>1497</v>
      </c>
    </row>
    <row r="171" s="11" customFormat="1" ht="25.92" customHeight="1">
      <c r="B171" s="200"/>
      <c r="C171" s="201"/>
      <c r="D171" s="202" t="s">
        <v>74</v>
      </c>
      <c r="E171" s="203" t="s">
        <v>407</v>
      </c>
      <c r="F171" s="203" t="s">
        <v>408</v>
      </c>
      <c r="G171" s="201"/>
      <c r="H171" s="201"/>
      <c r="I171" s="204"/>
      <c r="J171" s="205">
        <f>BK171</f>
        <v>0</v>
      </c>
      <c r="K171" s="201"/>
      <c r="L171" s="206"/>
      <c r="M171" s="207"/>
      <c r="N171" s="208"/>
      <c r="O171" s="208"/>
      <c r="P171" s="209">
        <f>SUM(P172:P208)</f>
        <v>0</v>
      </c>
      <c r="Q171" s="208"/>
      <c r="R171" s="209">
        <f>SUM(R172:R208)</f>
        <v>0</v>
      </c>
      <c r="S171" s="208"/>
      <c r="T171" s="210">
        <f>SUM(T172:T208)</f>
        <v>0</v>
      </c>
      <c r="AR171" s="211" t="s">
        <v>220</v>
      </c>
      <c r="AT171" s="212" t="s">
        <v>74</v>
      </c>
      <c r="AU171" s="212" t="s">
        <v>75</v>
      </c>
      <c r="AY171" s="211" t="s">
        <v>212</v>
      </c>
      <c r="BK171" s="213">
        <f>SUM(BK172:BK208)</f>
        <v>0</v>
      </c>
    </row>
    <row r="172" s="1" customFormat="1" ht="78.75" customHeight="1">
      <c r="B172" s="38"/>
      <c r="C172" s="216" t="s">
        <v>428</v>
      </c>
      <c r="D172" s="216" t="s">
        <v>215</v>
      </c>
      <c r="E172" s="217" t="s">
        <v>968</v>
      </c>
      <c r="F172" s="218" t="s">
        <v>969</v>
      </c>
      <c r="G172" s="219" t="s">
        <v>218</v>
      </c>
      <c r="H172" s="220">
        <v>1</v>
      </c>
      <c r="I172" s="221"/>
      <c r="J172" s="222">
        <f>ROUND(I172*H172,2)</f>
        <v>0</v>
      </c>
      <c r="K172" s="218" t="s">
        <v>219</v>
      </c>
      <c r="L172" s="43"/>
      <c r="M172" s="223" t="s">
        <v>21</v>
      </c>
      <c r="N172" s="224" t="s">
        <v>46</v>
      </c>
      <c r="O172" s="79"/>
      <c r="P172" s="225">
        <f>O172*H172</f>
        <v>0</v>
      </c>
      <c r="Q172" s="225">
        <v>0</v>
      </c>
      <c r="R172" s="225">
        <f>Q172*H172</f>
        <v>0</v>
      </c>
      <c r="S172" s="225">
        <v>0</v>
      </c>
      <c r="T172" s="226">
        <f>S172*H172</f>
        <v>0</v>
      </c>
      <c r="AR172" s="17" t="s">
        <v>412</v>
      </c>
      <c r="AT172" s="17" t="s">
        <v>215</v>
      </c>
      <c r="AU172" s="17" t="s">
        <v>82</v>
      </c>
      <c r="AY172" s="17" t="s">
        <v>212</v>
      </c>
      <c r="BE172" s="227">
        <f>IF(N172="základní",J172,0)</f>
        <v>0</v>
      </c>
      <c r="BF172" s="227">
        <f>IF(N172="snížená",J172,0)</f>
        <v>0</v>
      </c>
      <c r="BG172" s="227">
        <f>IF(N172="zákl. přenesená",J172,0)</f>
        <v>0</v>
      </c>
      <c r="BH172" s="227">
        <f>IF(N172="sníž. přenesená",J172,0)</f>
        <v>0</v>
      </c>
      <c r="BI172" s="227">
        <f>IF(N172="nulová",J172,0)</f>
        <v>0</v>
      </c>
      <c r="BJ172" s="17" t="s">
        <v>82</v>
      </c>
      <c r="BK172" s="227">
        <f>ROUND(I172*H172,2)</f>
        <v>0</v>
      </c>
      <c r="BL172" s="17" t="s">
        <v>412</v>
      </c>
      <c r="BM172" s="17" t="s">
        <v>1498</v>
      </c>
    </row>
    <row r="173" s="1" customFormat="1">
      <c r="B173" s="38"/>
      <c r="C173" s="39"/>
      <c r="D173" s="228" t="s">
        <v>222</v>
      </c>
      <c r="E173" s="39"/>
      <c r="F173" s="229" t="s">
        <v>414</v>
      </c>
      <c r="G173" s="39"/>
      <c r="H173" s="39"/>
      <c r="I173" s="143"/>
      <c r="J173" s="39"/>
      <c r="K173" s="39"/>
      <c r="L173" s="43"/>
      <c r="M173" s="230"/>
      <c r="N173" s="79"/>
      <c r="O173" s="79"/>
      <c r="P173" s="79"/>
      <c r="Q173" s="79"/>
      <c r="R173" s="79"/>
      <c r="S173" s="79"/>
      <c r="T173" s="80"/>
      <c r="AT173" s="17" t="s">
        <v>222</v>
      </c>
      <c r="AU173" s="17" t="s">
        <v>82</v>
      </c>
    </row>
    <row r="174" s="12" customFormat="1">
      <c r="B174" s="231"/>
      <c r="C174" s="232"/>
      <c r="D174" s="228" t="s">
        <v>229</v>
      </c>
      <c r="E174" s="233" t="s">
        <v>21</v>
      </c>
      <c r="F174" s="234" t="s">
        <v>1499</v>
      </c>
      <c r="G174" s="232"/>
      <c r="H174" s="235">
        <v>1</v>
      </c>
      <c r="I174" s="236"/>
      <c r="J174" s="232"/>
      <c r="K174" s="232"/>
      <c r="L174" s="237"/>
      <c r="M174" s="238"/>
      <c r="N174" s="239"/>
      <c r="O174" s="239"/>
      <c r="P174" s="239"/>
      <c r="Q174" s="239"/>
      <c r="R174" s="239"/>
      <c r="S174" s="239"/>
      <c r="T174" s="240"/>
      <c r="AT174" s="241" t="s">
        <v>229</v>
      </c>
      <c r="AU174" s="241" t="s">
        <v>82</v>
      </c>
      <c r="AV174" s="12" t="s">
        <v>84</v>
      </c>
      <c r="AW174" s="12" t="s">
        <v>36</v>
      </c>
      <c r="AX174" s="12" t="s">
        <v>82</v>
      </c>
      <c r="AY174" s="241" t="s">
        <v>212</v>
      </c>
    </row>
    <row r="175" s="1" customFormat="1" ht="78.75" customHeight="1">
      <c r="B175" s="38"/>
      <c r="C175" s="216" t="s">
        <v>433</v>
      </c>
      <c r="D175" s="216" t="s">
        <v>215</v>
      </c>
      <c r="E175" s="217" t="s">
        <v>1500</v>
      </c>
      <c r="F175" s="218" t="s">
        <v>1501</v>
      </c>
      <c r="G175" s="219" t="s">
        <v>218</v>
      </c>
      <c r="H175" s="220">
        <v>1</v>
      </c>
      <c r="I175" s="221"/>
      <c r="J175" s="222">
        <f>ROUND(I175*H175,2)</f>
        <v>0</v>
      </c>
      <c r="K175" s="218" t="s">
        <v>219</v>
      </c>
      <c r="L175" s="43"/>
      <c r="M175" s="223" t="s">
        <v>21</v>
      </c>
      <c r="N175" s="224" t="s">
        <v>46</v>
      </c>
      <c r="O175" s="79"/>
      <c r="P175" s="225">
        <f>O175*H175</f>
        <v>0</v>
      </c>
      <c r="Q175" s="225">
        <v>0</v>
      </c>
      <c r="R175" s="225">
        <f>Q175*H175</f>
        <v>0</v>
      </c>
      <c r="S175" s="225">
        <v>0</v>
      </c>
      <c r="T175" s="226">
        <f>S175*H175</f>
        <v>0</v>
      </c>
      <c r="AR175" s="17" t="s">
        <v>412</v>
      </c>
      <c r="AT175" s="17" t="s">
        <v>215</v>
      </c>
      <c r="AU175" s="17" t="s">
        <v>82</v>
      </c>
      <c r="AY175" s="17" t="s">
        <v>212</v>
      </c>
      <c r="BE175" s="227">
        <f>IF(N175="základní",J175,0)</f>
        <v>0</v>
      </c>
      <c r="BF175" s="227">
        <f>IF(N175="snížená",J175,0)</f>
        <v>0</v>
      </c>
      <c r="BG175" s="227">
        <f>IF(N175="zákl. přenesená",J175,0)</f>
        <v>0</v>
      </c>
      <c r="BH175" s="227">
        <f>IF(N175="sníž. přenesená",J175,0)</f>
        <v>0</v>
      </c>
      <c r="BI175" s="227">
        <f>IF(N175="nulová",J175,0)</f>
        <v>0</v>
      </c>
      <c r="BJ175" s="17" t="s">
        <v>82</v>
      </c>
      <c r="BK175" s="227">
        <f>ROUND(I175*H175,2)</f>
        <v>0</v>
      </c>
      <c r="BL175" s="17" t="s">
        <v>412</v>
      </c>
      <c r="BM175" s="17" t="s">
        <v>1502</v>
      </c>
    </row>
    <row r="176" s="1" customFormat="1">
      <c r="B176" s="38"/>
      <c r="C176" s="39"/>
      <c r="D176" s="228" t="s">
        <v>222</v>
      </c>
      <c r="E176" s="39"/>
      <c r="F176" s="229" t="s">
        <v>414</v>
      </c>
      <c r="G176" s="39"/>
      <c r="H176" s="39"/>
      <c r="I176" s="143"/>
      <c r="J176" s="39"/>
      <c r="K176" s="39"/>
      <c r="L176" s="43"/>
      <c r="M176" s="230"/>
      <c r="N176" s="79"/>
      <c r="O176" s="79"/>
      <c r="P176" s="79"/>
      <c r="Q176" s="79"/>
      <c r="R176" s="79"/>
      <c r="S176" s="79"/>
      <c r="T176" s="80"/>
      <c r="AT176" s="17" t="s">
        <v>222</v>
      </c>
      <c r="AU176" s="17" t="s">
        <v>82</v>
      </c>
    </row>
    <row r="177" s="12" customFormat="1">
      <c r="B177" s="231"/>
      <c r="C177" s="232"/>
      <c r="D177" s="228" t="s">
        <v>229</v>
      </c>
      <c r="E177" s="233" t="s">
        <v>21</v>
      </c>
      <c r="F177" s="234" t="s">
        <v>1503</v>
      </c>
      <c r="G177" s="232"/>
      <c r="H177" s="235">
        <v>1</v>
      </c>
      <c r="I177" s="236"/>
      <c r="J177" s="232"/>
      <c r="K177" s="232"/>
      <c r="L177" s="237"/>
      <c r="M177" s="238"/>
      <c r="N177" s="239"/>
      <c r="O177" s="239"/>
      <c r="P177" s="239"/>
      <c r="Q177" s="239"/>
      <c r="R177" s="239"/>
      <c r="S177" s="239"/>
      <c r="T177" s="240"/>
      <c r="AT177" s="241" t="s">
        <v>229</v>
      </c>
      <c r="AU177" s="241" t="s">
        <v>82</v>
      </c>
      <c r="AV177" s="12" t="s">
        <v>84</v>
      </c>
      <c r="AW177" s="12" t="s">
        <v>36</v>
      </c>
      <c r="AX177" s="12" t="s">
        <v>82</v>
      </c>
      <c r="AY177" s="241" t="s">
        <v>212</v>
      </c>
    </row>
    <row r="178" s="1" customFormat="1" ht="78.75" customHeight="1">
      <c r="B178" s="38"/>
      <c r="C178" s="216" t="s">
        <v>438</v>
      </c>
      <c r="D178" s="216" t="s">
        <v>215</v>
      </c>
      <c r="E178" s="217" t="s">
        <v>1165</v>
      </c>
      <c r="F178" s="218" t="s">
        <v>1166</v>
      </c>
      <c r="G178" s="219" t="s">
        <v>218</v>
      </c>
      <c r="H178" s="220">
        <v>346.72000000000003</v>
      </c>
      <c r="I178" s="221"/>
      <c r="J178" s="222">
        <f>ROUND(I178*H178,2)</f>
        <v>0</v>
      </c>
      <c r="K178" s="218" t="s">
        <v>219</v>
      </c>
      <c r="L178" s="43"/>
      <c r="M178" s="223" t="s">
        <v>21</v>
      </c>
      <c r="N178" s="224" t="s">
        <v>46</v>
      </c>
      <c r="O178" s="79"/>
      <c r="P178" s="225">
        <f>O178*H178</f>
        <v>0</v>
      </c>
      <c r="Q178" s="225">
        <v>0</v>
      </c>
      <c r="R178" s="225">
        <f>Q178*H178</f>
        <v>0</v>
      </c>
      <c r="S178" s="225">
        <v>0</v>
      </c>
      <c r="T178" s="226">
        <f>S178*H178</f>
        <v>0</v>
      </c>
      <c r="AR178" s="17" t="s">
        <v>412</v>
      </c>
      <c r="AT178" s="17" t="s">
        <v>215</v>
      </c>
      <c r="AU178" s="17" t="s">
        <v>82</v>
      </c>
      <c r="AY178" s="17" t="s">
        <v>212</v>
      </c>
      <c r="BE178" s="227">
        <f>IF(N178="základní",J178,0)</f>
        <v>0</v>
      </c>
      <c r="BF178" s="227">
        <f>IF(N178="snížená",J178,0)</f>
        <v>0</v>
      </c>
      <c r="BG178" s="227">
        <f>IF(N178="zákl. přenesená",J178,0)</f>
        <v>0</v>
      </c>
      <c r="BH178" s="227">
        <f>IF(N178="sníž. přenesená",J178,0)</f>
        <v>0</v>
      </c>
      <c r="BI178" s="227">
        <f>IF(N178="nulová",J178,0)</f>
        <v>0</v>
      </c>
      <c r="BJ178" s="17" t="s">
        <v>82</v>
      </c>
      <c r="BK178" s="227">
        <f>ROUND(I178*H178,2)</f>
        <v>0</v>
      </c>
      <c r="BL178" s="17" t="s">
        <v>412</v>
      </c>
      <c r="BM178" s="17" t="s">
        <v>1504</v>
      </c>
    </row>
    <row r="179" s="1" customFormat="1">
      <c r="B179" s="38"/>
      <c r="C179" s="39"/>
      <c r="D179" s="228" t="s">
        <v>222</v>
      </c>
      <c r="E179" s="39"/>
      <c r="F179" s="229" t="s">
        <v>414</v>
      </c>
      <c r="G179" s="39"/>
      <c r="H179" s="39"/>
      <c r="I179" s="143"/>
      <c r="J179" s="39"/>
      <c r="K179" s="39"/>
      <c r="L179" s="43"/>
      <c r="M179" s="230"/>
      <c r="N179" s="79"/>
      <c r="O179" s="79"/>
      <c r="P179" s="79"/>
      <c r="Q179" s="79"/>
      <c r="R179" s="79"/>
      <c r="S179" s="79"/>
      <c r="T179" s="80"/>
      <c r="AT179" s="17" t="s">
        <v>222</v>
      </c>
      <c r="AU179" s="17" t="s">
        <v>82</v>
      </c>
    </row>
    <row r="180" s="12" customFormat="1">
      <c r="B180" s="231"/>
      <c r="C180" s="232"/>
      <c r="D180" s="228" t="s">
        <v>229</v>
      </c>
      <c r="E180" s="233" t="s">
        <v>21</v>
      </c>
      <c r="F180" s="234" t="s">
        <v>1505</v>
      </c>
      <c r="G180" s="232"/>
      <c r="H180" s="235">
        <v>346.72000000000003</v>
      </c>
      <c r="I180" s="236"/>
      <c r="J180" s="232"/>
      <c r="K180" s="232"/>
      <c r="L180" s="237"/>
      <c r="M180" s="238"/>
      <c r="N180" s="239"/>
      <c r="O180" s="239"/>
      <c r="P180" s="239"/>
      <c r="Q180" s="239"/>
      <c r="R180" s="239"/>
      <c r="S180" s="239"/>
      <c r="T180" s="240"/>
      <c r="AT180" s="241" t="s">
        <v>229</v>
      </c>
      <c r="AU180" s="241" t="s">
        <v>82</v>
      </c>
      <c r="AV180" s="12" t="s">
        <v>84</v>
      </c>
      <c r="AW180" s="12" t="s">
        <v>36</v>
      </c>
      <c r="AX180" s="12" t="s">
        <v>82</v>
      </c>
      <c r="AY180" s="241" t="s">
        <v>212</v>
      </c>
    </row>
    <row r="181" s="1" customFormat="1" ht="33.75" customHeight="1">
      <c r="B181" s="38"/>
      <c r="C181" s="216" t="s">
        <v>445</v>
      </c>
      <c r="D181" s="216" t="s">
        <v>215</v>
      </c>
      <c r="E181" s="217" t="s">
        <v>1005</v>
      </c>
      <c r="F181" s="218" t="s">
        <v>1407</v>
      </c>
      <c r="G181" s="219" t="s">
        <v>261</v>
      </c>
      <c r="H181" s="220">
        <v>210.66999999999999</v>
      </c>
      <c r="I181" s="221"/>
      <c r="J181" s="222">
        <f>ROUND(I181*H181,2)</f>
        <v>0</v>
      </c>
      <c r="K181" s="218" t="s">
        <v>219</v>
      </c>
      <c r="L181" s="43"/>
      <c r="M181" s="223" t="s">
        <v>21</v>
      </c>
      <c r="N181" s="224" t="s">
        <v>46</v>
      </c>
      <c r="O181" s="79"/>
      <c r="P181" s="225">
        <f>O181*H181</f>
        <v>0</v>
      </c>
      <c r="Q181" s="225">
        <v>0</v>
      </c>
      <c r="R181" s="225">
        <f>Q181*H181</f>
        <v>0</v>
      </c>
      <c r="S181" s="225">
        <v>0</v>
      </c>
      <c r="T181" s="226">
        <f>S181*H181</f>
        <v>0</v>
      </c>
      <c r="AR181" s="17" t="s">
        <v>412</v>
      </c>
      <c r="AT181" s="17" t="s">
        <v>215</v>
      </c>
      <c r="AU181" s="17" t="s">
        <v>82</v>
      </c>
      <c r="AY181" s="17" t="s">
        <v>212</v>
      </c>
      <c r="BE181" s="227">
        <f>IF(N181="základní",J181,0)</f>
        <v>0</v>
      </c>
      <c r="BF181" s="227">
        <f>IF(N181="snížená",J181,0)</f>
        <v>0</v>
      </c>
      <c r="BG181" s="227">
        <f>IF(N181="zákl. přenesená",J181,0)</f>
        <v>0</v>
      </c>
      <c r="BH181" s="227">
        <f>IF(N181="sníž. přenesená",J181,0)</f>
        <v>0</v>
      </c>
      <c r="BI181" s="227">
        <f>IF(N181="nulová",J181,0)</f>
        <v>0</v>
      </c>
      <c r="BJ181" s="17" t="s">
        <v>82</v>
      </c>
      <c r="BK181" s="227">
        <f>ROUND(I181*H181,2)</f>
        <v>0</v>
      </c>
      <c r="BL181" s="17" t="s">
        <v>412</v>
      </c>
      <c r="BM181" s="17" t="s">
        <v>1506</v>
      </c>
    </row>
    <row r="182" s="1" customFormat="1">
      <c r="B182" s="38"/>
      <c r="C182" s="39"/>
      <c r="D182" s="228" t="s">
        <v>222</v>
      </c>
      <c r="E182" s="39"/>
      <c r="F182" s="229" t="s">
        <v>414</v>
      </c>
      <c r="G182" s="39"/>
      <c r="H182" s="39"/>
      <c r="I182" s="143"/>
      <c r="J182" s="39"/>
      <c r="K182" s="39"/>
      <c r="L182" s="43"/>
      <c r="M182" s="230"/>
      <c r="N182" s="79"/>
      <c r="O182" s="79"/>
      <c r="P182" s="79"/>
      <c r="Q182" s="79"/>
      <c r="R182" s="79"/>
      <c r="S182" s="79"/>
      <c r="T182" s="80"/>
      <c r="AT182" s="17" t="s">
        <v>222</v>
      </c>
      <c r="AU182" s="17" t="s">
        <v>82</v>
      </c>
    </row>
    <row r="183" s="12" customFormat="1">
      <c r="B183" s="231"/>
      <c r="C183" s="232"/>
      <c r="D183" s="228" t="s">
        <v>229</v>
      </c>
      <c r="E183" s="233" t="s">
        <v>21</v>
      </c>
      <c r="F183" s="234" t="s">
        <v>1409</v>
      </c>
      <c r="G183" s="232"/>
      <c r="H183" s="235">
        <v>16.170000000000002</v>
      </c>
      <c r="I183" s="236"/>
      <c r="J183" s="232"/>
      <c r="K183" s="232"/>
      <c r="L183" s="237"/>
      <c r="M183" s="238"/>
      <c r="N183" s="239"/>
      <c r="O183" s="239"/>
      <c r="P183" s="239"/>
      <c r="Q183" s="239"/>
      <c r="R183" s="239"/>
      <c r="S183" s="239"/>
      <c r="T183" s="240"/>
      <c r="AT183" s="241" t="s">
        <v>229</v>
      </c>
      <c r="AU183" s="241" t="s">
        <v>82</v>
      </c>
      <c r="AV183" s="12" t="s">
        <v>84</v>
      </c>
      <c r="AW183" s="12" t="s">
        <v>36</v>
      </c>
      <c r="AX183" s="12" t="s">
        <v>75</v>
      </c>
      <c r="AY183" s="241" t="s">
        <v>212</v>
      </c>
    </row>
    <row r="184" s="12" customFormat="1">
      <c r="B184" s="231"/>
      <c r="C184" s="232"/>
      <c r="D184" s="228" t="s">
        <v>229</v>
      </c>
      <c r="E184" s="233" t="s">
        <v>21</v>
      </c>
      <c r="F184" s="234" t="s">
        <v>1410</v>
      </c>
      <c r="G184" s="232"/>
      <c r="H184" s="235">
        <v>18.899999999999999</v>
      </c>
      <c r="I184" s="236"/>
      <c r="J184" s="232"/>
      <c r="K184" s="232"/>
      <c r="L184" s="237"/>
      <c r="M184" s="238"/>
      <c r="N184" s="239"/>
      <c r="O184" s="239"/>
      <c r="P184" s="239"/>
      <c r="Q184" s="239"/>
      <c r="R184" s="239"/>
      <c r="S184" s="239"/>
      <c r="T184" s="240"/>
      <c r="AT184" s="241" t="s">
        <v>229</v>
      </c>
      <c r="AU184" s="241" t="s">
        <v>82</v>
      </c>
      <c r="AV184" s="12" t="s">
        <v>84</v>
      </c>
      <c r="AW184" s="12" t="s">
        <v>36</v>
      </c>
      <c r="AX184" s="12" t="s">
        <v>75</v>
      </c>
      <c r="AY184" s="241" t="s">
        <v>212</v>
      </c>
    </row>
    <row r="185" s="12" customFormat="1">
      <c r="B185" s="231"/>
      <c r="C185" s="232"/>
      <c r="D185" s="228" t="s">
        <v>229</v>
      </c>
      <c r="E185" s="233" t="s">
        <v>21</v>
      </c>
      <c r="F185" s="234" t="s">
        <v>1411</v>
      </c>
      <c r="G185" s="232"/>
      <c r="H185" s="235">
        <v>8.5</v>
      </c>
      <c r="I185" s="236"/>
      <c r="J185" s="232"/>
      <c r="K185" s="232"/>
      <c r="L185" s="237"/>
      <c r="M185" s="238"/>
      <c r="N185" s="239"/>
      <c r="O185" s="239"/>
      <c r="P185" s="239"/>
      <c r="Q185" s="239"/>
      <c r="R185" s="239"/>
      <c r="S185" s="239"/>
      <c r="T185" s="240"/>
      <c r="AT185" s="241" t="s">
        <v>229</v>
      </c>
      <c r="AU185" s="241" t="s">
        <v>82</v>
      </c>
      <c r="AV185" s="12" t="s">
        <v>84</v>
      </c>
      <c r="AW185" s="12" t="s">
        <v>36</v>
      </c>
      <c r="AX185" s="12" t="s">
        <v>75</v>
      </c>
      <c r="AY185" s="241" t="s">
        <v>212</v>
      </c>
    </row>
    <row r="186" s="12" customFormat="1">
      <c r="B186" s="231"/>
      <c r="C186" s="232"/>
      <c r="D186" s="228" t="s">
        <v>229</v>
      </c>
      <c r="E186" s="233" t="s">
        <v>21</v>
      </c>
      <c r="F186" s="234" t="s">
        <v>1412</v>
      </c>
      <c r="G186" s="232"/>
      <c r="H186" s="235">
        <v>13.699999999999999</v>
      </c>
      <c r="I186" s="236"/>
      <c r="J186" s="232"/>
      <c r="K186" s="232"/>
      <c r="L186" s="237"/>
      <c r="M186" s="238"/>
      <c r="N186" s="239"/>
      <c r="O186" s="239"/>
      <c r="P186" s="239"/>
      <c r="Q186" s="239"/>
      <c r="R186" s="239"/>
      <c r="S186" s="239"/>
      <c r="T186" s="240"/>
      <c r="AT186" s="241" t="s">
        <v>229</v>
      </c>
      <c r="AU186" s="241" t="s">
        <v>82</v>
      </c>
      <c r="AV186" s="12" t="s">
        <v>84</v>
      </c>
      <c r="AW186" s="12" t="s">
        <v>36</v>
      </c>
      <c r="AX186" s="12" t="s">
        <v>75</v>
      </c>
      <c r="AY186" s="241" t="s">
        <v>212</v>
      </c>
    </row>
    <row r="187" s="12" customFormat="1">
      <c r="B187" s="231"/>
      <c r="C187" s="232"/>
      <c r="D187" s="228" t="s">
        <v>229</v>
      </c>
      <c r="E187" s="233" t="s">
        <v>21</v>
      </c>
      <c r="F187" s="234" t="s">
        <v>1413</v>
      </c>
      <c r="G187" s="232"/>
      <c r="H187" s="235">
        <v>70.299999999999997</v>
      </c>
      <c r="I187" s="236"/>
      <c r="J187" s="232"/>
      <c r="K187" s="232"/>
      <c r="L187" s="237"/>
      <c r="M187" s="238"/>
      <c r="N187" s="239"/>
      <c r="O187" s="239"/>
      <c r="P187" s="239"/>
      <c r="Q187" s="239"/>
      <c r="R187" s="239"/>
      <c r="S187" s="239"/>
      <c r="T187" s="240"/>
      <c r="AT187" s="241" t="s">
        <v>229</v>
      </c>
      <c r="AU187" s="241" t="s">
        <v>82</v>
      </c>
      <c r="AV187" s="12" t="s">
        <v>84</v>
      </c>
      <c r="AW187" s="12" t="s">
        <v>36</v>
      </c>
      <c r="AX187" s="12" t="s">
        <v>75</v>
      </c>
      <c r="AY187" s="241" t="s">
        <v>212</v>
      </c>
    </row>
    <row r="188" s="12" customFormat="1">
      <c r="B188" s="231"/>
      <c r="C188" s="232"/>
      <c r="D188" s="228" t="s">
        <v>229</v>
      </c>
      <c r="E188" s="233" t="s">
        <v>21</v>
      </c>
      <c r="F188" s="234" t="s">
        <v>1507</v>
      </c>
      <c r="G188" s="232"/>
      <c r="H188" s="235">
        <v>70.299999999999997</v>
      </c>
      <c r="I188" s="236"/>
      <c r="J188" s="232"/>
      <c r="K188" s="232"/>
      <c r="L188" s="237"/>
      <c r="M188" s="238"/>
      <c r="N188" s="239"/>
      <c r="O188" s="239"/>
      <c r="P188" s="239"/>
      <c r="Q188" s="239"/>
      <c r="R188" s="239"/>
      <c r="S188" s="239"/>
      <c r="T188" s="240"/>
      <c r="AT188" s="241" t="s">
        <v>229</v>
      </c>
      <c r="AU188" s="241" t="s">
        <v>82</v>
      </c>
      <c r="AV188" s="12" t="s">
        <v>84</v>
      </c>
      <c r="AW188" s="12" t="s">
        <v>36</v>
      </c>
      <c r="AX188" s="12" t="s">
        <v>75</v>
      </c>
      <c r="AY188" s="241" t="s">
        <v>212</v>
      </c>
    </row>
    <row r="189" s="12" customFormat="1">
      <c r="B189" s="231"/>
      <c r="C189" s="232"/>
      <c r="D189" s="228" t="s">
        <v>229</v>
      </c>
      <c r="E189" s="233" t="s">
        <v>21</v>
      </c>
      <c r="F189" s="234" t="s">
        <v>1508</v>
      </c>
      <c r="G189" s="232"/>
      <c r="H189" s="235">
        <v>12.800000000000001</v>
      </c>
      <c r="I189" s="236"/>
      <c r="J189" s="232"/>
      <c r="K189" s="232"/>
      <c r="L189" s="237"/>
      <c r="M189" s="238"/>
      <c r="N189" s="239"/>
      <c r="O189" s="239"/>
      <c r="P189" s="239"/>
      <c r="Q189" s="239"/>
      <c r="R189" s="239"/>
      <c r="S189" s="239"/>
      <c r="T189" s="240"/>
      <c r="AT189" s="241" t="s">
        <v>229</v>
      </c>
      <c r="AU189" s="241" t="s">
        <v>82</v>
      </c>
      <c r="AV189" s="12" t="s">
        <v>84</v>
      </c>
      <c r="AW189" s="12" t="s">
        <v>36</v>
      </c>
      <c r="AX189" s="12" t="s">
        <v>75</v>
      </c>
      <c r="AY189" s="241" t="s">
        <v>212</v>
      </c>
    </row>
    <row r="190" s="13" customFormat="1">
      <c r="B190" s="242"/>
      <c r="C190" s="243"/>
      <c r="D190" s="228" t="s">
        <v>229</v>
      </c>
      <c r="E190" s="244" t="s">
        <v>21</v>
      </c>
      <c r="F190" s="245" t="s">
        <v>232</v>
      </c>
      <c r="G190" s="243"/>
      <c r="H190" s="246">
        <v>210.66999999999999</v>
      </c>
      <c r="I190" s="247"/>
      <c r="J190" s="243"/>
      <c r="K190" s="243"/>
      <c r="L190" s="248"/>
      <c r="M190" s="249"/>
      <c r="N190" s="250"/>
      <c r="O190" s="250"/>
      <c r="P190" s="250"/>
      <c r="Q190" s="250"/>
      <c r="R190" s="250"/>
      <c r="S190" s="250"/>
      <c r="T190" s="251"/>
      <c r="AT190" s="252" t="s">
        <v>229</v>
      </c>
      <c r="AU190" s="252" t="s">
        <v>82</v>
      </c>
      <c r="AV190" s="13" t="s">
        <v>220</v>
      </c>
      <c r="AW190" s="13" t="s">
        <v>36</v>
      </c>
      <c r="AX190" s="13" t="s">
        <v>82</v>
      </c>
      <c r="AY190" s="252" t="s">
        <v>212</v>
      </c>
    </row>
    <row r="191" s="1" customFormat="1" ht="33.75" customHeight="1">
      <c r="B191" s="38"/>
      <c r="C191" s="216" t="s">
        <v>451</v>
      </c>
      <c r="D191" s="216" t="s">
        <v>215</v>
      </c>
      <c r="E191" s="217" t="s">
        <v>1418</v>
      </c>
      <c r="F191" s="218" t="s">
        <v>1419</v>
      </c>
      <c r="G191" s="219" t="s">
        <v>261</v>
      </c>
      <c r="H191" s="220">
        <v>8.5</v>
      </c>
      <c r="I191" s="221"/>
      <c r="J191" s="222">
        <f>ROUND(I191*H191,2)</f>
        <v>0</v>
      </c>
      <c r="K191" s="218" t="s">
        <v>219</v>
      </c>
      <c r="L191" s="43"/>
      <c r="M191" s="223" t="s">
        <v>21</v>
      </c>
      <c r="N191" s="224" t="s">
        <v>46</v>
      </c>
      <c r="O191" s="79"/>
      <c r="P191" s="225">
        <f>O191*H191</f>
        <v>0</v>
      </c>
      <c r="Q191" s="225">
        <v>0</v>
      </c>
      <c r="R191" s="225">
        <f>Q191*H191</f>
        <v>0</v>
      </c>
      <c r="S191" s="225">
        <v>0</v>
      </c>
      <c r="T191" s="226">
        <f>S191*H191</f>
        <v>0</v>
      </c>
      <c r="AR191" s="17" t="s">
        <v>412</v>
      </c>
      <c r="AT191" s="17" t="s">
        <v>215</v>
      </c>
      <c r="AU191" s="17" t="s">
        <v>82</v>
      </c>
      <c r="AY191" s="17" t="s">
        <v>212</v>
      </c>
      <c r="BE191" s="227">
        <f>IF(N191="základní",J191,0)</f>
        <v>0</v>
      </c>
      <c r="BF191" s="227">
        <f>IF(N191="snížená",J191,0)</f>
        <v>0</v>
      </c>
      <c r="BG191" s="227">
        <f>IF(N191="zákl. přenesená",J191,0)</f>
        <v>0</v>
      </c>
      <c r="BH191" s="227">
        <f>IF(N191="sníž. přenesená",J191,0)</f>
        <v>0</v>
      </c>
      <c r="BI191" s="227">
        <f>IF(N191="nulová",J191,0)</f>
        <v>0</v>
      </c>
      <c r="BJ191" s="17" t="s">
        <v>82</v>
      </c>
      <c r="BK191" s="227">
        <f>ROUND(I191*H191,2)</f>
        <v>0</v>
      </c>
      <c r="BL191" s="17" t="s">
        <v>412</v>
      </c>
      <c r="BM191" s="17" t="s">
        <v>1509</v>
      </c>
    </row>
    <row r="192" s="1" customFormat="1">
      <c r="B192" s="38"/>
      <c r="C192" s="39"/>
      <c r="D192" s="228" t="s">
        <v>222</v>
      </c>
      <c r="E192" s="39"/>
      <c r="F192" s="229" t="s">
        <v>414</v>
      </c>
      <c r="G192" s="39"/>
      <c r="H192" s="39"/>
      <c r="I192" s="143"/>
      <c r="J192" s="39"/>
      <c r="K192" s="39"/>
      <c r="L192" s="43"/>
      <c r="M192" s="230"/>
      <c r="N192" s="79"/>
      <c r="O192" s="79"/>
      <c r="P192" s="79"/>
      <c r="Q192" s="79"/>
      <c r="R192" s="79"/>
      <c r="S192" s="79"/>
      <c r="T192" s="80"/>
      <c r="AT192" s="17" t="s">
        <v>222</v>
      </c>
      <c r="AU192" s="17" t="s">
        <v>82</v>
      </c>
    </row>
    <row r="193" s="1" customFormat="1" ht="33.75" customHeight="1">
      <c r="B193" s="38"/>
      <c r="C193" s="216" t="s">
        <v>457</v>
      </c>
      <c r="D193" s="216" t="s">
        <v>215</v>
      </c>
      <c r="E193" s="217" t="s">
        <v>1422</v>
      </c>
      <c r="F193" s="218" t="s">
        <v>1423</v>
      </c>
      <c r="G193" s="219" t="s">
        <v>261</v>
      </c>
      <c r="H193" s="220">
        <v>7483.6000000000004</v>
      </c>
      <c r="I193" s="221"/>
      <c r="J193" s="222">
        <f>ROUND(I193*H193,2)</f>
        <v>0</v>
      </c>
      <c r="K193" s="218" t="s">
        <v>219</v>
      </c>
      <c r="L193" s="43"/>
      <c r="M193" s="223" t="s">
        <v>21</v>
      </c>
      <c r="N193" s="224" t="s">
        <v>46</v>
      </c>
      <c r="O193" s="79"/>
      <c r="P193" s="225">
        <f>O193*H193</f>
        <v>0</v>
      </c>
      <c r="Q193" s="225">
        <v>0</v>
      </c>
      <c r="R193" s="225">
        <f>Q193*H193</f>
        <v>0</v>
      </c>
      <c r="S193" s="225">
        <v>0</v>
      </c>
      <c r="T193" s="226">
        <f>S193*H193</f>
        <v>0</v>
      </c>
      <c r="AR193" s="17" t="s">
        <v>412</v>
      </c>
      <c r="AT193" s="17" t="s">
        <v>215</v>
      </c>
      <c r="AU193" s="17" t="s">
        <v>82</v>
      </c>
      <c r="AY193" s="17" t="s">
        <v>212</v>
      </c>
      <c r="BE193" s="227">
        <f>IF(N193="základní",J193,0)</f>
        <v>0</v>
      </c>
      <c r="BF193" s="227">
        <f>IF(N193="snížená",J193,0)</f>
        <v>0</v>
      </c>
      <c r="BG193" s="227">
        <f>IF(N193="zákl. přenesená",J193,0)</f>
        <v>0</v>
      </c>
      <c r="BH193" s="227">
        <f>IF(N193="sníž. přenesená",J193,0)</f>
        <v>0</v>
      </c>
      <c r="BI193" s="227">
        <f>IF(N193="nulová",J193,0)</f>
        <v>0</v>
      </c>
      <c r="BJ193" s="17" t="s">
        <v>82</v>
      </c>
      <c r="BK193" s="227">
        <f>ROUND(I193*H193,2)</f>
        <v>0</v>
      </c>
      <c r="BL193" s="17" t="s">
        <v>412</v>
      </c>
      <c r="BM193" s="17" t="s">
        <v>1510</v>
      </c>
    </row>
    <row r="194" s="1" customFormat="1">
      <c r="B194" s="38"/>
      <c r="C194" s="39"/>
      <c r="D194" s="228" t="s">
        <v>222</v>
      </c>
      <c r="E194" s="39"/>
      <c r="F194" s="229" t="s">
        <v>414</v>
      </c>
      <c r="G194" s="39"/>
      <c r="H194" s="39"/>
      <c r="I194" s="143"/>
      <c r="J194" s="39"/>
      <c r="K194" s="39"/>
      <c r="L194" s="43"/>
      <c r="M194" s="230"/>
      <c r="N194" s="79"/>
      <c r="O194" s="79"/>
      <c r="P194" s="79"/>
      <c r="Q194" s="79"/>
      <c r="R194" s="79"/>
      <c r="S194" s="79"/>
      <c r="T194" s="80"/>
      <c r="AT194" s="17" t="s">
        <v>222</v>
      </c>
      <c r="AU194" s="17" t="s">
        <v>82</v>
      </c>
    </row>
    <row r="195" s="12" customFormat="1">
      <c r="B195" s="231"/>
      <c r="C195" s="232"/>
      <c r="D195" s="228" t="s">
        <v>229</v>
      </c>
      <c r="E195" s="233" t="s">
        <v>21</v>
      </c>
      <c r="F195" s="234" t="s">
        <v>1511</v>
      </c>
      <c r="G195" s="232"/>
      <c r="H195" s="235">
        <v>1696.8</v>
      </c>
      <c r="I195" s="236"/>
      <c r="J195" s="232"/>
      <c r="K195" s="232"/>
      <c r="L195" s="237"/>
      <c r="M195" s="238"/>
      <c r="N195" s="239"/>
      <c r="O195" s="239"/>
      <c r="P195" s="239"/>
      <c r="Q195" s="239"/>
      <c r="R195" s="239"/>
      <c r="S195" s="239"/>
      <c r="T195" s="240"/>
      <c r="AT195" s="241" t="s">
        <v>229</v>
      </c>
      <c r="AU195" s="241" t="s">
        <v>82</v>
      </c>
      <c r="AV195" s="12" t="s">
        <v>84</v>
      </c>
      <c r="AW195" s="12" t="s">
        <v>36</v>
      </c>
      <c r="AX195" s="12" t="s">
        <v>75</v>
      </c>
      <c r="AY195" s="241" t="s">
        <v>212</v>
      </c>
    </row>
    <row r="196" s="12" customFormat="1">
      <c r="B196" s="231"/>
      <c r="C196" s="232"/>
      <c r="D196" s="228" t="s">
        <v>229</v>
      </c>
      <c r="E196" s="233" t="s">
        <v>21</v>
      </c>
      <c r="F196" s="234" t="s">
        <v>1426</v>
      </c>
      <c r="G196" s="232"/>
      <c r="H196" s="235">
        <v>5786.8000000000002</v>
      </c>
      <c r="I196" s="236"/>
      <c r="J196" s="232"/>
      <c r="K196" s="232"/>
      <c r="L196" s="237"/>
      <c r="M196" s="238"/>
      <c r="N196" s="239"/>
      <c r="O196" s="239"/>
      <c r="P196" s="239"/>
      <c r="Q196" s="239"/>
      <c r="R196" s="239"/>
      <c r="S196" s="239"/>
      <c r="T196" s="240"/>
      <c r="AT196" s="241" t="s">
        <v>229</v>
      </c>
      <c r="AU196" s="241" t="s">
        <v>82</v>
      </c>
      <c r="AV196" s="12" t="s">
        <v>84</v>
      </c>
      <c r="AW196" s="12" t="s">
        <v>36</v>
      </c>
      <c r="AX196" s="12" t="s">
        <v>75</v>
      </c>
      <c r="AY196" s="241" t="s">
        <v>212</v>
      </c>
    </row>
    <row r="197" s="13" customFormat="1">
      <c r="B197" s="242"/>
      <c r="C197" s="243"/>
      <c r="D197" s="228" t="s">
        <v>229</v>
      </c>
      <c r="E197" s="244" t="s">
        <v>21</v>
      </c>
      <c r="F197" s="245" t="s">
        <v>232</v>
      </c>
      <c r="G197" s="243"/>
      <c r="H197" s="246">
        <v>7483.6000000000004</v>
      </c>
      <c r="I197" s="247"/>
      <c r="J197" s="243"/>
      <c r="K197" s="243"/>
      <c r="L197" s="248"/>
      <c r="M197" s="249"/>
      <c r="N197" s="250"/>
      <c r="O197" s="250"/>
      <c r="P197" s="250"/>
      <c r="Q197" s="250"/>
      <c r="R197" s="250"/>
      <c r="S197" s="250"/>
      <c r="T197" s="251"/>
      <c r="AT197" s="252" t="s">
        <v>229</v>
      </c>
      <c r="AU197" s="252" t="s">
        <v>82</v>
      </c>
      <c r="AV197" s="13" t="s">
        <v>220</v>
      </c>
      <c r="AW197" s="13" t="s">
        <v>36</v>
      </c>
      <c r="AX197" s="13" t="s">
        <v>82</v>
      </c>
      <c r="AY197" s="252" t="s">
        <v>212</v>
      </c>
    </row>
    <row r="198" s="1" customFormat="1" ht="33.75" customHeight="1">
      <c r="B198" s="38"/>
      <c r="C198" s="216" t="s">
        <v>462</v>
      </c>
      <c r="D198" s="216" t="s">
        <v>215</v>
      </c>
      <c r="E198" s="217" t="s">
        <v>463</v>
      </c>
      <c r="F198" s="218" t="s">
        <v>464</v>
      </c>
      <c r="G198" s="219" t="s">
        <v>261</v>
      </c>
      <c r="H198" s="220">
        <v>83.099999999999994</v>
      </c>
      <c r="I198" s="221"/>
      <c r="J198" s="222">
        <f>ROUND(I198*H198,2)</f>
        <v>0</v>
      </c>
      <c r="K198" s="218" t="s">
        <v>219</v>
      </c>
      <c r="L198" s="43"/>
      <c r="M198" s="223" t="s">
        <v>21</v>
      </c>
      <c r="N198" s="224" t="s">
        <v>46</v>
      </c>
      <c r="O198" s="79"/>
      <c r="P198" s="225">
        <f>O198*H198</f>
        <v>0</v>
      </c>
      <c r="Q198" s="225">
        <v>0</v>
      </c>
      <c r="R198" s="225">
        <f>Q198*H198</f>
        <v>0</v>
      </c>
      <c r="S198" s="225">
        <v>0</v>
      </c>
      <c r="T198" s="226">
        <f>S198*H198</f>
        <v>0</v>
      </c>
      <c r="AR198" s="17" t="s">
        <v>412</v>
      </c>
      <c r="AT198" s="17" t="s">
        <v>215</v>
      </c>
      <c r="AU198" s="17" t="s">
        <v>82</v>
      </c>
      <c r="AY198" s="17" t="s">
        <v>212</v>
      </c>
      <c r="BE198" s="227">
        <f>IF(N198="základní",J198,0)</f>
        <v>0</v>
      </c>
      <c r="BF198" s="227">
        <f>IF(N198="snížená",J198,0)</f>
        <v>0</v>
      </c>
      <c r="BG198" s="227">
        <f>IF(N198="zákl. přenesená",J198,0)</f>
        <v>0</v>
      </c>
      <c r="BH198" s="227">
        <f>IF(N198="sníž. přenesená",J198,0)</f>
        <v>0</v>
      </c>
      <c r="BI198" s="227">
        <f>IF(N198="nulová",J198,0)</f>
        <v>0</v>
      </c>
      <c r="BJ198" s="17" t="s">
        <v>82</v>
      </c>
      <c r="BK198" s="227">
        <f>ROUND(I198*H198,2)</f>
        <v>0</v>
      </c>
      <c r="BL198" s="17" t="s">
        <v>412</v>
      </c>
      <c r="BM198" s="17" t="s">
        <v>1512</v>
      </c>
    </row>
    <row r="199" s="1" customFormat="1">
      <c r="B199" s="38"/>
      <c r="C199" s="39"/>
      <c r="D199" s="228" t="s">
        <v>222</v>
      </c>
      <c r="E199" s="39"/>
      <c r="F199" s="229" t="s">
        <v>461</v>
      </c>
      <c r="G199" s="39"/>
      <c r="H199" s="39"/>
      <c r="I199" s="143"/>
      <c r="J199" s="39"/>
      <c r="K199" s="39"/>
      <c r="L199" s="43"/>
      <c r="M199" s="230"/>
      <c r="N199" s="79"/>
      <c r="O199" s="79"/>
      <c r="P199" s="79"/>
      <c r="Q199" s="79"/>
      <c r="R199" s="79"/>
      <c r="S199" s="79"/>
      <c r="T199" s="80"/>
      <c r="AT199" s="17" t="s">
        <v>222</v>
      </c>
      <c r="AU199" s="17" t="s">
        <v>82</v>
      </c>
    </row>
    <row r="200" s="12" customFormat="1">
      <c r="B200" s="231"/>
      <c r="C200" s="232"/>
      <c r="D200" s="228" t="s">
        <v>229</v>
      </c>
      <c r="E200" s="233" t="s">
        <v>21</v>
      </c>
      <c r="F200" s="234" t="s">
        <v>1508</v>
      </c>
      <c r="G200" s="232"/>
      <c r="H200" s="235">
        <v>12.800000000000001</v>
      </c>
      <c r="I200" s="236"/>
      <c r="J200" s="232"/>
      <c r="K200" s="232"/>
      <c r="L200" s="237"/>
      <c r="M200" s="238"/>
      <c r="N200" s="239"/>
      <c r="O200" s="239"/>
      <c r="P200" s="239"/>
      <c r="Q200" s="239"/>
      <c r="R200" s="239"/>
      <c r="S200" s="239"/>
      <c r="T200" s="240"/>
      <c r="AT200" s="241" t="s">
        <v>229</v>
      </c>
      <c r="AU200" s="241" t="s">
        <v>82</v>
      </c>
      <c r="AV200" s="12" t="s">
        <v>84</v>
      </c>
      <c r="AW200" s="12" t="s">
        <v>36</v>
      </c>
      <c r="AX200" s="12" t="s">
        <v>75</v>
      </c>
      <c r="AY200" s="241" t="s">
        <v>212</v>
      </c>
    </row>
    <row r="201" s="12" customFormat="1">
      <c r="B201" s="231"/>
      <c r="C201" s="232"/>
      <c r="D201" s="228" t="s">
        <v>229</v>
      </c>
      <c r="E201" s="233" t="s">
        <v>21</v>
      </c>
      <c r="F201" s="234" t="s">
        <v>1413</v>
      </c>
      <c r="G201" s="232"/>
      <c r="H201" s="235">
        <v>70.299999999999997</v>
      </c>
      <c r="I201" s="236"/>
      <c r="J201" s="232"/>
      <c r="K201" s="232"/>
      <c r="L201" s="237"/>
      <c r="M201" s="238"/>
      <c r="N201" s="239"/>
      <c r="O201" s="239"/>
      <c r="P201" s="239"/>
      <c r="Q201" s="239"/>
      <c r="R201" s="239"/>
      <c r="S201" s="239"/>
      <c r="T201" s="240"/>
      <c r="AT201" s="241" t="s">
        <v>229</v>
      </c>
      <c r="AU201" s="241" t="s">
        <v>82</v>
      </c>
      <c r="AV201" s="12" t="s">
        <v>84</v>
      </c>
      <c r="AW201" s="12" t="s">
        <v>36</v>
      </c>
      <c r="AX201" s="12" t="s">
        <v>75</v>
      </c>
      <c r="AY201" s="241" t="s">
        <v>212</v>
      </c>
    </row>
    <row r="202" s="13" customFormat="1">
      <c r="B202" s="242"/>
      <c r="C202" s="243"/>
      <c r="D202" s="228" t="s">
        <v>229</v>
      </c>
      <c r="E202" s="244" t="s">
        <v>21</v>
      </c>
      <c r="F202" s="245" t="s">
        <v>232</v>
      </c>
      <c r="G202" s="243"/>
      <c r="H202" s="246">
        <v>83.099999999999994</v>
      </c>
      <c r="I202" s="247"/>
      <c r="J202" s="243"/>
      <c r="K202" s="243"/>
      <c r="L202" s="248"/>
      <c r="M202" s="249"/>
      <c r="N202" s="250"/>
      <c r="O202" s="250"/>
      <c r="P202" s="250"/>
      <c r="Q202" s="250"/>
      <c r="R202" s="250"/>
      <c r="S202" s="250"/>
      <c r="T202" s="251"/>
      <c r="AT202" s="252" t="s">
        <v>229</v>
      </c>
      <c r="AU202" s="252" t="s">
        <v>82</v>
      </c>
      <c r="AV202" s="13" t="s">
        <v>220</v>
      </c>
      <c r="AW202" s="13" t="s">
        <v>36</v>
      </c>
      <c r="AX202" s="13" t="s">
        <v>82</v>
      </c>
      <c r="AY202" s="252" t="s">
        <v>212</v>
      </c>
    </row>
    <row r="203" s="1" customFormat="1" ht="33.75" customHeight="1">
      <c r="B203" s="38"/>
      <c r="C203" s="216" t="s">
        <v>1288</v>
      </c>
      <c r="D203" s="216" t="s">
        <v>215</v>
      </c>
      <c r="E203" s="217" t="s">
        <v>1513</v>
      </c>
      <c r="F203" s="218" t="s">
        <v>1514</v>
      </c>
      <c r="G203" s="219" t="s">
        <v>261</v>
      </c>
      <c r="H203" s="220">
        <v>12.800000000000001</v>
      </c>
      <c r="I203" s="221"/>
      <c r="J203" s="222">
        <f>ROUND(I203*H203,2)</f>
        <v>0</v>
      </c>
      <c r="K203" s="218" t="s">
        <v>219</v>
      </c>
      <c r="L203" s="43"/>
      <c r="M203" s="223" t="s">
        <v>21</v>
      </c>
      <c r="N203" s="224" t="s">
        <v>46</v>
      </c>
      <c r="O203" s="79"/>
      <c r="P203" s="225">
        <f>O203*H203</f>
        <v>0</v>
      </c>
      <c r="Q203" s="225">
        <v>0</v>
      </c>
      <c r="R203" s="225">
        <f>Q203*H203</f>
        <v>0</v>
      </c>
      <c r="S203" s="225">
        <v>0</v>
      </c>
      <c r="T203" s="226">
        <f>S203*H203</f>
        <v>0</v>
      </c>
      <c r="AR203" s="17" t="s">
        <v>412</v>
      </c>
      <c r="AT203" s="17" t="s">
        <v>215</v>
      </c>
      <c r="AU203" s="17" t="s">
        <v>82</v>
      </c>
      <c r="AY203" s="17" t="s">
        <v>212</v>
      </c>
      <c r="BE203" s="227">
        <f>IF(N203="základní",J203,0)</f>
        <v>0</v>
      </c>
      <c r="BF203" s="227">
        <f>IF(N203="snížená",J203,0)</f>
        <v>0</v>
      </c>
      <c r="BG203" s="227">
        <f>IF(N203="zákl. přenesená",J203,0)</f>
        <v>0</v>
      </c>
      <c r="BH203" s="227">
        <f>IF(N203="sníž. přenesená",J203,0)</f>
        <v>0</v>
      </c>
      <c r="BI203" s="227">
        <f>IF(N203="nulová",J203,0)</f>
        <v>0</v>
      </c>
      <c r="BJ203" s="17" t="s">
        <v>82</v>
      </c>
      <c r="BK203" s="227">
        <f>ROUND(I203*H203,2)</f>
        <v>0</v>
      </c>
      <c r="BL203" s="17" t="s">
        <v>412</v>
      </c>
      <c r="BM203" s="17" t="s">
        <v>1515</v>
      </c>
    </row>
    <row r="204" s="1" customFormat="1">
      <c r="B204" s="38"/>
      <c r="C204" s="39"/>
      <c r="D204" s="228" t="s">
        <v>222</v>
      </c>
      <c r="E204" s="39"/>
      <c r="F204" s="229" t="s">
        <v>461</v>
      </c>
      <c r="G204" s="39"/>
      <c r="H204" s="39"/>
      <c r="I204" s="143"/>
      <c r="J204" s="39"/>
      <c r="K204" s="39"/>
      <c r="L204" s="43"/>
      <c r="M204" s="230"/>
      <c r="N204" s="79"/>
      <c r="O204" s="79"/>
      <c r="P204" s="79"/>
      <c r="Q204" s="79"/>
      <c r="R204" s="79"/>
      <c r="S204" s="79"/>
      <c r="T204" s="80"/>
      <c r="AT204" s="17" t="s">
        <v>222</v>
      </c>
      <c r="AU204" s="17" t="s">
        <v>82</v>
      </c>
    </row>
    <row r="205" s="12" customFormat="1">
      <c r="B205" s="231"/>
      <c r="C205" s="232"/>
      <c r="D205" s="228" t="s">
        <v>229</v>
      </c>
      <c r="E205" s="233" t="s">
        <v>21</v>
      </c>
      <c r="F205" s="234" t="s">
        <v>1508</v>
      </c>
      <c r="G205" s="232"/>
      <c r="H205" s="235">
        <v>12.800000000000001</v>
      </c>
      <c r="I205" s="236"/>
      <c r="J205" s="232"/>
      <c r="K205" s="232"/>
      <c r="L205" s="237"/>
      <c r="M205" s="238"/>
      <c r="N205" s="239"/>
      <c r="O205" s="239"/>
      <c r="P205" s="239"/>
      <c r="Q205" s="239"/>
      <c r="R205" s="239"/>
      <c r="S205" s="239"/>
      <c r="T205" s="240"/>
      <c r="AT205" s="241" t="s">
        <v>229</v>
      </c>
      <c r="AU205" s="241" t="s">
        <v>82</v>
      </c>
      <c r="AV205" s="12" t="s">
        <v>84</v>
      </c>
      <c r="AW205" s="12" t="s">
        <v>36</v>
      </c>
      <c r="AX205" s="12" t="s">
        <v>82</v>
      </c>
      <c r="AY205" s="241" t="s">
        <v>212</v>
      </c>
    </row>
    <row r="206" s="1" customFormat="1" ht="33.75" customHeight="1">
      <c r="B206" s="38"/>
      <c r="C206" s="216" t="s">
        <v>1290</v>
      </c>
      <c r="D206" s="216" t="s">
        <v>215</v>
      </c>
      <c r="E206" s="217" t="s">
        <v>1516</v>
      </c>
      <c r="F206" s="218" t="s">
        <v>1517</v>
      </c>
      <c r="G206" s="219" t="s">
        <v>261</v>
      </c>
      <c r="H206" s="220">
        <v>70.299999999999997</v>
      </c>
      <c r="I206" s="221"/>
      <c r="J206" s="222">
        <f>ROUND(I206*H206,2)</f>
        <v>0</v>
      </c>
      <c r="K206" s="218" t="s">
        <v>219</v>
      </c>
      <c r="L206" s="43"/>
      <c r="M206" s="223" t="s">
        <v>21</v>
      </c>
      <c r="N206" s="224" t="s">
        <v>46</v>
      </c>
      <c r="O206" s="79"/>
      <c r="P206" s="225">
        <f>O206*H206</f>
        <v>0</v>
      </c>
      <c r="Q206" s="225">
        <v>0</v>
      </c>
      <c r="R206" s="225">
        <f>Q206*H206</f>
        <v>0</v>
      </c>
      <c r="S206" s="225">
        <v>0</v>
      </c>
      <c r="T206" s="226">
        <f>S206*H206</f>
        <v>0</v>
      </c>
      <c r="AR206" s="17" t="s">
        <v>412</v>
      </c>
      <c r="AT206" s="17" t="s">
        <v>215</v>
      </c>
      <c r="AU206" s="17" t="s">
        <v>82</v>
      </c>
      <c r="AY206" s="17" t="s">
        <v>212</v>
      </c>
      <c r="BE206" s="227">
        <f>IF(N206="základní",J206,0)</f>
        <v>0</v>
      </c>
      <c r="BF206" s="227">
        <f>IF(N206="snížená",J206,0)</f>
        <v>0</v>
      </c>
      <c r="BG206" s="227">
        <f>IF(N206="zákl. přenesená",J206,0)</f>
        <v>0</v>
      </c>
      <c r="BH206" s="227">
        <f>IF(N206="sníž. přenesená",J206,0)</f>
        <v>0</v>
      </c>
      <c r="BI206" s="227">
        <f>IF(N206="nulová",J206,0)</f>
        <v>0</v>
      </c>
      <c r="BJ206" s="17" t="s">
        <v>82</v>
      </c>
      <c r="BK206" s="227">
        <f>ROUND(I206*H206,2)</f>
        <v>0</v>
      </c>
      <c r="BL206" s="17" t="s">
        <v>412</v>
      </c>
      <c r="BM206" s="17" t="s">
        <v>1518</v>
      </c>
    </row>
    <row r="207" s="1" customFormat="1">
      <c r="B207" s="38"/>
      <c r="C207" s="39"/>
      <c r="D207" s="228" t="s">
        <v>222</v>
      </c>
      <c r="E207" s="39"/>
      <c r="F207" s="229" t="s">
        <v>461</v>
      </c>
      <c r="G207" s="39"/>
      <c r="H207" s="39"/>
      <c r="I207" s="143"/>
      <c r="J207" s="39"/>
      <c r="K207" s="39"/>
      <c r="L207" s="43"/>
      <c r="M207" s="230"/>
      <c r="N207" s="79"/>
      <c r="O207" s="79"/>
      <c r="P207" s="79"/>
      <c r="Q207" s="79"/>
      <c r="R207" s="79"/>
      <c r="S207" s="79"/>
      <c r="T207" s="80"/>
      <c r="AT207" s="17" t="s">
        <v>222</v>
      </c>
      <c r="AU207" s="17" t="s">
        <v>82</v>
      </c>
    </row>
    <row r="208" s="12" customFormat="1">
      <c r="B208" s="231"/>
      <c r="C208" s="232"/>
      <c r="D208" s="228" t="s">
        <v>229</v>
      </c>
      <c r="E208" s="233" t="s">
        <v>21</v>
      </c>
      <c r="F208" s="234" t="s">
        <v>1413</v>
      </c>
      <c r="G208" s="232"/>
      <c r="H208" s="235">
        <v>70.299999999999997</v>
      </c>
      <c r="I208" s="236"/>
      <c r="J208" s="232"/>
      <c r="K208" s="232"/>
      <c r="L208" s="237"/>
      <c r="M208" s="267"/>
      <c r="N208" s="268"/>
      <c r="O208" s="268"/>
      <c r="P208" s="268"/>
      <c r="Q208" s="268"/>
      <c r="R208" s="268"/>
      <c r="S208" s="268"/>
      <c r="T208" s="269"/>
      <c r="AT208" s="241" t="s">
        <v>229</v>
      </c>
      <c r="AU208" s="241" t="s">
        <v>82</v>
      </c>
      <c r="AV208" s="12" t="s">
        <v>84</v>
      </c>
      <c r="AW208" s="12" t="s">
        <v>36</v>
      </c>
      <c r="AX208" s="12" t="s">
        <v>82</v>
      </c>
      <c r="AY208" s="241" t="s">
        <v>212</v>
      </c>
    </row>
    <row r="209" s="1" customFormat="1" ht="6.96" customHeight="1">
      <c r="B209" s="57"/>
      <c r="C209" s="58"/>
      <c r="D209" s="58"/>
      <c r="E209" s="58"/>
      <c r="F209" s="58"/>
      <c r="G209" s="58"/>
      <c r="H209" s="58"/>
      <c r="I209" s="167"/>
      <c r="J209" s="58"/>
      <c r="K209" s="58"/>
      <c r="L209" s="43"/>
    </row>
  </sheetData>
  <sheetProtection sheet="1" autoFilter="0" formatColumns="0" formatRows="0" objects="1" scenarios="1" spinCount="100000" saltValue="Z0ZQ7X3HBsi7IuamFxK7+JNTn7vrBpwnoHtIwZVvRcZIqRLj/VanczARD69ELcFsH70NWY2otUGBMdcnDeq8Hw==" hashValue="ZAUX64HI31SuWK8B6BrsadN3n0bIzQtIFMUV3JHErh2txNKW1z1EM2QANw2xkZVfIeNuHUas5rgJLkkdyPOMwA==" algorithmName="SHA-512" password="CC35"/>
  <autoFilter ref="C93:K208"/>
  <mergeCells count="15">
    <mergeCell ref="E7:H7"/>
    <mergeCell ref="E11:H11"/>
    <mergeCell ref="E9:H9"/>
    <mergeCell ref="E13:H13"/>
    <mergeCell ref="E22:H22"/>
    <mergeCell ref="E31:H31"/>
    <mergeCell ref="E52:H52"/>
    <mergeCell ref="E56:H56"/>
    <mergeCell ref="E54:H54"/>
    <mergeCell ref="E58:H58"/>
    <mergeCell ref="E80:H80"/>
    <mergeCell ref="E84:H84"/>
    <mergeCell ref="E82:H82"/>
    <mergeCell ref="E86:H8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165</v>
      </c>
    </row>
    <row r="3" ht="6.96" customHeight="1">
      <c r="B3" s="137"/>
      <c r="C3" s="138"/>
      <c r="D3" s="138"/>
      <c r="E3" s="138"/>
      <c r="F3" s="138"/>
      <c r="G3" s="138"/>
      <c r="H3" s="138"/>
      <c r="I3" s="139"/>
      <c r="J3" s="138"/>
      <c r="K3" s="138"/>
      <c r="L3" s="20"/>
      <c r="AT3" s="17" t="s">
        <v>84</v>
      </c>
    </row>
    <row r="4" ht="24.96" customHeight="1">
      <c r="B4" s="20"/>
      <c r="D4" s="140" t="s">
        <v>182</v>
      </c>
      <c r="L4" s="20"/>
      <c r="M4" s="24" t="s">
        <v>10</v>
      </c>
      <c r="AT4" s="17" t="s">
        <v>4</v>
      </c>
    </row>
    <row r="5" ht="6.96" customHeight="1">
      <c r="B5" s="20"/>
      <c r="L5" s="20"/>
    </row>
    <row r="6" ht="12" customHeight="1">
      <c r="B6" s="20"/>
      <c r="D6" s="141" t="s">
        <v>16</v>
      </c>
      <c r="L6" s="20"/>
    </row>
    <row r="7" ht="16.5" customHeight="1">
      <c r="B7" s="20"/>
      <c r="E7" s="142" t="str">
        <f>'Rekapitulace stavby'!K6</f>
        <v>Oprava přejezdů v obvodu ST Ústí n.L.</v>
      </c>
      <c r="F7" s="141"/>
      <c r="G7" s="141"/>
      <c r="H7" s="141"/>
      <c r="L7" s="20"/>
    </row>
    <row r="8">
      <c r="B8" s="20"/>
      <c r="D8" s="141" t="s">
        <v>183</v>
      </c>
      <c r="L8" s="20"/>
    </row>
    <row r="9" ht="16.5" customHeight="1">
      <c r="B9" s="20"/>
      <c r="E9" s="142" t="s">
        <v>1300</v>
      </c>
      <c r="L9" s="20"/>
    </row>
    <row r="10" ht="12" customHeight="1">
      <c r="B10" s="20"/>
      <c r="D10" s="141" t="s">
        <v>185</v>
      </c>
      <c r="L10" s="20"/>
    </row>
    <row r="11" s="1" customFormat="1" ht="16.5" customHeight="1">
      <c r="B11" s="43"/>
      <c r="E11" s="141" t="s">
        <v>715</v>
      </c>
      <c r="F11" s="1"/>
      <c r="G11" s="1"/>
      <c r="H11" s="1"/>
      <c r="I11" s="143"/>
      <c r="L11" s="43"/>
    </row>
    <row r="12" s="1" customFormat="1" ht="12" customHeight="1">
      <c r="B12" s="43"/>
      <c r="D12" s="141" t="s">
        <v>187</v>
      </c>
      <c r="I12" s="143"/>
      <c r="L12" s="43"/>
    </row>
    <row r="13" s="1" customFormat="1" ht="36.96" customHeight="1">
      <c r="B13" s="43"/>
      <c r="E13" s="144" t="s">
        <v>1519</v>
      </c>
      <c r="F13" s="1"/>
      <c r="G13" s="1"/>
      <c r="H13" s="1"/>
      <c r="I13" s="143"/>
      <c r="L13" s="43"/>
    </row>
    <row r="14" s="1" customFormat="1">
      <c r="B14" s="43"/>
      <c r="I14" s="143"/>
      <c r="L14" s="43"/>
    </row>
    <row r="15" s="1" customFormat="1" ht="12" customHeight="1">
      <c r="B15" s="43"/>
      <c r="D15" s="141" t="s">
        <v>18</v>
      </c>
      <c r="F15" s="17" t="s">
        <v>21</v>
      </c>
      <c r="I15" s="145" t="s">
        <v>20</v>
      </c>
      <c r="J15" s="17" t="s">
        <v>21</v>
      </c>
      <c r="L15" s="43"/>
    </row>
    <row r="16" s="1" customFormat="1" ht="12" customHeight="1">
      <c r="B16" s="43"/>
      <c r="D16" s="141" t="s">
        <v>22</v>
      </c>
      <c r="F16" s="17" t="s">
        <v>23</v>
      </c>
      <c r="I16" s="145" t="s">
        <v>24</v>
      </c>
      <c r="J16" s="146" t="str">
        <f>'Rekapitulace stavby'!AN8</f>
        <v>2. 11. 2018</v>
      </c>
      <c r="L16" s="43"/>
    </row>
    <row r="17" s="1" customFormat="1" ht="10.8" customHeight="1">
      <c r="B17" s="43"/>
      <c r="I17" s="143"/>
      <c r="L17" s="43"/>
    </row>
    <row r="18" s="1" customFormat="1" ht="12" customHeight="1">
      <c r="B18" s="43"/>
      <c r="D18" s="141" t="s">
        <v>26</v>
      </c>
      <c r="I18" s="145" t="s">
        <v>27</v>
      </c>
      <c r="J18" s="17" t="s">
        <v>28</v>
      </c>
      <c r="L18" s="43"/>
    </row>
    <row r="19" s="1" customFormat="1" ht="18" customHeight="1">
      <c r="B19" s="43"/>
      <c r="E19" s="17" t="s">
        <v>29</v>
      </c>
      <c r="I19" s="145" t="s">
        <v>30</v>
      </c>
      <c r="J19" s="17" t="s">
        <v>31</v>
      </c>
      <c r="L19" s="43"/>
    </row>
    <row r="20" s="1" customFormat="1" ht="6.96" customHeight="1">
      <c r="B20" s="43"/>
      <c r="I20" s="143"/>
      <c r="L20" s="43"/>
    </row>
    <row r="21" s="1" customFormat="1" ht="12" customHeight="1">
      <c r="B21" s="43"/>
      <c r="D21" s="141" t="s">
        <v>32</v>
      </c>
      <c r="I21" s="145" t="s">
        <v>27</v>
      </c>
      <c r="J21" s="33" t="str">
        <f>'Rekapitulace stavby'!AN13</f>
        <v>Vyplň údaj</v>
      </c>
      <c r="L21" s="43"/>
    </row>
    <row r="22" s="1" customFormat="1" ht="18" customHeight="1">
      <c r="B22" s="43"/>
      <c r="E22" s="33" t="str">
        <f>'Rekapitulace stavby'!E14</f>
        <v>Vyplň údaj</v>
      </c>
      <c r="F22" s="17"/>
      <c r="G22" s="17"/>
      <c r="H22" s="17"/>
      <c r="I22" s="145" t="s">
        <v>30</v>
      </c>
      <c r="J22" s="33" t="str">
        <f>'Rekapitulace stavby'!AN14</f>
        <v>Vyplň údaj</v>
      </c>
      <c r="L22" s="43"/>
    </row>
    <row r="23" s="1" customFormat="1" ht="6.96" customHeight="1">
      <c r="B23" s="43"/>
      <c r="I23" s="143"/>
      <c r="L23" s="43"/>
    </row>
    <row r="24" s="1" customFormat="1" ht="12" customHeight="1">
      <c r="B24" s="43"/>
      <c r="D24" s="141" t="s">
        <v>34</v>
      </c>
      <c r="I24" s="145" t="s">
        <v>27</v>
      </c>
      <c r="J24" s="17" t="str">
        <f>IF('Rekapitulace stavby'!AN16="","",'Rekapitulace stavby'!AN16)</f>
        <v/>
      </c>
      <c r="L24" s="43"/>
    </row>
    <row r="25" s="1" customFormat="1" ht="18" customHeight="1">
      <c r="B25" s="43"/>
      <c r="E25" s="17" t="str">
        <f>IF('Rekapitulace stavby'!E17="","",'Rekapitulace stavby'!E17)</f>
        <v xml:space="preserve"> </v>
      </c>
      <c r="I25" s="145" t="s">
        <v>30</v>
      </c>
      <c r="J25" s="17" t="str">
        <f>IF('Rekapitulace stavby'!AN17="","",'Rekapitulace stavby'!AN17)</f>
        <v/>
      </c>
      <c r="L25" s="43"/>
    </row>
    <row r="26" s="1" customFormat="1" ht="6.96" customHeight="1">
      <c r="B26" s="43"/>
      <c r="I26" s="143"/>
      <c r="L26" s="43"/>
    </row>
    <row r="27" s="1" customFormat="1" ht="12" customHeight="1">
      <c r="B27" s="43"/>
      <c r="D27" s="141" t="s">
        <v>37</v>
      </c>
      <c r="I27" s="145" t="s">
        <v>27</v>
      </c>
      <c r="J27" s="17" t="s">
        <v>21</v>
      </c>
      <c r="L27" s="43"/>
    </row>
    <row r="28" s="1" customFormat="1" ht="18" customHeight="1">
      <c r="B28" s="43"/>
      <c r="E28" s="17" t="s">
        <v>38</v>
      </c>
      <c r="I28" s="145" t="s">
        <v>30</v>
      </c>
      <c r="J28" s="17" t="s">
        <v>21</v>
      </c>
      <c r="L28" s="43"/>
    </row>
    <row r="29" s="1" customFormat="1" ht="6.96" customHeight="1">
      <c r="B29" s="43"/>
      <c r="I29" s="143"/>
      <c r="L29" s="43"/>
    </row>
    <row r="30" s="1" customFormat="1" ht="12" customHeight="1">
      <c r="B30" s="43"/>
      <c r="D30" s="141" t="s">
        <v>39</v>
      </c>
      <c r="I30" s="143"/>
      <c r="L30" s="43"/>
    </row>
    <row r="31" s="7" customFormat="1" ht="45" customHeight="1">
      <c r="B31" s="147"/>
      <c r="E31" s="148" t="s">
        <v>40</v>
      </c>
      <c r="F31" s="148"/>
      <c r="G31" s="148"/>
      <c r="H31" s="148"/>
      <c r="I31" s="149"/>
      <c r="L31" s="147"/>
    </row>
    <row r="32" s="1" customFormat="1" ht="6.96" customHeight="1">
      <c r="B32" s="43"/>
      <c r="I32" s="143"/>
      <c r="L32" s="43"/>
    </row>
    <row r="33" s="1" customFormat="1" ht="6.96" customHeight="1">
      <c r="B33" s="43"/>
      <c r="D33" s="71"/>
      <c r="E33" s="71"/>
      <c r="F33" s="71"/>
      <c r="G33" s="71"/>
      <c r="H33" s="71"/>
      <c r="I33" s="150"/>
      <c r="J33" s="71"/>
      <c r="K33" s="71"/>
      <c r="L33" s="43"/>
    </row>
    <row r="34" s="1" customFormat="1" ht="25.44" customHeight="1">
      <c r="B34" s="43"/>
      <c r="D34" s="151" t="s">
        <v>41</v>
      </c>
      <c r="I34" s="143"/>
      <c r="J34" s="152">
        <f>ROUND(J92, 2)</f>
        <v>0</v>
      </c>
      <c r="L34" s="43"/>
    </row>
    <row r="35" s="1" customFormat="1" ht="6.96" customHeight="1">
      <c r="B35" s="43"/>
      <c r="D35" s="71"/>
      <c r="E35" s="71"/>
      <c r="F35" s="71"/>
      <c r="G35" s="71"/>
      <c r="H35" s="71"/>
      <c r="I35" s="150"/>
      <c r="J35" s="71"/>
      <c r="K35" s="71"/>
      <c r="L35" s="43"/>
    </row>
    <row r="36" s="1" customFormat="1" ht="14.4" customHeight="1">
      <c r="B36" s="43"/>
      <c r="F36" s="153" t="s">
        <v>43</v>
      </c>
      <c r="I36" s="154" t="s">
        <v>42</v>
      </c>
      <c r="J36" s="153" t="s">
        <v>44</v>
      </c>
      <c r="L36" s="43"/>
    </row>
    <row r="37" s="1" customFormat="1" ht="14.4" customHeight="1">
      <c r="B37" s="43"/>
      <c r="D37" s="141" t="s">
        <v>45</v>
      </c>
      <c r="E37" s="141" t="s">
        <v>46</v>
      </c>
      <c r="F37" s="155">
        <f>ROUND((SUM(BE92:BE104)),  2)</f>
        <v>0</v>
      </c>
      <c r="I37" s="156">
        <v>0.20999999999999999</v>
      </c>
      <c r="J37" s="155">
        <f>ROUND(((SUM(BE92:BE104))*I37),  2)</f>
        <v>0</v>
      </c>
      <c r="L37" s="43"/>
    </row>
    <row r="38" s="1" customFormat="1" ht="14.4" customHeight="1">
      <c r="B38" s="43"/>
      <c r="E38" s="141" t="s">
        <v>47</v>
      </c>
      <c r="F38" s="155">
        <f>ROUND((SUM(BF92:BF104)),  2)</f>
        <v>0</v>
      </c>
      <c r="I38" s="156">
        <v>0.14999999999999999</v>
      </c>
      <c r="J38" s="155">
        <f>ROUND(((SUM(BF92:BF104))*I38),  2)</f>
        <v>0</v>
      </c>
      <c r="L38" s="43"/>
    </row>
    <row r="39" hidden="1" s="1" customFormat="1" ht="14.4" customHeight="1">
      <c r="B39" s="43"/>
      <c r="E39" s="141" t="s">
        <v>48</v>
      </c>
      <c r="F39" s="155">
        <f>ROUND((SUM(BG92:BG104)),  2)</f>
        <v>0</v>
      </c>
      <c r="I39" s="156">
        <v>0.20999999999999999</v>
      </c>
      <c r="J39" s="155">
        <f>0</f>
        <v>0</v>
      </c>
      <c r="L39" s="43"/>
    </row>
    <row r="40" hidden="1" s="1" customFormat="1" ht="14.4" customHeight="1">
      <c r="B40" s="43"/>
      <c r="E40" s="141" t="s">
        <v>49</v>
      </c>
      <c r="F40" s="155">
        <f>ROUND((SUM(BH92:BH104)),  2)</f>
        <v>0</v>
      </c>
      <c r="I40" s="156">
        <v>0.14999999999999999</v>
      </c>
      <c r="J40" s="155">
        <f>0</f>
        <v>0</v>
      </c>
      <c r="L40" s="43"/>
    </row>
    <row r="41" hidden="1" s="1" customFormat="1" ht="14.4" customHeight="1">
      <c r="B41" s="43"/>
      <c r="E41" s="141" t="s">
        <v>50</v>
      </c>
      <c r="F41" s="155">
        <f>ROUND((SUM(BI92:BI104)),  2)</f>
        <v>0</v>
      </c>
      <c r="I41" s="156">
        <v>0</v>
      </c>
      <c r="J41" s="155">
        <f>0</f>
        <v>0</v>
      </c>
      <c r="L41" s="43"/>
    </row>
    <row r="42" s="1" customFormat="1" ht="6.96" customHeight="1">
      <c r="B42" s="43"/>
      <c r="I42" s="143"/>
      <c r="L42" s="43"/>
    </row>
    <row r="43" s="1" customFormat="1" ht="25.44" customHeight="1">
      <c r="B43" s="43"/>
      <c r="C43" s="157"/>
      <c r="D43" s="158" t="s">
        <v>51</v>
      </c>
      <c r="E43" s="159"/>
      <c r="F43" s="159"/>
      <c r="G43" s="160" t="s">
        <v>52</v>
      </c>
      <c r="H43" s="161" t="s">
        <v>53</v>
      </c>
      <c r="I43" s="162"/>
      <c r="J43" s="163">
        <f>SUM(J34:J41)</f>
        <v>0</v>
      </c>
      <c r="K43" s="164"/>
      <c r="L43" s="43"/>
    </row>
    <row r="44" s="1" customFormat="1" ht="14.4" customHeight="1">
      <c r="B44" s="165"/>
      <c r="C44" s="166"/>
      <c r="D44" s="166"/>
      <c r="E44" s="166"/>
      <c r="F44" s="166"/>
      <c r="G44" s="166"/>
      <c r="H44" s="166"/>
      <c r="I44" s="167"/>
      <c r="J44" s="166"/>
      <c r="K44" s="166"/>
      <c r="L44" s="43"/>
    </row>
    <row r="48" s="1" customFormat="1" ht="6.96" customHeight="1">
      <c r="B48" s="168"/>
      <c r="C48" s="169"/>
      <c r="D48" s="169"/>
      <c r="E48" s="169"/>
      <c r="F48" s="169"/>
      <c r="G48" s="169"/>
      <c r="H48" s="169"/>
      <c r="I48" s="170"/>
      <c r="J48" s="169"/>
      <c r="K48" s="169"/>
      <c r="L48" s="43"/>
    </row>
    <row r="49" s="1" customFormat="1" ht="24.96" customHeight="1">
      <c r="B49" s="38"/>
      <c r="C49" s="23" t="s">
        <v>189</v>
      </c>
      <c r="D49" s="39"/>
      <c r="E49" s="39"/>
      <c r="F49" s="39"/>
      <c r="G49" s="39"/>
      <c r="H49" s="39"/>
      <c r="I49" s="143"/>
      <c r="J49" s="39"/>
      <c r="K49" s="39"/>
      <c r="L49" s="43"/>
    </row>
    <row r="50" s="1" customFormat="1" ht="6.96" customHeight="1">
      <c r="B50" s="38"/>
      <c r="C50" s="39"/>
      <c r="D50" s="39"/>
      <c r="E50" s="39"/>
      <c r="F50" s="39"/>
      <c r="G50" s="39"/>
      <c r="H50" s="39"/>
      <c r="I50" s="143"/>
      <c r="J50" s="39"/>
      <c r="K50" s="39"/>
      <c r="L50" s="43"/>
    </row>
    <row r="51" s="1" customFormat="1" ht="12" customHeight="1">
      <c r="B51" s="38"/>
      <c r="C51" s="32" t="s">
        <v>16</v>
      </c>
      <c r="D51" s="39"/>
      <c r="E51" s="39"/>
      <c r="F51" s="39"/>
      <c r="G51" s="39"/>
      <c r="H51" s="39"/>
      <c r="I51" s="143"/>
      <c r="J51" s="39"/>
      <c r="K51" s="39"/>
      <c r="L51" s="43"/>
    </row>
    <row r="52" s="1" customFormat="1" ht="16.5" customHeight="1">
      <c r="B52" s="38"/>
      <c r="C52" s="39"/>
      <c r="D52" s="39"/>
      <c r="E52" s="171" t="str">
        <f>E7</f>
        <v>Oprava přejezdů v obvodu ST Ústí n.L.</v>
      </c>
      <c r="F52" s="32"/>
      <c r="G52" s="32"/>
      <c r="H52" s="32"/>
      <c r="I52" s="143"/>
      <c r="J52" s="39"/>
      <c r="K52" s="39"/>
      <c r="L52" s="43"/>
    </row>
    <row r="53" ht="12" customHeight="1">
      <c r="B53" s="21"/>
      <c r="C53" s="32" t="s">
        <v>183</v>
      </c>
      <c r="D53" s="22"/>
      <c r="E53" s="22"/>
      <c r="F53" s="22"/>
      <c r="G53" s="22"/>
      <c r="H53" s="22"/>
      <c r="I53" s="136"/>
      <c r="J53" s="22"/>
      <c r="K53" s="22"/>
      <c r="L53" s="20"/>
    </row>
    <row r="54" ht="16.5" customHeight="1">
      <c r="B54" s="21"/>
      <c r="C54" s="22"/>
      <c r="D54" s="22"/>
      <c r="E54" s="171" t="s">
        <v>1300</v>
      </c>
      <c r="F54" s="22"/>
      <c r="G54" s="22"/>
      <c r="H54" s="22"/>
      <c r="I54" s="136"/>
      <c r="J54" s="22"/>
      <c r="K54" s="22"/>
      <c r="L54" s="20"/>
    </row>
    <row r="55" ht="12" customHeight="1">
      <c r="B55" s="21"/>
      <c r="C55" s="32" t="s">
        <v>185</v>
      </c>
      <c r="D55" s="22"/>
      <c r="E55" s="22"/>
      <c r="F55" s="22"/>
      <c r="G55" s="22"/>
      <c r="H55" s="22"/>
      <c r="I55" s="136"/>
      <c r="J55" s="22"/>
      <c r="K55" s="22"/>
      <c r="L55" s="20"/>
    </row>
    <row r="56" s="1" customFormat="1" ht="16.5" customHeight="1">
      <c r="B56" s="38"/>
      <c r="C56" s="39"/>
      <c r="D56" s="39"/>
      <c r="E56" s="32" t="s">
        <v>715</v>
      </c>
      <c r="F56" s="39"/>
      <c r="G56" s="39"/>
      <c r="H56" s="39"/>
      <c r="I56" s="143"/>
      <c r="J56" s="39"/>
      <c r="K56" s="39"/>
      <c r="L56" s="43"/>
    </row>
    <row r="57" s="1" customFormat="1" ht="12" customHeight="1">
      <c r="B57" s="38"/>
      <c r="C57" s="32" t="s">
        <v>187</v>
      </c>
      <c r="D57" s="39"/>
      <c r="E57" s="39"/>
      <c r="F57" s="39"/>
      <c r="G57" s="39"/>
      <c r="H57" s="39"/>
      <c r="I57" s="143"/>
      <c r="J57" s="39"/>
      <c r="K57" s="39"/>
      <c r="L57" s="43"/>
    </row>
    <row r="58" s="1" customFormat="1" ht="16.5" customHeight="1">
      <c r="B58" s="38"/>
      <c r="C58" s="39"/>
      <c r="D58" s="39"/>
      <c r="E58" s="64" t="str">
        <f>E13</f>
        <v>VRN - 1.+2.TK - P2995</v>
      </c>
      <c r="F58" s="39"/>
      <c r="G58" s="39"/>
      <c r="H58" s="39"/>
      <c r="I58" s="143"/>
      <c r="J58" s="39"/>
      <c r="K58" s="39"/>
      <c r="L58" s="43"/>
    </row>
    <row r="59" s="1" customFormat="1" ht="6.96" customHeight="1">
      <c r="B59" s="38"/>
      <c r="C59" s="39"/>
      <c r="D59" s="39"/>
      <c r="E59" s="39"/>
      <c r="F59" s="39"/>
      <c r="G59" s="39"/>
      <c r="H59" s="39"/>
      <c r="I59" s="143"/>
      <c r="J59" s="39"/>
      <c r="K59" s="39"/>
      <c r="L59" s="43"/>
    </row>
    <row r="60" s="1" customFormat="1" ht="12" customHeight="1">
      <c r="B60" s="38"/>
      <c r="C60" s="32" t="s">
        <v>22</v>
      </c>
      <c r="D60" s="39"/>
      <c r="E60" s="39"/>
      <c r="F60" s="27" t="str">
        <f>F16</f>
        <v>obvod ST Ústí n.L.</v>
      </c>
      <c r="G60" s="39"/>
      <c r="H60" s="39"/>
      <c r="I60" s="145" t="s">
        <v>24</v>
      </c>
      <c r="J60" s="67" t="str">
        <f>IF(J16="","",J16)</f>
        <v>2. 11. 2018</v>
      </c>
      <c r="K60" s="39"/>
      <c r="L60" s="43"/>
    </row>
    <row r="61" s="1" customFormat="1" ht="6.96" customHeight="1">
      <c r="B61" s="38"/>
      <c r="C61" s="39"/>
      <c r="D61" s="39"/>
      <c r="E61" s="39"/>
      <c r="F61" s="39"/>
      <c r="G61" s="39"/>
      <c r="H61" s="39"/>
      <c r="I61" s="143"/>
      <c r="J61" s="39"/>
      <c r="K61" s="39"/>
      <c r="L61" s="43"/>
    </row>
    <row r="62" s="1" customFormat="1" ht="13.65" customHeight="1">
      <c r="B62" s="38"/>
      <c r="C62" s="32" t="s">
        <v>26</v>
      </c>
      <c r="D62" s="39"/>
      <c r="E62" s="39"/>
      <c r="F62" s="27" t="str">
        <f>E19</f>
        <v>SŽDC s.o., OŘ Ústí n.L., ST Ústí n.L.</v>
      </c>
      <c r="G62" s="39"/>
      <c r="H62" s="39"/>
      <c r="I62" s="145" t="s">
        <v>34</v>
      </c>
      <c r="J62" s="36" t="str">
        <f>E25</f>
        <v xml:space="preserve"> </v>
      </c>
      <c r="K62" s="39"/>
      <c r="L62" s="43"/>
    </row>
    <row r="63" s="1" customFormat="1" ht="24.9" customHeight="1">
      <c r="B63" s="38"/>
      <c r="C63" s="32" t="s">
        <v>32</v>
      </c>
      <c r="D63" s="39"/>
      <c r="E63" s="39"/>
      <c r="F63" s="27" t="str">
        <f>IF(E22="","",E22)</f>
        <v>Vyplň údaj</v>
      </c>
      <c r="G63" s="39"/>
      <c r="H63" s="39"/>
      <c r="I63" s="145" t="s">
        <v>37</v>
      </c>
      <c r="J63" s="36" t="str">
        <f>E28</f>
        <v>Jakub Lukášek, DiS; Jan Seemann, DiS</v>
      </c>
      <c r="K63" s="39"/>
      <c r="L63" s="43"/>
    </row>
    <row r="64" s="1" customFormat="1" ht="10.32" customHeight="1">
      <c r="B64" s="38"/>
      <c r="C64" s="39"/>
      <c r="D64" s="39"/>
      <c r="E64" s="39"/>
      <c r="F64" s="39"/>
      <c r="G64" s="39"/>
      <c r="H64" s="39"/>
      <c r="I64" s="143"/>
      <c r="J64" s="39"/>
      <c r="K64" s="39"/>
      <c r="L64" s="43"/>
    </row>
    <row r="65" s="1" customFormat="1" ht="29.28" customHeight="1">
      <c r="B65" s="38"/>
      <c r="C65" s="172" t="s">
        <v>190</v>
      </c>
      <c r="D65" s="173"/>
      <c r="E65" s="173"/>
      <c r="F65" s="173"/>
      <c r="G65" s="173"/>
      <c r="H65" s="173"/>
      <c r="I65" s="174"/>
      <c r="J65" s="175" t="s">
        <v>191</v>
      </c>
      <c r="K65" s="173"/>
      <c r="L65" s="43"/>
    </row>
    <row r="66" s="1" customFormat="1" ht="10.32" customHeight="1">
      <c r="B66" s="38"/>
      <c r="C66" s="39"/>
      <c r="D66" s="39"/>
      <c r="E66" s="39"/>
      <c r="F66" s="39"/>
      <c r="G66" s="39"/>
      <c r="H66" s="39"/>
      <c r="I66" s="143"/>
      <c r="J66" s="39"/>
      <c r="K66" s="39"/>
      <c r="L66" s="43"/>
    </row>
    <row r="67" s="1" customFormat="1" ht="22.8" customHeight="1">
      <c r="B67" s="38"/>
      <c r="C67" s="176" t="s">
        <v>73</v>
      </c>
      <c r="D67" s="39"/>
      <c r="E67" s="39"/>
      <c r="F67" s="39"/>
      <c r="G67" s="39"/>
      <c r="H67" s="39"/>
      <c r="I67" s="143"/>
      <c r="J67" s="97">
        <f>J92</f>
        <v>0</v>
      </c>
      <c r="K67" s="39"/>
      <c r="L67" s="43"/>
      <c r="AU67" s="17" t="s">
        <v>192</v>
      </c>
    </row>
    <row r="68" s="8" customFormat="1" ht="24.96" customHeight="1">
      <c r="B68" s="177"/>
      <c r="C68" s="178"/>
      <c r="D68" s="179" t="s">
        <v>196</v>
      </c>
      <c r="E68" s="180"/>
      <c r="F68" s="180"/>
      <c r="G68" s="180"/>
      <c r="H68" s="180"/>
      <c r="I68" s="181"/>
      <c r="J68" s="182">
        <f>J93</f>
        <v>0</v>
      </c>
      <c r="K68" s="178"/>
      <c r="L68" s="183"/>
    </row>
    <row r="69" s="1" customFormat="1" ht="21.84" customHeight="1">
      <c r="B69" s="38"/>
      <c r="C69" s="39"/>
      <c r="D69" s="39"/>
      <c r="E69" s="39"/>
      <c r="F69" s="39"/>
      <c r="G69" s="39"/>
      <c r="H69" s="39"/>
      <c r="I69" s="143"/>
      <c r="J69" s="39"/>
      <c r="K69" s="39"/>
      <c r="L69" s="43"/>
    </row>
    <row r="70" s="1" customFormat="1" ht="6.96" customHeight="1">
      <c r="B70" s="57"/>
      <c r="C70" s="58"/>
      <c r="D70" s="58"/>
      <c r="E70" s="58"/>
      <c r="F70" s="58"/>
      <c r="G70" s="58"/>
      <c r="H70" s="58"/>
      <c r="I70" s="167"/>
      <c r="J70" s="58"/>
      <c r="K70" s="58"/>
      <c r="L70" s="43"/>
    </row>
    <row r="74" s="1" customFormat="1" ht="6.96" customHeight="1">
      <c r="B74" s="59"/>
      <c r="C74" s="60"/>
      <c r="D74" s="60"/>
      <c r="E74" s="60"/>
      <c r="F74" s="60"/>
      <c r="G74" s="60"/>
      <c r="H74" s="60"/>
      <c r="I74" s="170"/>
      <c r="J74" s="60"/>
      <c r="K74" s="60"/>
      <c r="L74" s="43"/>
    </row>
    <row r="75" s="1" customFormat="1" ht="24.96" customHeight="1">
      <c r="B75" s="38"/>
      <c r="C75" s="23" t="s">
        <v>197</v>
      </c>
      <c r="D75" s="39"/>
      <c r="E75" s="39"/>
      <c r="F75" s="39"/>
      <c r="G75" s="39"/>
      <c r="H75" s="39"/>
      <c r="I75" s="143"/>
      <c r="J75" s="39"/>
      <c r="K75" s="39"/>
      <c r="L75" s="43"/>
    </row>
    <row r="76" s="1" customFormat="1" ht="6.96" customHeight="1">
      <c r="B76" s="38"/>
      <c r="C76" s="39"/>
      <c r="D76" s="39"/>
      <c r="E76" s="39"/>
      <c r="F76" s="39"/>
      <c r="G76" s="39"/>
      <c r="H76" s="39"/>
      <c r="I76" s="143"/>
      <c r="J76" s="39"/>
      <c r="K76" s="39"/>
      <c r="L76" s="43"/>
    </row>
    <row r="77" s="1" customFormat="1" ht="12" customHeight="1">
      <c r="B77" s="38"/>
      <c r="C77" s="32" t="s">
        <v>16</v>
      </c>
      <c r="D77" s="39"/>
      <c r="E77" s="39"/>
      <c r="F77" s="39"/>
      <c r="G77" s="39"/>
      <c r="H77" s="39"/>
      <c r="I77" s="143"/>
      <c r="J77" s="39"/>
      <c r="K77" s="39"/>
      <c r="L77" s="43"/>
    </row>
    <row r="78" s="1" customFormat="1" ht="16.5" customHeight="1">
      <c r="B78" s="38"/>
      <c r="C78" s="39"/>
      <c r="D78" s="39"/>
      <c r="E78" s="171" t="str">
        <f>E7</f>
        <v>Oprava přejezdů v obvodu ST Ústí n.L.</v>
      </c>
      <c r="F78" s="32"/>
      <c r="G78" s="32"/>
      <c r="H78" s="32"/>
      <c r="I78" s="143"/>
      <c r="J78" s="39"/>
      <c r="K78" s="39"/>
      <c r="L78" s="43"/>
    </row>
    <row r="79" ht="12" customHeight="1">
      <c r="B79" s="21"/>
      <c r="C79" s="32" t="s">
        <v>183</v>
      </c>
      <c r="D79" s="22"/>
      <c r="E79" s="22"/>
      <c r="F79" s="22"/>
      <c r="G79" s="22"/>
      <c r="H79" s="22"/>
      <c r="I79" s="136"/>
      <c r="J79" s="22"/>
      <c r="K79" s="22"/>
      <c r="L79" s="20"/>
    </row>
    <row r="80" ht="16.5" customHeight="1">
      <c r="B80" s="21"/>
      <c r="C80" s="22"/>
      <c r="D80" s="22"/>
      <c r="E80" s="171" t="s">
        <v>1300</v>
      </c>
      <c r="F80" s="22"/>
      <c r="G80" s="22"/>
      <c r="H80" s="22"/>
      <c r="I80" s="136"/>
      <c r="J80" s="22"/>
      <c r="K80" s="22"/>
      <c r="L80" s="20"/>
    </row>
    <row r="81" ht="12" customHeight="1">
      <c r="B81" s="21"/>
      <c r="C81" s="32" t="s">
        <v>185</v>
      </c>
      <c r="D81" s="22"/>
      <c r="E81" s="22"/>
      <c r="F81" s="22"/>
      <c r="G81" s="22"/>
      <c r="H81" s="22"/>
      <c r="I81" s="136"/>
      <c r="J81" s="22"/>
      <c r="K81" s="22"/>
      <c r="L81" s="20"/>
    </row>
    <row r="82" s="1" customFormat="1" ht="16.5" customHeight="1">
      <c r="B82" s="38"/>
      <c r="C82" s="39"/>
      <c r="D82" s="39"/>
      <c r="E82" s="32" t="s">
        <v>715</v>
      </c>
      <c r="F82" s="39"/>
      <c r="G82" s="39"/>
      <c r="H82" s="39"/>
      <c r="I82" s="143"/>
      <c r="J82" s="39"/>
      <c r="K82" s="39"/>
      <c r="L82" s="43"/>
    </row>
    <row r="83" s="1" customFormat="1" ht="12" customHeight="1">
      <c r="B83" s="38"/>
      <c r="C83" s="32" t="s">
        <v>187</v>
      </c>
      <c r="D83" s="39"/>
      <c r="E83" s="39"/>
      <c r="F83" s="39"/>
      <c r="G83" s="39"/>
      <c r="H83" s="39"/>
      <c r="I83" s="143"/>
      <c r="J83" s="39"/>
      <c r="K83" s="39"/>
      <c r="L83" s="43"/>
    </row>
    <row r="84" s="1" customFormat="1" ht="16.5" customHeight="1">
      <c r="B84" s="38"/>
      <c r="C84" s="39"/>
      <c r="D84" s="39"/>
      <c r="E84" s="64" t="str">
        <f>E13</f>
        <v>VRN - 1.+2.TK - P2995</v>
      </c>
      <c r="F84" s="39"/>
      <c r="G84" s="39"/>
      <c r="H84" s="39"/>
      <c r="I84" s="143"/>
      <c r="J84" s="39"/>
      <c r="K84" s="39"/>
      <c r="L84" s="43"/>
    </row>
    <row r="85" s="1" customFormat="1" ht="6.96" customHeight="1">
      <c r="B85" s="38"/>
      <c r="C85" s="39"/>
      <c r="D85" s="39"/>
      <c r="E85" s="39"/>
      <c r="F85" s="39"/>
      <c r="G85" s="39"/>
      <c r="H85" s="39"/>
      <c r="I85" s="143"/>
      <c r="J85" s="39"/>
      <c r="K85" s="39"/>
      <c r="L85" s="43"/>
    </row>
    <row r="86" s="1" customFormat="1" ht="12" customHeight="1">
      <c r="B86" s="38"/>
      <c r="C86" s="32" t="s">
        <v>22</v>
      </c>
      <c r="D86" s="39"/>
      <c r="E86" s="39"/>
      <c r="F86" s="27" t="str">
        <f>F16</f>
        <v>obvod ST Ústí n.L.</v>
      </c>
      <c r="G86" s="39"/>
      <c r="H86" s="39"/>
      <c r="I86" s="145" t="s">
        <v>24</v>
      </c>
      <c r="J86" s="67" t="str">
        <f>IF(J16="","",J16)</f>
        <v>2. 11. 2018</v>
      </c>
      <c r="K86" s="39"/>
      <c r="L86" s="43"/>
    </row>
    <row r="87" s="1" customFormat="1" ht="6.96" customHeight="1">
      <c r="B87" s="38"/>
      <c r="C87" s="39"/>
      <c r="D87" s="39"/>
      <c r="E87" s="39"/>
      <c r="F87" s="39"/>
      <c r="G87" s="39"/>
      <c r="H87" s="39"/>
      <c r="I87" s="143"/>
      <c r="J87" s="39"/>
      <c r="K87" s="39"/>
      <c r="L87" s="43"/>
    </row>
    <row r="88" s="1" customFormat="1" ht="13.65" customHeight="1">
      <c r="B88" s="38"/>
      <c r="C88" s="32" t="s">
        <v>26</v>
      </c>
      <c r="D88" s="39"/>
      <c r="E88" s="39"/>
      <c r="F88" s="27" t="str">
        <f>E19</f>
        <v>SŽDC s.o., OŘ Ústí n.L., ST Ústí n.L.</v>
      </c>
      <c r="G88" s="39"/>
      <c r="H88" s="39"/>
      <c r="I88" s="145" t="s">
        <v>34</v>
      </c>
      <c r="J88" s="36" t="str">
        <f>E25</f>
        <v xml:space="preserve"> </v>
      </c>
      <c r="K88" s="39"/>
      <c r="L88" s="43"/>
    </row>
    <row r="89" s="1" customFormat="1" ht="24.9" customHeight="1">
      <c r="B89" s="38"/>
      <c r="C89" s="32" t="s">
        <v>32</v>
      </c>
      <c r="D89" s="39"/>
      <c r="E89" s="39"/>
      <c r="F89" s="27" t="str">
        <f>IF(E22="","",E22)</f>
        <v>Vyplň údaj</v>
      </c>
      <c r="G89" s="39"/>
      <c r="H89" s="39"/>
      <c r="I89" s="145" t="s">
        <v>37</v>
      </c>
      <c r="J89" s="36" t="str">
        <f>E28</f>
        <v>Jakub Lukášek, DiS; Jan Seemann, DiS</v>
      </c>
      <c r="K89" s="39"/>
      <c r="L89" s="43"/>
    </row>
    <row r="90" s="1" customFormat="1" ht="10.32" customHeight="1">
      <c r="B90" s="38"/>
      <c r="C90" s="39"/>
      <c r="D90" s="39"/>
      <c r="E90" s="39"/>
      <c r="F90" s="39"/>
      <c r="G90" s="39"/>
      <c r="H90" s="39"/>
      <c r="I90" s="143"/>
      <c r="J90" s="39"/>
      <c r="K90" s="39"/>
      <c r="L90" s="43"/>
    </row>
    <row r="91" s="10" customFormat="1" ht="29.28" customHeight="1">
      <c r="B91" s="190"/>
      <c r="C91" s="191" t="s">
        <v>198</v>
      </c>
      <c r="D91" s="192" t="s">
        <v>60</v>
      </c>
      <c r="E91" s="192" t="s">
        <v>56</v>
      </c>
      <c r="F91" s="192" t="s">
        <v>57</v>
      </c>
      <c r="G91" s="192" t="s">
        <v>199</v>
      </c>
      <c r="H91" s="192" t="s">
        <v>200</v>
      </c>
      <c r="I91" s="193" t="s">
        <v>201</v>
      </c>
      <c r="J91" s="192" t="s">
        <v>191</v>
      </c>
      <c r="K91" s="194" t="s">
        <v>202</v>
      </c>
      <c r="L91" s="195"/>
      <c r="M91" s="87" t="s">
        <v>21</v>
      </c>
      <c r="N91" s="88" t="s">
        <v>45</v>
      </c>
      <c r="O91" s="88" t="s">
        <v>203</v>
      </c>
      <c r="P91" s="88" t="s">
        <v>204</v>
      </c>
      <c r="Q91" s="88" t="s">
        <v>205</v>
      </c>
      <c r="R91" s="88" t="s">
        <v>206</v>
      </c>
      <c r="S91" s="88" t="s">
        <v>207</v>
      </c>
      <c r="T91" s="89" t="s">
        <v>208</v>
      </c>
    </row>
    <row r="92" s="1" customFormat="1" ht="22.8" customHeight="1">
      <c r="B92" s="38"/>
      <c r="C92" s="94" t="s">
        <v>209</v>
      </c>
      <c r="D92" s="39"/>
      <c r="E92" s="39"/>
      <c r="F92" s="39"/>
      <c r="G92" s="39"/>
      <c r="H92" s="39"/>
      <c r="I92" s="143"/>
      <c r="J92" s="196">
        <f>BK92</f>
        <v>0</v>
      </c>
      <c r="K92" s="39"/>
      <c r="L92" s="43"/>
      <c r="M92" s="90"/>
      <c r="N92" s="91"/>
      <c r="O92" s="91"/>
      <c r="P92" s="197">
        <f>P93</f>
        <v>0</v>
      </c>
      <c r="Q92" s="91"/>
      <c r="R92" s="197">
        <f>R93</f>
        <v>0</v>
      </c>
      <c r="S92" s="91"/>
      <c r="T92" s="198">
        <f>T93</f>
        <v>0</v>
      </c>
      <c r="AT92" s="17" t="s">
        <v>74</v>
      </c>
      <c r="AU92" s="17" t="s">
        <v>192</v>
      </c>
      <c r="BK92" s="199">
        <f>BK93</f>
        <v>0</v>
      </c>
    </row>
    <row r="93" s="11" customFormat="1" ht="25.92" customHeight="1">
      <c r="B93" s="200"/>
      <c r="C93" s="201"/>
      <c r="D93" s="202" t="s">
        <v>74</v>
      </c>
      <c r="E93" s="203" t="s">
        <v>98</v>
      </c>
      <c r="F93" s="203" t="s">
        <v>466</v>
      </c>
      <c r="G93" s="201"/>
      <c r="H93" s="201"/>
      <c r="I93" s="204"/>
      <c r="J93" s="205">
        <f>BK93</f>
        <v>0</v>
      </c>
      <c r="K93" s="201"/>
      <c r="L93" s="206"/>
      <c r="M93" s="207"/>
      <c r="N93" s="208"/>
      <c r="O93" s="208"/>
      <c r="P93" s="209">
        <f>SUM(P94:P104)</f>
        <v>0</v>
      </c>
      <c r="Q93" s="208"/>
      <c r="R93" s="209">
        <f>SUM(R94:R104)</f>
        <v>0</v>
      </c>
      <c r="S93" s="208"/>
      <c r="T93" s="210">
        <f>SUM(T94:T104)</f>
        <v>0</v>
      </c>
      <c r="AR93" s="211" t="s">
        <v>213</v>
      </c>
      <c r="AT93" s="212" t="s">
        <v>74</v>
      </c>
      <c r="AU93" s="212" t="s">
        <v>75</v>
      </c>
      <c r="AY93" s="211" t="s">
        <v>212</v>
      </c>
      <c r="BK93" s="213">
        <f>SUM(BK94:BK104)</f>
        <v>0</v>
      </c>
    </row>
    <row r="94" s="1" customFormat="1" ht="22.5" customHeight="1">
      <c r="B94" s="38"/>
      <c r="C94" s="216" t="s">
        <v>82</v>
      </c>
      <c r="D94" s="216" t="s">
        <v>215</v>
      </c>
      <c r="E94" s="217" t="s">
        <v>716</v>
      </c>
      <c r="F94" s="218" t="s">
        <v>717</v>
      </c>
      <c r="G94" s="219" t="s">
        <v>350</v>
      </c>
      <c r="H94" s="220">
        <v>1</v>
      </c>
      <c r="I94" s="221"/>
      <c r="J94" s="222">
        <f>ROUND(I94*H94,2)</f>
        <v>0</v>
      </c>
      <c r="K94" s="218" t="s">
        <v>219</v>
      </c>
      <c r="L94" s="43"/>
      <c r="M94" s="223" t="s">
        <v>21</v>
      </c>
      <c r="N94" s="224" t="s">
        <v>46</v>
      </c>
      <c r="O94" s="79"/>
      <c r="P94" s="225">
        <f>O94*H94</f>
        <v>0</v>
      </c>
      <c r="Q94" s="225">
        <v>0</v>
      </c>
      <c r="R94" s="225">
        <f>Q94*H94</f>
        <v>0</v>
      </c>
      <c r="S94" s="225">
        <v>0</v>
      </c>
      <c r="T94" s="226">
        <f>S94*H94</f>
        <v>0</v>
      </c>
      <c r="AR94" s="17" t="s">
        <v>220</v>
      </c>
      <c r="AT94" s="17" t="s">
        <v>215</v>
      </c>
      <c r="AU94" s="17" t="s">
        <v>82</v>
      </c>
      <c r="AY94" s="17" t="s">
        <v>212</v>
      </c>
      <c r="BE94" s="227">
        <f>IF(N94="základní",J94,0)</f>
        <v>0</v>
      </c>
      <c r="BF94" s="227">
        <f>IF(N94="snížená",J94,0)</f>
        <v>0</v>
      </c>
      <c r="BG94" s="227">
        <f>IF(N94="zákl. přenesená",J94,0)</f>
        <v>0</v>
      </c>
      <c r="BH94" s="227">
        <f>IF(N94="sníž. přenesená",J94,0)</f>
        <v>0</v>
      </c>
      <c r="BI94" s="227">
        <f>IF(N94="nulová",J94,0)</f>
        <v>0</v>
      </c>
      <c r="BJ94" s="17" t="s">
        <v>82</v>
      </c>
      <c r="BK94" s="227">
        <f>ROUND(I94*H94,2)</f>
        <v>0</v>
      </c>
      <c r="BL94" s="17" t="s">
        <v>220</v>
      </c>
      <c r="BM94" s="17" t="s">
        <v>1520</v>
      </c>
    </row>
    <row r="95" s="1" customFormat="1" ht="22.5" customHeight="1">
      <c r="B95" s="38"/>
      <c r="C95" s="216" t="s">
        <v>84</v>
      </c>
      <c r="D95" s="216" t="s">
        <v>215</v>
      </c>
      <c r="E95" s="217" t="s">
        <v>719</v>
      </c>
      <c r="F95" s="218" t="s">
        <v>720</v>
      </c>
      <c r="G95" s="219" t="s">
        <v>350</v>
      </c>
      <c r="H95" s="220">
        <v>1</v>
      </c>
      <c r="I95" s="221"/>
      <c r="J95" s="222">
        <f>ROUND(I95*H95,2)</f>
        <v>0</v>
      </c>
      <c r="K95" s="218" t="s">
        <v>219</v>
      </c>
      <c r="L95" s="43"/>
      <c r="M95" s="223" t="s">
        <v>21</v>
      </c>
      <c r="N95" s="224" t="s">
        <v>46</v>
      </c>
      <c r="O95" s="79"/>
      <c r="P95" s="225">
        <f>O95*H95</f>
        <v>0</v>
      </c>
      <c r="Q95" s="225">
        <v>0</v>
      </c>
      <c r="R95" s="225">
        <f>Q95*H95</f>
        <v>0</v>
      </c>
      <c r="S95" s="225">
        <v>0</v>
      </c>
      <c r="T95" s="226">
        <f>S95*H95</f>
        <v>0</v>
      </c>
      <c r="AR95" s="17" t="s">
        <v>220</v>
      </c>
      <c r="AT95" s="17" t="s">
        <v>215</v>
      </c>
      <c r="AU95" s="17" t="s">
        <v>82</v>
      </c>
      <c r="AY95" s="17" t="s">
        <v>212</v>
      </c>
      <c r="BE95" s="227">
        <f>IF(N95="základní",J95,0)</f>
        <v>0</v>
      </c>
      <c r="BF95" s="227">
        <f>IF(N95="snížená",J95,0)</f>
        <v>0</v>
      </c>
      <c r="BG95" s="227">
        <f>IF(N95="zákl. přenesená",J95,0)</f>
        <v>0</v>
      </c>
      <c r="BH95" s="227">
        <f>IF(N95="sníž. přenesená",J95,0)</f>
        <v>0</v>
      </c>
      <c r="BI95" s="227">
        <f>IF(N95="nulová",J95,0)</f>
        <v>0</v>
      </c>
      <c r="BJ95" s="17" t="s">
        <v>82</v>
      </c>
      <c r="BK95" s="227">
        <f>ROUND(I95*H95,2)</f>
        <v>0</v>
      </c>
      <c r="BL95" s="17" t="s">
        <v>220</v>
      </c>
      <c r="BM95" s="17" t="s">
        <v>1521</v>
      </c>
    </row>
    <row r="96" s="1" customFormat="1" ht="22.5" customHeight="1">
      <c r="B96" s="38"/>
      <c r="C96" s="216" t="s">
        <v>91</v>
      </c>
      <c r="D96" s="216" t="s">
        <v>215</v>
      </c>
      <c r="E96" s="217" t="s">
        <v>722</v>
      </c>
      <c r="F96" s="218" t="s">
        <v>723</v>
      </c>
      <c r="G96" s="219" t="s">
        <v>350</v>
      </c>
      <c r="H96" s="220">
        <v>1</v>
      </c>
      <c r="I96" s="221"/>
      <c r="J96" s="222">
        <f>ROUND(I96*H96,2)</f>
        <v>0</v>
      </c>
      <c r="K96" s="218" t="s">
        <v>219</v>
      </c>
      <c r="L96" s="43"/>
      <c r="M96" s="223" t="s">
        <v>21</v>
      </c>
      <c r="N96" s="224" t="s">
        <v>46</v>
      </c>
      <c r="O96" s="79"/>
      <c r="P96" s="225">
        <f>O96*H96</f>
        <v>0</v>
      </c>
      <c r="Q96" s="225">
        <v>0</v>
      </c>
      <c r="R96" s="225">
        <f>Q96*H96</f>
        <v>0</v>
      </c>
      <c r="S96" s="225">
        <v>0</v>
      </c>
      <c r="T96" s="226">
        <f>S96*H96</f>
        <v>0</v>
      </c>
      <c r="AR96" s="17" t="s">
        <v>220</v>
      </c>
      <c r="AT96" s="17" t="s">
        <v>215</v>
      </c>
      <c r="AU96" s="17" t="s">
        <v>82</v>
      </c>
      <c r="AY96" s="17" t="s">
        <v>212</v>
      </c>
      <c r="BE96" s="227">
        <f>IF(N96="základní",J96,0)</f>
        <v>0</v>
      </c>
      <c r="BF96" s="227">
        <f>IF(N96="snížená",J96,0)</f>
        <v>0</v>
      </c>
      <c r="BG96" s="227">
        <f>IF(N96="zákl. přenesená",J96,0)</f>
        <v>0</v>
      </c>
      <c r="BH96" s="227">
        <f>IF(N96="sníž. přenesená",J96,0)</f>
        <v>0</v>
      </c>
      <c r="BI96" s="227">
        <f>IF(N96="nulová",J96,0)</f>
        <v>0</v>
      </c>
      <c r="BJ96" s="17" t="s">
        <v>82</v>
      </c>
      <c r="BK96" s="227">
        <f>ROUND(I96*H96,2)</f>
        <v>0</v>
      </c>
      <c r="BL96" s="17" t="s">
        <v>220</v>
      </c>
      <c r="BM96" s="17" t="s">
        <v>1522</v>
      </c>
    </row>
    <row r="97" s="1" customFormat="1" ht="22.5" customHeight="1">
      <c r="B97" s="38"/>
      <c r="C97" s="216" t="s">
        <v>220</v>
      </c>
      <c r="D97" s="216" t="s">
        <v>215</v>
      </c>
      <c r="E97" s="217" t="s">
        <v>925</v>
      </c>
      <c r="F97" s="218" t="s">
        <v>926</v>
      </c>
      <c r="G97" s="219" t="s">
        <v>350</v>
      </c>
      <c r="H97" s="220">
        <v>1</v>
      </c>
      <c r="I97" s="221"/>
      <c r="J97" s="222">
        <f>ROUND(I97*H97,2)</f>
        <v>0</v>
      </c>
      <c r="K97" s="218" t="s">
        <v>219</v>
      </c>
      <c r="L97" s="43"/>
      <c r="M97" s="223" t="s">
        <v>21</v>
      </c>
      <c r="N97" s="224" t="s">
        <v>46</v>
      </c>
      <c r="O97" s="79"/>
      <c r="P97" s="225">
        <f>O97*H97</f>
        <v>0</v>
      </c>
      <c r="Q97" s="225">
        <v>0</v>
      </c>
      <c r="R97" s="225">
        <f>Q97*H97</f>
        <v>0</v>
      </c>
      <c r="S97" s="225">
        <v>0</v>
      </c>
      <c r="T97" s="226">
        <f>S97*H97</f>
        <v>0</v>
      </c>
      <c r="AR97" s="17" t="s">
        <v>220</v>
      </c>
      <c r="AT97" s="17" t="s">
        <v>215</v>
      </c>
      <c r="AU97" s="17" t="s">
        <v>82</v>
      </c>
      <c r="AY97" s="17" t="s">
        <v>212</v>
      </c>
      <c r="BE97" s="227">
        <f>IF(N97="základní",J97,0)</f>
        <v>0</v>
      </c>
      <c r="BF97" s="227">
        <f>IF(N97="snížená",J97,0)</f>
        <v>0</v>
      </c>
      <c r="BG97" s="227">
        <f>IF(N97="zákl. přenesená",J97,0)</f>
        <v>0</v>
      </c>
      <c r="BH97" s="227">
        <f>IF(N97="sníž. přenesená",J97,0)</f>
        <v>0</v>
      </c>
      <c r="BI97" s="227">
        <f>IF(N97="nulová",J97,0)</f>
        <v>0</v>
      </c>
      <c r="BJ97" s="17" t="s">
        <v>82</v>
      </c>
      <c r="BK97" s="227">
        <f>ROUND(I97*H97,2)</f>
        <v>0</v>
      </c>
      <c r="BL97" s="17" t="s">
        <v>220</v>
      </c>
      <c r="BM97" s="17" t="s">
        <v>1523</v>
      </c>
    </row>
    <row r="98" s="1" customFormat="1" ht="33.75" customHeight="1">
      <c r="B98" s="38"/>
      <c r="C98" s="216" t="s">
        <v>213</v>
      </c>
      <c r="D98" s="216" t="s">
        <v>215</v>
      </c>
      <c r="E98" s="217" t="s">
        <v>725</v>
      </c>
      <c r="F98" s="218" t="s">
        <v>726</v>
      </c>
      <c r="G98" s="219" t="s">
        <v>350</v>
      </c>
      <c r="H98" s="220">
        <v>1</v>
      </c>
      <c r="I98" s="221"/>
      <c r="J98" s="222">
        <f>ROUND(I98*H98,2)</f>
        <v>0</v>
      </c>
      <c r="K98" s="218" t="s">
        <v>219</v>
      </c>
      <c r="L98" s="43"/>
      <c r="M98" s="223" t="s">
        <v>21</v>
      </c>
      <c r="N98" s="224" t="s">
        <v>46</v>
      </c>
      <c r="O98" s="79"/>
      <c r="P98" s="225">
        <f>O98*H98</f>
        <v>0</v>
      </c>
      <c r="Q98" s="225">
        <v>0</v>
      </c>
      <c r="R98" s="225">
        <f>Q98*H98</f>
        <v>0</v>
      </c>
      <c r="S98" s="225">
        <v>0</v>
      </c>
      <c r="T98" s="226">
        <f>S98*H98</f>
        <v>0</v>
      </c>
      <c r="AR98" s="17" t="s">
        <v>220</v>
      </c>
      <c r="AT98" s="17" t="s">
        <v>215</v>
      </c>
      <c r="AU98" s="17" t="s">
        <v>82</v>
      </c>
      <c r="AY98" s="17" t="s">
        <v>212</v>
      </c>
      <c r="BE98" s="227">
        <f>IF(N98="základní",J98,0)</f>
        <v>0</v>
      </c>
      <c r="BF98" s="227">
        <f>IF(N98="snížená",J98,0)</f>
        <v>0</v>
      </c>
      <c r="BG98" s="227">
        <f>IF(N98="zákl. přenesená",J98,0)</f>
        <v>0</v>
      </c>
      <c r="BH98" s="227">
        <f>IF(N98="sníž. přenesená",J98,0)</f>
        <v>0</v>
      </c>
      <c r="BI98" s="227">
        <f>IF(N98="nulová",J98,0)</f>
        <v>0</v>
      </c>
      <c r="BJ98" s="17" t="s">
        <v>82</v>
      </c>
      <c r="BK98" s="227">
        <f>ROUND(I98*H98,2)</f>
        <v>0</v>
      </c>
      <c r="BL98" s="17" t="s">
        <v>220</v>
      </c>
      <c r="BM98" s="17" t="s">
        <v>1524</v>
      </c>
    </row>
    <row r="99" s="1" customFormat="1">
      <c r="B99" s="38"/>
      <c r="C99" s="39"/>
      <c r="D99" s="228" t="s">
        <v>222</v>
      </c>
      <c r="E99" s="39"/>
      <c r="F99" s="229" t="s">
        <v>728</v>
      </c>
      <c r="G99" s="39"/>
      <c r="H99" s="39"/>
      <c r="I99" s="143"/>
      <c r="J99" s="39"/>
      <c r="K99" s="39"/>
      <c r="L99" s="43"/>
      <c r="M99" s="230"/>
      <c r="N99" s="79"/>
      <c r="O99" s="79"/>
      <c r="P99" s="79"/>
      <c r="Q99" s="79"/>
      <c r="R99" s="79"/>
      <c r="S99" s="79"/>
      <c r="T99" s="80"/>
      <c r="AT99" s="17" t="s">
        <v>222</v>
      </c>
      <c r="AU99" s="17" t="s">
        <v>82</v>
      </c>
    </row>
    <row r="100" s="1" customFormat="1">
      <c r="B100" s="38"/>
      <c r="C100" s="39"/>
      <c r="D100" s="228" t="s">
        <v>545</v>
      </c>
      <c r="E100" s="39"/>
      <c r="F100" s="229" t="s">
        <v>1525</v>
      </c>
      <c r="G100" s="39"/>
      <c r="H100" s="39"/>
      <c r="I100" s="143"/>
      <c r="J100" s="39"/>
      <c r="K100" s="39"/>
      <c r="L100" s="43"/>
      <c r="M100" s="230"/>
      <c r="N100" s="79"/>
      <c r="O100" s="79"/>
      <c r="P100" s="79"/>
      <c r="Q100" s="79"/>
      <c r="R100" s="79"/>
      <c r="S100" s="79"/>
      <c r="T100" s="80"/>
      <c r="AT100" s="17" t="s">
        <v>545</v>
      </c>
      <c r="AU100" s="17" t="s">
        <v>82</v>
      </c>
    </row>
    <row r="101" s="1" customFormat="1" ht="22.5" customHeight="1">
      <c r="B101" s="38"/>
      <c r="C101" s="216" t="s">
        <v>251</v>
      </c>
      <c r="D101" s="216" t="s">
        <v>215</v>
      </c>
      <c r="E101" s="217" t="s">
        <v>737</v>
      </c>
      <c r="F101" s="218" t="s">
        <v>738</v>
      </c>
      <c r="G101" s="219" t="s">
        <v>350</v>
      </c>
      <c r="H101" s="220">
        <v>1</v>
      </c>
      <c r="I101" s="221"/>
      <c r="J101" s="222">
        <f>ROUND(I101*H101,2)</f>
        <v>0</v>
      </c>
      <c r="K101" s="218" t="s">
        <v>219</v>
      </c>
      <c r="L101" s="43"/>
      <c r="M101" s="223" t="s">
        <v>21</v>
      </c>
      <c r="N101" s="224" t="s">
        <v>46</v>
      </c>
      <c r="O101" s="79"/>
      <c r="P101" s="225">
        <f>O101*H101</f>
        <v>0</v>
      </c>
      <c r="Q101" s="225">
        <v>0</v>
      </c>
      <c r="R101" s="225">
        <f>Q101*H101</f>
        <v>0</v>
      </c>
      <c r="S101" s="225">
        <v>0</v>
      </c>
      <c r="T101" s="226">
        <f>S101*H101</f>
        <v>0</v>
      </c>
      <c r="AR101" s="17" t="s">
        <v>220</v>
      </c>
      <c r="AT101" s="17" t="s">
        <v>215</v>
      </c>
      <c r="AU101" s="17" t="s">
        <v>82</v>
      </c>
      <c r="AY101" s="17" t="s">
        <v>212</v>
      </c>
      <c r="BE101" s="227">
        <f>IF(N101="základní",J101,0)</f>
        <v>0</v>
      </c>
      <c r="BF101" s="227">
        <f>IF(N101="snížená",J101,0)</f>
        <v>0</v>
      </c>
      <c r="BG101" s="227">
        <f>IF(N101="zákl. přenesená",J101,0)</f>
        <v>0</v>
      </c>
      <c r="BH101" s="227">
        <f>IF(N101="sníž. přenesená",J101,0)</f>
        <v>0</v>
      </c>
      <c r="BI101" s="227">
        <f>IF(N101="nulová",J101,0)</f>
        <v>0</v>
      </c>
      <c r="BJ101" s="17" t="s">
        <v>82</v>
      </c>
      <c r="BK101" s="227">
        <f>ROUND(I101*H101,2)</f>
        <v>0</v>
      </c>
      <c r="BL101" s="17" t="s">
        <v>220</v>
      </c>
      <c r="BM101" s="17" t="s">
        <v>1526</v>
      </c>
    </row>
    <row r="102" s="1" customFormat="1">
      <c r="B102" s="38"/>
      <c r="C102" s="39"/>
      <c r="D102" s="228" t="s">
        <v>545</v>
      </c>
      <c r="E102" s="39"/>
      <c r="F102" s="229" t="s">
        <v>1527</v>
      </c>
      <c r="G102" s="39"/>
      <c r="H102" s="39"/>
      <c r="I102" s="143"/>
      <c r="J102" s="39"/>
      <c r="K102" s="39"/>
      <c r="L102" s="43"/>
      <c r="M102" s="230"/>
      <c r="N102" s="79"/>
      <c r="O102" s="79"/>
      <c r="P102" s="79"/>
      <c r="Q102" s="79"/>
      <c r="R102" s="79"/>
      <c r="S102" s="79"/>
      <c r="T102" s="80"/>
      <c r="AT102" s="17" t="s">
        <v>545</v>
      </c>
      <c r="AU102" s="17" t="s">
        <v>82</v>
      </c>
    </row>
    <row r="103" s="1" customFormat="1" ht="22.5" customHeight="1">
      <c r="B103" s="38"/>
      <c r="C103" s="216" t="s">
        <v>257</v>
      </c>
      <c r="D103" s="216" t="s">
        <v>215</v>
      </c>
      <c r="E103" s="217" t="s">
        <v>743</v>
      </c>
      <c r="F103" s="218" t="s">
        <v>744</v>
      </c>
      <c r="G103" s="219" t="s">
        <v>350</v>
      </c>
      <c r="H103" s="220">
        <v>1</v>
      </c>
      <c r="I103" s="221"/>
      <c r="J103" s="222">
        <f>ROUND(I103*H103,2)</f>
        <v>0</v>
      </c>
      <c r="K103" s="218" t="s">
        <v>219</v>
      </c>
      <c r="L103" s="43"/>
      <c r="M103" s="223" t="s">
        <v>21</v>
      </c>
      <c r="N103" s="224" t="s">
        <v>46</v>
      </c>
      <c r="O103" s="79"/>
      <c r="P103" s="225">
        <f>O103*H103</f>
        <v>0</v>
      </c>
      <c r="Q103" s="225">
        <v>0</v>
      </c>
      <c r="R103" s="225">
        <f>Q103*H103</f>
        <v>0</v>
      </c>
      <c r="S103" s="225">
        <v>0</v>
      </c>
      <c r="T103" s="226">
        <f>S103*H103</f>
        <v>0</v>
      </c>
      <c r="AR103" s="17" t="s">
        <v>220</v>
      </c>
      <c r="AT103" s="17" t="s">
        <v>215</v>
      </c>
      <c r="AU103" s="17" t="s">
        <v>82</v>
      </c>
      <c r="AY103" s="17" t="s">
        <v>212</v>
      </c>
      <c r="BE103" s="227">
        <f>IF(N103="základní",J103,0)</f>
        <v>0</v>
      </c>
      <c r="BF103" s="227">
        <f>IF(N103="snížená",J103,0)</f>
        <v>0</v>
      </c>
      <c r="BG103" s="227">
        <f>IF(N103="zákl. přenesená",J103,0)</f>
        <v>0</v>
      </c>
      <c r="BH103" s="227">
        <f>IF(N103="sníž. přenesená",J103,0)</f>
        <v>0</v>
      </c>
      <c r="BI103" s="227">
        <f>IF(N103="nulová",J103,0)</f>
        <v>0</v>
      </c>
      <c r="BJ103" s="17" t="s">
        <v>82</v>
      </c>
      <c r="BK103" s="227">
        <f>ROUND(I103*H103,2)</f>
        <v>0</v>
      </c>
      <c r="BL103" s="17" t="s">
        <v>220</v>
      </c>
      <c r="BM103" s="17" t="s">
        <v>1528</v>
      </c>
    </row>
    <row r="104" s="1" customFormat="1">
      <c r="B104" s="38"/>
      <c r="C104" s="39"/>
      <c r="D104" s="228" t="s">
        <v>545</v>
      </c>
      <c r="E104" s="39"/>
      <c r="F104" s="229" t="s">
        <v>1525</v>
      </c>
      <c r="G104" s="39"/>
      <c r="H104" s="39"/>
      <c r="I104" s="143"/>
      <c r="J104" s="39"/>
      <c r="K104" s="39"/>
      <c r="L104" s="43"/>
      <c r="M104" s="280"/>
      <c r="N104" s="281"/>
      <c r="O104" s="281"/>
      <c r="P104" s="281"/>
      <c r="Q104" s="281"/>
      <c r="R104" s="281"/>
      <c r="S104" s="281"/>
      <c r="T104" s="282"/>
      <c r="AT104" s="17" t="s">
        <v>545</v>
      </c>
      <c r="AU104" s="17" t="s">
        <v>82</v>
      </c>
    </row>
    <row r="105" s="1" customFormat="1" ht="6.96" customHeight="1">
      <c r="B105" s="57"/>
      <c r="C105" s="58"/>
      <c r="D105" s="58"/>
      <c r="E105" s="58"/>
      <c r="F105" s="58"/>
      <c r="G105" s="58"/>
      <c r="H105" s="58"/>
      <c r="I105" s="167"/>
      <c r="J105" s="58"/>
      <c r="K105" s="58"/>
      <c r="L105" s="43"/>
    </row>
  </sheetData>
  <sheetProtection sheet="1" autoFilter="0" formatColumns="0" formatRows="0" objects="1" scenarios="1" spinCount="100000" saltValue="0IILetyoGtiQN0ywwiQLuQltWwp+BqjO85egk4FlZ0ethYPVz5n4RVzZvwgGH4a1YUA/rS8XNQmWhao5L3T3kg==" hashValue="7d6aex1KgumxabRZ/l1yb4ySgzyzoIiRX+qE6cVIp4a1klkrY2/TF8gxuhzRPBFPHDyPjfLpd9SxYbY2j0ecbQ==" algorithmName="SHA-512" password="CC35"/>
  <autoFilter ref="C91:K104"/>
  <mergeCells count="15">
    <mergeCell ref="E7:H7"/>
    <mergeCell ref="E11:H11"/>
    <mergeCell ref="E9:H9"/>
    <mergeCell ref="E13:H13"/>
    <mergeCell ref="E22:H22"/>
    <mergeCell ref="E31:H31"/>
    <mergeCell ref="E52:H52"/>
    <mergeCell ref="E56:H56"/>
    <mergeCell ref="E54:H54"/>
    <mergeCell ref="E58:H58"/>
    <mergeCell ref="E78:H78"/>
    <mergeCell ref="E82:H82"/>
    <mergeCell ref="E80:H80"/>
    <mergeCell ref="E84:H8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171</v>
      </c>
    </row>
    <row r="3" ht="6.96" customHeight="1">
      <c r="B3" s="137"/>
      <c r="C3" s="138"/>
      <c r="D3" s="138"/>
      <c r="E3" s="138"/>
      <c r="F3" s="138"/>
      <c r="G3" s="138"/>
      <c r="H3" s="138"/>
      <c r="I3" s="139"/>
      <c r="J3" s="138"/>
      <c r="K3" s="138"/>
      <c r="L3" s="20"/>
      <c r="AT3" s="17" t="s">
        <v>84</v>
      </c>
    </row>
    <row r="4" ht="24.96" customHeight="1">
      <c r="B4" s="20"/>
      <c r="D4" s="140" t="s">
        <v>182</v>
      </c>
      <c r="L4" s="20"/>
      <c r="M4" s="24" t="s">
        <v>10</v>
      </c>
      <c r="AT4" s="17" t="s">
        <v>36</v>
      </c>
    </row>
    <row r="5" ht="6.96" customHeight="1">
      <c r="B5" s="20"/>
      <c r="L5" s="20"/>
    </row>
    <row r="6" ht="12" customHeight="1">
      <c r="B6" s="20"/>
      <c r="D6" s="141" t="s">
        <v>16</v>
      </c>
      <c r="L6" s="20"/>
    </row>
    <row r="7" ht="16.5" customHeight="1">
      <c r="B7" s="20"/>
      <c r="E7" s="142" t="str">
        <f>'Rekapitulace stavby'!K6</f>
        <v>Oprava přejezdů v obvodu ST Ústí n.L.</v>
      </c>
      <c r="F7" s="141"/>
      <c r="G7" s="141"/>
      <c r="H7" s="141"/>
      <c r="L7" s="20"/>
    </row>
    <row r="8">
      <c r="B8" s="20"/>
      <c r="D8" s="141" t="s">
        <v>183</v>
      </c>
      <c r="L8" s="20"/>
    </row>
    <row r="9" ht="16.5" customHeight="1">
      <c r="B9" s="20"/>
      <c r="E9" s="142" t="s">
        <v>1529</v>
      </c>
      <c r="L9" s="20"/>
    </row>
    <row r="10" ht="12" customHeight="1">
      <c r="B10" s="20"/>
      <c r="D10" s="141" t="s">
        <v>185</v>
      </c>
      <c r="L10" s="20"/>
    </row>
    <row r="11" s="1" customFormat="1" ht="16.5" customHeight="1">
      <c r="B11" s="43"/>
      <c r="E11" s="141" t="s">
        <v>186</v>
      </c>
      <c r="F11" s="1"/>
      <c r="G11" s="1"/>
      <c r="H11" s="1"/>
      <c r="I11" s="143"/>
      <c r="L11" s="43"/>
    </row>
    <row r="12" s="1" customFormat="1" ht="12" customHeight="1">
      <c r="B12" s="43"/>
      <c r="D12" s="141" t="s">
        <v>187</v>
      </c>
      <c r="I12" s="143"/>
      <c r="L12" s="43"/>
    </row>
    <row r="13" s="1" customFormat="1" ht="36.96" customHeight="1">
      <c r="B13" s="43"/>
      <c r="E13" s="144" t="s">
        <v>1530</v>
      </c>
      <c r="F13" s="1"/>
      <c r="G13" s="1"/>
      <c r="H13" s="1"/>
      <c r="I13" s="143"/>
      <c r="L13" s="43"/>
    </row>
    <row r="14" s="1" customFormat="1">
      <c r="B14" s="43"/>
      <c r="I14" s="143"/>
      <c r="L14" s="43"/>
    </row>
    <row r="15" s="1" customFormat="1" ht="12" customHeight="1">
      <c r="B15" s="43"/>
      <c r="D15" s="141" t="s">
        <v>18</v>
      </c>
      <c r="F15" s="17" t="s">
        <v>19</v>
      </c>
      <c r="I15" s="145" t="s">
        <v>20</v>
      </c>
      <c r="J15" s="17" t="s">
        <v>21</v>
      </c>
      <c r="L15" s="43"/>
    </row>
    <row r="16" s="1" customFormat="1" ht="12" customHeight="1">
      <c r="B16" s="43"/>
      <c r="D16" s="141" t="s">
        <v>22</v>
      </c>
      <c r="F16" s="17" t="s">
        <v>23</v>
      </c>
      <c r="I16" s="145" t="s">
        <v>24</v>
      </c>
      <c r="J16" s="146" t="str">
        <f>'Rekapitulace stavby'!AN8</f>
        <v>2. 11. 2018</v>
      </c>
      <c r="L16" s="43"/>
    </row>
    <row r="17" s="1" customFormat="1" ht="10.8" customHeight="1">
      <c r="B17" s="43"/>
      <c r="I17" s="143"/>
      <c r="L17" s="43"/>
    </row>
    <row r="18" s="1" customFormat="1" ht="12" customHeight="1">
      <c r="B18" s="43"/>
      <c r="D18" s="141" t="s">
        <v>26</v>
      </c>
      <c r="I18" s="145" t="s">
        <v>27</v>
      </c>
      <c r="J18" s="17" t="s">
        <v>28</v>
      </c>
      <c r="L18" s="43"/>
    </row>
    <row r="19" s="1" customFormat="1" ht="18" customHeight="1">
      <c r="B19" s="43"/>
      <c r="E19" s="17" t="s">
        <v>29</v>
      </c>
      <c r="I19" s="145" t="s">
        <v>30</v>
      </c>
      <c r="J19" s="17" t="s">
        <v>31</v>
      </c>
      <c r="L19" s="43"/>
    </row>
    <row r="20" s="1" customFormat="1" ht="6.96" customHeight="1">
      <c r="B20" s="43"/>
      <c r="I20" s="143"/>
      <c r="L20" s="43"/>
    </row>
    <row r="21" s="1" customFormat="1" ht="12" customHeight="1">
      <c r="B21" s="43"/>
      <c r="D21" s="141" t="s">
        <v>32</v>
      </c>
      <c r="I21" s="145" t="s">
        <v>27</v>
      </c>
      <c r="J21" s="33" t="str">
        <f>'Rekapitulace stavby'!AN13</f>
        <v>Vyplň údaj</v>
      </c>
      <c r="L21" s="43"/>
    </row>
    <row r="22" s="1" customFormat="1" ht="18" customHeight="1">
      <c r="B22" s="43"/>
      <c r="E22" s="33" t="str">
        <f>'Rekapitulace stavby'!E14</f>
        <v>Vyplň údaj</v>
      </c>
      <c r="F22" s="17"/>
      <c r="G22" s="17"/>
      <c r="H22" s="17"/>
      <c r="I22" s="145" t="s">
        <v>30</v>
      </c>
      <c r="J22" s="33" t="str">
        <f>'Rekapitulace stavby'!AN14</f>
        <v>Vyplň údaj</v>
      </c>
      <c r="L22" s="43"/>
    </row>
    <row r="23" s="1" customFormat="1" ht="6.96" customHeight="1">
      <c r="B23" s="43"/>
      <c r="I23" s="143"/>
      <c r="L23" s="43"/>
    </row>
    <row r="24" s="1" customFormat="1" ht="12" customHeight="1">
      <c r="B24" s="43"/>
      <c r="D24" s="141" t="s">
        <v>34</v>
      </c>
      <c r="I24" s="145" t="s">
        <v>27</v>
      </c>
      <c r="J24" s="17" t="str">
        <f>IF('Rekapitulace stavby'!AN16="","",'Rekapitulace stavby'!AN16)</f>
        <v/>
      </c>
      <c r="L24" s="43"/>
    </row>
    <row r="25" s="1" customFormat="1" ht="18" customHeight="1">
      <c r="B25" s="43"/>
      <c r="E25" s="17" t="str">
        <f>IF('Rekapitulace stavby'!E17="","",'Rekapitulace stavby'!E17)</f>
        <v xml:space="preserve"> </v>
      </c>
      <c r="I25" s="145" t="s">
        <v>30</v>
      </c>
      <c r="J25" s="17" t="str">
        <f>IF('Rekapitulace stavby'!AN17="","",'Rekapitulace stavby'!AN17)</f>
        <v/>
      </c>
      <c r="L25" s="43"/>
    </row>
    <row r="26" s="1" customFormat="1" ht="6.96" customHeight="1">
      <c r="B26" s="43"/>
      <c r="I26" s="143"/>
      <c r="L26" s="43"/>
    </row>
    <row r="27" s="1" customFormat="1" ht="12" customHeight="1">
      <c r="B27" s="43"/>
      <c r="D27" s="141" t="s">
        <v>37</v>
      </c>
      <c r="I27" s="145" t="s">
        <v>27</v>
      </c>
      <c r="J27" s="17" t="s">
        <v>21</v>
      </c>
      <c r="L27" s="43"/>
    </row>
    <row r="28" s="1" customFormat="1" ht="18" customHeight="1">
      <c r="B28" s="43"/>
      <c r="E28" s="17" t="s">
        <v>38</v>
      </c>
      <c r="I28" s="145" t="s">
        <v>30</v>
      </c>
      <c r="J28" s="17" t="s">
        <v>21</v>
      </c>
      <c r="L28" s="43"/>
    </row>
    <row r="29" s="1" customFormat="1" ht="6.96" customHeight="1">
      <c r="B29" s="43"/>
      <c r="I29" s="143"/>
      <c r="L29" s="43"/>
    </row>
    <row r="30" s="1" customFormat="1" ht="12" customHeight="1">
      <c r="B30" s="43"/>
      <c r="D30" s="141" t="s">
        <v>39</v>
      </c>
      <c r="I30" s="143"/>
      <c r="L30" s="43"/>
    </row>
    <row r="31" s="7" customFormat="1" ht="45" customHeight="1">
      <c r="B31" s="147"/>
      <c r="E31" s="148" t="s">
        <v>40</v>
      </c>
      <c r="F31" s="148"/>
      <c r="G31" s="148"/>
      <c r="H31" s="148"/>
      <c r="I31" s="149"/>
      <c r="L31" s="147"/>
    </row>
    <row r="32" s="1" customFormat="1" ht="6.96" customHeight="1">
      <c r="B32" s="43"/>
      <c r="I32" s="143"/>
      <c r="L32" s="43"/>
    </row>
    <row r="33" s="1" customFormat="1" ht="6.96" customHeight="1">
      <c r="B33" s="43"/>
      <c r="D33" s="71"/>
      <c r="E33" s="71"/>
      <c r="F33" s="71"/>
      <c r="G33" s="71"/>
      <c r="H33" s="71"/>
      <c r="I33" s="150"/>
      <c r="J33" s="71"/>
      <c r="K33" s="71"/>
      <c r="L33" s="43"/>
    </row>
    <row r="34" s="1" customFormat="1" ht="25.44" customHeight="1">
      <c r="B34" s="43"/>
      <c r="D34" s="151" t="s">
        <v>41</v>
      </c>
      <c r="I34" s="143"/>
      <c r="J34" s="152">
        <f>ROUND(J94, 2)</f>
        <v>0</v>
      </c>
      <c r="L34" s="43"/>
    </row>
    <row r="35" s="1" customFormat="1" ht="6.96" customHeight="1">
      <c r="B35" s="43"/>
      <c r="D35" s="71"/>
      <c r="E35" s="71"/>
      <c r="F35" s="71"/>
      <c r="G35" s="71"/>
      <c r="H35" s="71"/>
      <c r="I35" s="150"/>
      <c r="J35" s="71"/>
      <c r="K35" s="71"/>
      <c r="L35" s="43"/>
    </row>
    <row r="36" s="1" customFormat="1" ht="14.4" customHeight="1">
      <c r="B36" s="43"/>
      <c r="F36" s="153" t="s">
        <v>43</v>
      </c>
      <c r="I36" s="154" t="s">
        <v>42</v>
      </c>
      <c r="J36" s="153" t="s">
        <v>44</v>
      </c>
      <c r="L36" s="43"/>
    </row>
    <row r="37" hidden="1" s="1" customFormat="1" ht="14.4" customHeight="1">
      <c r="B37" s="43"/>
      <c r="D37" s="141" t="s">
        <v>45</v>
      </c>
      <c r="E37" s="141" t="s">
        <v>46</v>
      </c>
      <c r="F37" s="155">
        <f>ROUND((SUM(BE94:BE208)),  2)</f>
        <v>0</v>
      </c>
      <c r="I37" s="156">
        <v>0.20999999999999999</v>
      </c>
      <c r="J37" s="155">
        <f>ROUND(((SUM(BE94:BE208))*I37),  2)</f>
        <v>0</v>
      </c>
      <c r="L37" s="43"/>
    </row>
    <row r="38" hidden="1" s="1" customFormat="1" ht="14.4" customHeight="1">
      <c r="B38" s="43"/>
      <c r="E38" s="141" t="s">
        <v>47</v>
      </c>
      <c r="F38" s="155">
        <f>ROUND((SUM(BF94:BF208)),  2)</f>
        <v>0</v>
      </c>
      <c r="I38" s="156">
        <v>0.14999999999999999</v>
      </c>
      <c r="J38" s="155">
        <f>ROUND(((SUM(BF94:BF208))*I38),  2)</f>
        <v>0</v>
      </c>
      <c r="L38" s="43"/>
    </row>
    <row r="39" s="1" customFormat="1" ht="14.4" customHeight="1">
      <c r="B39" s="43"/>
      <c r="D39" s="141" t="s">
        <v>45</v>
      </c>
      <c r="E39" s="141" t="s">
        <v>48</v>
      </c>
      <c r="F39" s="155">
        <f>ROUND((SUM(BG94:BG208)),  2)</f>
        <v>0</v>
      </c>
      <c r="I39" s="156">
        <v>0.20999999999999999</v>
      </c>
      <c r="J39" s="155">
        <f>0</f>
        <v>0</v>
      </c>
      <c r="L39" s="43"/>
    </row>
    <row r="40" s="1" customFormat="1" ht="14.4" customHeight="1">
      <c r="B40" s="43"/>
      <c r="E40" s="141" t="s">
        <v>49</v>
      </c>
      <c r="F40" s="155">
        <f>ROUND((SUM(BH94:BH208)),  2)</f>
        <v>0</v>
      </c>
      <c r="I40" s="156">
        <v>0.14999999999999999</v>
      </c>
      <c r="J40" s="155">
        <f>0</f>
        <v>0</v>
      </c>
      <c r="L40" s="43"/>
    </row>
    <row r="41" hidden="1" s="1" customFormat="1" ht="14.4" customHeight="1">
      <c r="B41" s="43"/>
      <c r="E41" s="141" t="s">
        <v>50</v>
      </c>
      <c r="F41" s="155">
        <f>ROUND((SUM(BI94:BI208)),  2)</f>
        <v>0</v>
      </c>
      <c r="I41" s="156">
        <v>0</v>
      </c>
      <c r="J41" s="155">
        <f>0</f>
        <v>0</v>
      </c>
      <c r="L41" s="43"/>
    </row>
    <row r="42" s="1" customFormat="1" ht="6.96" customHeight="1">
      <c r="B42" s="43"/>
      <c r="I42" s="143"/>
      <c r="L42" s="43"/>
    </row>
    <row r="43" s="1" customFormat="1" ht="25.44" customHeight="1">
      <c r="B43" s="43"/>
      <c r="C43" s="157"/>
      <c r="D43" s="158" t="s">
        <v>51</v>
      </c>
      <c r="E43" s="159"/>
      <c r="F43" s="159"/>
      <c r="G43" s="160" t="s">
        <v>52</v>
      </c>
      <c r="H43" s="161" t="s">
        <v>53</v>
      </c>
      <c r="I43" s="162"/>
      <c r="J43" s="163">
        <f>SUM(J34:J41)</f>
        <v>0</v>
      </c>
      <c r="K43" s="164"/>
      <c r="L43" s="43"/>
    </row>
    <row r="44" s="1" customFormat="1" ht="14.4" customHeight="1">
      <c r="B44" s="165"/>
      <c r="C44" s="166"/>
      <c r="D44" s="166"/>
      <c r="E44" s="166"/>
      <c r="F44" s="166"/>
      <c r="G44" s="166"/>
      <c r="H44" s="166"/>
      <c r="I44" s="167"/>
      <c r="J44" s="166"/>
      <c r="K44" s="166"/>
      <c r="L44" s="43"/>
    </row>
    <row r="48" s="1" customFormat="1" ht="6.96" customHeight="1">
      <c r="B48" s="168"/>
      <c r="C48" s="169"/>
      <c r="D48" s="169"/>
      <c r="E48" s="169"/>
      <c r="F48" s="169"/>
      <c r="G48" s="169"/>
      <c r="H48" s="169"/>
      <c r="I48" s="170"/>
      <c r="J48" s="169"/>
      <c r="K48" s="169"/>
      <c r="L48" s="43"/>
    </row>
    <row r="49" s="1" customFormat="1" ht="24.96" customHeight="1">
      <c r="B49" s="38"/>
      <c r="C49" s="23" t="s">
        <v>189</v>
      </c>
      <c r="D49" s="39"/>
      <c r="E49" s="39"/>
      <c r="F49" s="39"/>
      <c r="G49" s="39"/>
      <c r="H49" s="39"/>
      <c r="I49" s="143"/>
      <c r="J49" s="39"/>
      <c r="K49" s="39"/>
      <c r="L49" s="43"/>
    </row>
    <row r="50" s="1" customFormat="1" ht="6.96" customHeight="1">
      <c r="B50" s="38"/>
      <c r="C50" s="39"/>
      <c r="D50" s="39"/>
      <c r="E50" s="39"/>
      <c r="F50" s="39"/>
      <c r="G50" s="39"/>
      <c r="H50" s="39"/>
      <c r="I50" s="143"/>
      <c r="J50" s="39"/>
      <c r="K50" s="39"/>
      <c r="L50" s="43"/>
    </row>
    <row r="51" s="1" customFormat="1" ht="12" customHeight="1">
      <c r="B51" s="38"/>
      <c r="C51" s="32" t="s">
        <v>16</v>
      </c>
      <c r="D51" s="39"/>
      <c r="E51" s="39"/>
      <c r="F51" s="39"/>
      <c r="G51" s="39"/>
      <c r="H51" s="39"/>
      <c r="I51" s="143"/>
      <c r="J51" s="39"/>
      <c r="K51" s="39"/>
      <c r="L51" s="43"/>
    </row>
    <row r="52" s="1" customFormat="1" ht="16.5" customHeight="1">
      <c r="B52" s="38"/>
      <c r="C52" s="39"/>
      <c r="D52" s="39"/>
      <c r="E52" s="171" t="str">
        <f>E7</f>
        <v>Oprava přejezdů v obvodu ST Ústí n.L.</v>
      </c>
      <c r="F52" s="32"/>
      <c r="G52" s="32"/>
      <c r="H52" s="32"/>
      <c r="I52" s="143"/>
      <c r="J52" s="39"/>
      <c r="K52" s="39"/>
      <c r="L52" s="43"/>
    </row>
    <row r="53" ht="12" customHeight="1">
      <c r="B53" s="21"/>
      <c r="C53" s="32" t="s">
        <v>183</v>
      </c>
      <c r="D53" s="22"/>
      <c r="E53" s="22"/>
      <c r="F53" s="22"/>
      <c r="G53" s="22"/>
      <c r="H53" s="22"/>
      <c r="I53" s="136"/>
      <c r="J53" s="22"/>
      <c r="K53" s="22"/>
      <c r="L53" s="20"/>
    </row>
    <row r="54" ht="16.5" customHeight="1">
      <c r="B54" s="21"/>
      <c r="C54" s="22"/>
      <c r="D54" s="22"/>
      <c r="E54" s="171" t="s">
        <v>1529</v>
      </c>
      <c r="F54" s="22"/>
      <c r="G54" s="22"/>
      <c r="H54" s="22"/>
      <c r="I54" s="136"/>
      <c r="J54" s="22"/>
      <c r="K54" s="22"/>
      <c r="L54" s="20"/>
    </row>
    <row r="55" ht="12" customHeight="1">
      <c r="B55" s="21"/>
      <c r="C55" s="32" t="s">
        <v>185</v>
      </c>
      <c r="D55" s="22"/>
      <c r="E55" s="22"/>
      <c r="F55" s="22"/>
      <c r="G55" s="22"/>
      <c r="H55" s="22"/>
      <c r="I55" s="136"/>
      <c r="J55" s="22"/>
      <c r="K55" s="22"/>
      <c r="L55" s="20"/>
    </row>
    <row r="56" s="1" customFormat="1" ht="16.5" customHeight="1">
      <c r="B56" s="38"/>
      <c r="C56" s="39"/>
      <c r="D56" s="39"/>
      <c r="E56" s="32" t="s">
        <v>186</v>
      </c>
      <c r="F56" s="39"/>
      <c r="G56" s="39"/>
      <c r="H56" s="39"/>
      <c r="I56" s="143"/>
      <c r="J56" s="39"/>
      <c r="K56" s="39"/>
      <c r="L56" s="43"/>
    </row>
    <row r="57" s="1" customFormat="1" ht="12" customHeight="1">
      <c r="B57" s="38"/>
      <c r="C57" s="32" t="s">
        <v>187</v>
      </c>
      <c r="D57" s="39"/>
      <c r="E57" s="39"/>
      <c r="F57" s="39"/>
      <c r="G57" s="39"/>
      <c r="H57" s="39"/>
      <c r="I57" s="143"/>
      <c r="J57" s="39"/>
      <c r="K57" s="39"/>
      <c r="L57" s="43"/>
    </row>
    <row r="58" s="1" customFormat="1" ht="16.5" customHeight="1">
      <c r="B58" s="38"/>
      <c r="C58" s="39"/>
      <c r="D58" s="39"/>
      <c r="E58" s="64" t="str">
        <f>E13</f>
        <v>TK - P1936</v>
      </c>
      <c r="F58" s="39"/>
      <c r="G58" s="39"/>
      <c r="H58" s="39"/>
      <c r="I58" s="143"/>
      <c r="J58" s="39"/>
      <c r="K58" s="39"/>
      <c r="L58" s="43"/>
    </row>
    <row r="59" s="1" customFormat="1" ht="6.96" customHeight="1">
      <c r="B59" s="38"/>
      <c r="C59" s="39"/>
      <c r="D59" s="39"/>
      <c r="E59" s="39"/>
      <c r="F59" s="39"/>
      <c r="G59" s="39"/>
      <c r="H59" s="39"/>
      <c r="I59" s="143"/>
      <c r="J59" s="39"/>
      <c r="K59" s="39"/>
      <c r="L59" s="43"/>
    </row>
    <row r="60" s="1" customFormat="1" ht="12" customHeight="1">
      <c r="B60" s="38"/>
      <c r="C60" s="32" t="s">
        <v>22</v>
      </c>
      <c r="D60" s="39"/>
      <c r="E60" s="39"/>
      <c r="F60" s="27" t="str">
        <f>F16</f>
        <v>obvod ST Ústí n.L.</v>
      </c>
      <c r="G60" s="39"/>
      <c r="H60" s="39"/>
      <c r="I60" s="145" t="s">
        <v>24</v>
      </c>
      <c r="J60" s="67" t="str">
        <f>IF(J16="","",J16)</f>
        <v>2. 11. 2018</v>
      </c>
      <c r="K60" s="39"/>
      <c r="L60" s="43"/>
    </row>
    <row r="61" s="1" customFormat="1" ht="6.96" customHeight="1">
      <c r="B61" s="38"/>
      <c r="C61" s="39"/>
      <c r="D61" s="39"/>
      <c r="E61" s="39"/>
      <c r="F61" s="39"/>
      <c r="G61" s="39"/>
      <c r="H61" s="39"/>
      <c r="I61" s="143"/>
      <c r="J61" s="39"/>
      <c r="K61" s="39"/>
      <c r="L61" s="43"/>
    </row>
    <row r="62" s="1" customFormat="1" ht="13.65" customHeight="1">
      <c r="B62" s="38"/>
      <c r="C62" s="32" t="s">
        <v>26</v>
      </c>
      <c r="D62" s="39"/>
      <c r="E62" s="39"/>
      <c r="F62" s="27" t="str">
        <f>E19</f>
        <v>SŽDC s.o., OŘ Ústí n.L., ST Ústí n.L.</v>
      </c>
      <c r="G62" s="39"/>
      <c r="H62" s="39"/>
      <c r="I62" s="145" t="s">
        <v>34</v>
      </c>
      <c r="J62" s="36" t="str">
        <f>E25</f>
        <v xml:space="preserve"> </v>
      </c>
      <c r="K62" s="39"/>
      <c r="L62" s="43"/>
    </row>
    <row r="63" s="1" customFormat="1" ht="24.9" customHeight="1">
      <c r="B63" s="38"/>
      <c r="C63" s="32" t="s">
        <v>32</v>
      </c>
      <c r="D63" s="39"/>
      <c r="E63" s="39"/>
      <c r="F63" s="27" t="str">
        <f>IF(E22="","",E22)</f>
        <v>Vyplň údaj</v>
      </c>
      <c r="G63" s="39"/>
      <c r="H63" s="39"/>
      <c r="I63" s="145" t="s">
        <v>37</v>
      </c>
      <c r="J63" s="36" t="str">
        <f>E28</f>
        <v>Jakub Lukášek, DiS; Jan Seemann, DiS</v>
      </c>
      <c r="K63" s="39"/>
      <c r="L63" s="43"/>
    </row>
    <row r="64" s="1" customFormat="1" ht="10.32" customHeight="1">
      <c r="B64" s="38"/>
      <c r="C64" s="39"/>
      <c r="D64" s="39"/>
      <c r="E64" s="39"/>
      <c r="F64" s="39"/>
      <c r="G64" s="39"/>
      <c r="H64" s="39"/>
      <c r="I64" s="143"/>
      <c r="J64" s="39"/>
      <c r="K64" s="39"/>
      <c r="L64" s="43"/>
    </row>
    <row r="65" s="1" customFormat="1" ht="29.28" customHeight="1">
      <c r="B65" s="38"/>
      <c r="C65" s="172" t="s">
        <v>190</v>
      </c>
      <c r="D65" s="173"/>
      <c r="E65" s="173"/>
      <c r="F65" s="173"/>
      <c r="G65" s="173"/>
      <c r="H65" s="173"/>
      <c r="I65" s="174"/>
      <c r="J65" s="175" t="s">
        <v>191</v>
      </c>
      <c r="K65" s="173"/>
      <c r="L65" s="43"/>
    </row>
    <row r="66" s="1" customFormat="1" ht="10.32" customHeight="1">
      <c r="B66" s="38"/>
      <c r="C66" s="39"/>
      <c r="D66" s="39"/>
      <c r="E66" s="39"/>
      <c r="F66" s="39"/>
      <c r="G66" s="39"/>
      <c r="H66" s="39"/>
      <c r="I66" s="143"/>
      <c r="J66" s="39"/>
      <c r="K66" s="39"/>
      <c r="L66" s="43"/>
    </row>
    <row r="67" s="1" customFormat="1" ht="22.8" customHeight="1">
      <c r="B67" s="38"/>
      <c r="C67" s="176" t="s">
        <v>73</v>
      </c>
      <c r="D67" s="39"/>
      <c r="E67" s="39"/>
      <c r="F67" s="39"/>
      <c r="G67" s="39"/>
      <c r="H67" s="39"/>
      <c r="I67" s="143"/>
      <c r="J67" s="97">
        <f>J94</f>
        <v>0</v>
      </c>
      <c r="K67" s="39"/>
      <c r="L67" s="43"/>
      <c r="AU67" s="17" t="s">
        <v>192</v>
      </c>
    </row>
    <row r="68" s="8" customFormat="1" ht="24.96" customHeight="1">
      <c r="B68" s="177"/>
      <c r="C68" s="178"/>
      <c r="D68" s="179" t="s">
        <v>193</v>
      </c>
      <c r="E68" s="180"/>
      <c r="F68" s="180"/>
      <c r="G68" s="180"/>
      <c r="H68" s="180"/>
      <c r="I68" s="181"/>
      <c r="J68" s="182">
        <f>J95</f>
        <v>0</v>
      </c>
      <c r="K68" s="178"/>
      <c r="L68" s="183"/>
    </row>
    <row r="69" s="9" customFormat="1" ht="19.92" customHeight="1">
      <c r="B69" s="184"/>
      <c r="C69" s="120"/>
      <c r="D69" s="185" t="s">
        <v>194</v>
      </c>
      <c r="E69" s="186"/>
      <c r="F69" s="186"/>
      <c r="G69" s="186"/>
      <c r="H69" s="186"/>
      <c r="I69" s="187"/>
      <c r="J69" s="188">
        <f>J96</f>
        <v>0</v>
      </c>
      <c r="K69" s="120"/>
      <c r="L69" s="189"/>
    </row>
    <row r="70" s="8" customFormat="1" ht="24.96" customHeight="1">
      <c r="B70" s="177"/>
      <c r="C70" s="178"/>
      <c r="D70" s="179" t="s">
        <v>195</v>
      </c>
      <c r="E70" s="180"/>
      <c r="F70" s="180"/>
      <c r="G70" s="180"/>
      <c r="H70" s="180"/>
      <c r="I70" s="181"/>
      <c r="J70" s="182">
        <f>J184</f>
        <v>0</v>
      </c>
      <c r="K70" s="178"/>
      <c r="L70" s="183"/>
    </row>
    <row r="71" s="1" customFormat="1" ht="21.84" customHeight="1">
      <c r="B71" s="38"/>
      <c r="C71" s="39"/>
      <c r="D71" s="39"/>
      <c r="E71" s="39"/>
      <c r="F71" s="39"/>
      <c r="G71" s="39"/>
      <c r="H71" s="39"/>
      <c r="I71" s="143"/>
      <c r="J71" s="39"/>
      <c r="K71" s="39"/>
      <c r="L71" s="43"/>
    </row>
    <row r="72" s="1" customFormat="1" ht="6.96" customHeight="1">
      <c r="B72" s="57"/>
      <c r="C72" s="58"/>
      <c r="D72" s="58"/>
      <c r="E72" s="58"/>
      <c r="F72" s="58"/>
      <c r="G72" s="58"/>
      <c r="H72" s="58"/>
      <c r="I72" s="167"/>
      <c r="J72" s="58"/>
      <c r="K72" s="58"/>
      <c r="L72" s="43"/>
    </row>
    <row r="76" s="1" customFormat="1" ht="6.96" customHeight="1">
      <c r="B76" s="59"/>
      <c r="C76" s="60"/>
      <c r="D76" s="60"/>
      <c r="E76" s="60"/>
      <c r="F76" s="60"/>
      <c r="G76" s="60"/>
      <c r="H76" s="60"/>
      <c r="I76" s="170"/>
      <c r="J76" s="60"/>
      <c r="K76" s="60"/>
      <c r="L76" s="43"/>
    </row>
    <row r="77" s="1" customFormat="1" ht="24.96" customHeight="1">
      <c r="B77" s="38"/>
      <c r="C77" s="23" t="s">
        <v>197</v>
      </c>
      <c r="D77" s="39"/>
      <c r="E77" s="39"/>
      <c r="F77" s="39"/>
      <c r="G77" s="39"/>
      <c r="H77" s="39"/>
      <c r="I77" s="143"/>
      <c r="J77" s="39"/>
      <c r="K77" s="39"/>
      <c r="L77" s="43"/>
    </row>
    <row r="78" s="1" customFormat="1" ht="6.96" customHeight="1">
      <c r="B78" s="38"/>
      <c r="C78" s="39"/>
      <c r="D78" s="39"/>
      <c r="E78" s="39"/>
      <c r="F78" s="39"/>
      <c r="G78" s="39"/>
      <c r="H78" s="39"/>
      <c r="I78" s="143"/>
      <c r="J78" s="39"/>
      <c r="K78" s="39"/>
      <c r="L78" s="43"/>
    </row>
    <row r="79" s="1" customFormat="1" ht="12" customHeight="1">
      <c r="B79" s="38"/>
      <c r="C79" s="32" t="s">
        <v>16</v>
      </c>
      <c r="D79" s="39"/>
      <c r="E79" s="39"/>
      <c r="F79" s="39"/>
      <c r="G79" s="39"/>
      <c r="H79" s="39"/>
      <c r="I79" s="143"/>
      <c r="J79" s="39"/>
      <c r="K79" s="39"/>
      <c r="L79" s="43"/>
    </row>
    <row r="80" s="1" customFormat="1" ht="16.5" customHeight="1">
      <c r="B80" s="38"/>
      <c r="C80" s="39"/>
      <c r="D80" s="39"/>
      <c r="E80" s="171" t="str">
        <f>E7</f>
        <v>Oprava přejezdů v obvodu ST Ústí n.L.</v>
      </c>
      <c r="F80" s="32"/>
      <c r="G80" s="32"/>
      <c r="H80" s="32"/>
      <c r="I80" s="143"/>
      <c r="J80" s="39"/>
      <c r="K80" s="39"/>
      <c r="L80" s="43"/>
    </row>
    <row r="81" ht="12" customHeight="1">
      <c r="B81" s="21"/>
      <c r="C81" s="32" t="s">
        <v>183</v>
      </c>
      <c r="D81" s="22"/>
      <c r="E81" s="22"/>
      <c r="F81" s="22"/>
      <c r="G81" s="22"/>
      <c r="H81" s="22"/>
      <c r="I81" s="136"/>
      <c r="J81" s="22"/>
      <c r="K81" s="22"/>
      <c r="L81" s="20"/>
    </row>
    <row r="82" ht="16.5" customHeight="1">
      <c r="B82" s="21"/>
      <c r="C82" s="22"/>
      <c r="D82" s="22"/>
      <c r="E82" s="171" t="s">
        <v>1529</v>
      </c>
      <c r="F82" s="22"/>
      <c r="G82" s="22"/>
      <c r="H82" s="22"/>
      <c r="I82" s="136"/>
      <c r="J82" s="22"/>
      <c r="K82" s="22"/>
      <c r="L82" s="20"/>
    </row>
    <row r="83" ht="12" customHeight="1">
      <c r="B83" s="21"/>
      <c r="C83" s="32" t="s">
        <v>185</v>
      </c>
      <c r="D83" s="22"/>
      <c r="E83" s="22"/>
      <c r="F83" s="22"/>
      <c r="G83" s="22"/>
      <c r="H83" s="22"/>
      <c r="I83" s="136"/>
      <c r="J83" s="22"/>
      <c r="K83" s="22"/>
      <c r="L83" s="20"/>
    </row>
    <row r="84" s="1" customFormat="1" ht="16.5" customHeight="1">
      <c r="B84" s="38"/>
      <c r="C84" s="39"/>
      <c r="D84" s="39"/>
      <c r="E84" s="32" t="s">
        <v>186</v>
      </c>
      <c r="F84" s="39"/>
      <c r="G84" s="39"/>
      <c r="H84" s="39"/>
      <c r="I84" s="143"/>
      <c r="J84" s="39"/>
      <c r="K84" s="39"/>
      <c r="L84" s="43"/>
    </row>
    <row r="85" s="1" customFormat="1" ht="12" customHeight="1">
      <c r="B85" s="38"/>
      <c r="C85" s="32" t="s">
        <v>187</v>
      </c>
      <c r="D85" s="39"/>
      <c r="E85" s="39"/>
      <c r="F85" s="39"/>
      <c r="G85" s="39"/>
      <c r="H85" s="39"/>
      <c r="I85" s="143"/>
      <c r="J85" s="39"/>
      <c r="K85" s="39"/>
      <c r="L85" s="43"/>
    </row>
    <row r="86" s="1" customFormat="1" ht="16.5" customHeight="1">
      <c r="B86" s="38"/>
      <c r="C86" s="39"/>
      <c r="D86" s="39"/>
      <c r="E86" s="64" t="str">
        <f>E13</f>
        <v>TK - P1936</v>
      </c>
      <c r="F86" s="39"/>
      <c r="G86" s="39"/>
      <c r="H86" s="39"/>
      <c r="I86" s="143"/>
      <c r="J86" s="39"/>
      <c r="K86" s="39"/>
      <c r="L86" s="43"/>
    </row>
    <row r="87" s="1" customFormat="1" ht="6.96" customHeight="1">
      <c r="B87" s="38"/>
      <c r="C87" s="39"/>
      <c r="D87" s="39"/>
      <c r="E87" s="39"/>
      <c r="F87" s="39"/>
      <c r="G87" s="39"/>
      <c r="H87" s="39"/>
      <c r="I87" s="143"/>
      <c r="J87" s="39"/>
      <c r="K87" s="39"/>
      <c r="L87" s="43"/>
    </row>
    <row r="88" s="1" customFormat="1" ht="12" customHeight="1">
      <c r="B88" s="38"/>
      <c r="C88" s="32" t="s">
        <v>22</v>
      </c>
      <c r="D88" s="39"/>
      <c r="E88" s="39"/>
      <c r="F88" s="27" t="str">
        <f>F16</f>
        <v>obvod ST Ústí n.L.</v>
      </c>
      <c r="G88" s="39"/>
      <c r="H88" s="39"/>
      <c r="I88" s="145" t="s">
        <v>24</v>
      </c>
      <c r="J88" s="67" t="str">
        <f>IF(J16="","",J16)</f>
        <v>2. 11. 2018</v>
      </c>
      <c r="K88" s="39"/>
      <c r="L88" s="43"/>
    </row>
    <row r="89" s="1" customFormat="1" ht="6.96" customHeight="1">
      <c r="B89" s="38"/>
      <c r="C89" s="39"/>
      <c r="D89" s="39"/>
      <c r="E89" s="39"/>
      <c r="F89" s="39"/>
      <c r="G89" s="39"/>
      <c r="H89" s="39"/>
      <c r="I89" s="143"/>
      <c r="J89" s="39"/>
      <c r="K89" s="39"/>
      <c r="L89" s="43"/>
    </row>
    <row r="90" s="1" customFormat="1" ht="13.65" customHeight="1">
      <c r="B90" s="38"/>
      <c r="C90" s="32" t="s">
        <v>26</v>
      </c>
      <c r="D90" s="39"/>
      <c r="E90" s="39"/>
      <c r="F90" s="27" t="str">
        <f>E19</f>
        <v>SŽDC s.o., OŘ Ústí n.L., ST Ústí n.L.</v>
      </c>
      <c r="G90" s="39"/>
      <c r="H90" s="39"/>
      <c r="I90" s="145" t="s">
        <v>34</v>
      </c>
      <c r="J90" s="36" t="str">
        <f>E25</f>
        <v xml:space="preserve"> </v>
      </c>
      <c r="K90" s="39"/>
      <c r="L90" s="43"/>
    </row>
    <row r="91" s="1" customFormat="1" ht="24.9" customHeight="1">
      <c r="B91" s="38"/>
      <c r="C91" s="32" t="s">
        <v>32</v>
      </c>
      <c r="D91" s="39"/>
      <c r="E91" s="39"/>
      <c r="F91" s="27" t="str">
        <f>IF(E22="","",E22)</f>
        <v>Vyplň údaj</v>
      </c>
      <c r="G91" s="39"/>
      <c r="H91" s="39"/>
      <c r="I91" s="145" t="s">
        <v>37</v>
      </c>
      <c r="J91" s="36" t="str">
        <f>E28</f>
        <v>Jakub Lukášek, DiS; Jan Seemann, DiS</v>
      </c>
      <c r="K91" s="39"/>
      <c r="L91" s="43"/>
    </row>
    <row r="92" s="1" customFormat="1" ht="10.32" customHeight="1">
      <c r="B92" s="38"/>
      <c r="C92" s="39"/>
      <c r="D92" s="39"/>
      <c r="E92" s="39"/>
      <c r="F92" s="39"/>
      <c r="G92" s="39"/>
      <c r="H92" s="39"/>
      <c r="I92" s="143"/>
      <c r="J92" s="39"/>
      <c r="K92" s="39"/>
      <c r="L92" s="43"/>
    </row>
    <row r="93" s="10" customFormat="1" ht="29.28" customHeight="1">
      <c r="B93" s="190"/>
      <c r="C93" s="191" t="s">
        <v>198</v>
      </c>
      <c r="D93" s="192" t="s">
        <v>60</v>
      </c>
      <c r="E93" s="192" t="s">
        <v>56</v>
      </c>
      <c r="F93" s="192" t="s">
        <v>57</v>
      </c>
      <c r="G93" s="192" t="s">
        <v>199</v>
      </c>
      <c r="H93" s="192" t="s">
        <v>200</v>
      </c>
      <c r="I93" s="193" t="s">
        <v>201</v>
      </c>
      <c r="J93" s="192" t="s">
        <v>191</v>
      </c>
      <c r="K93" s="194" t="s">
        <v>202</v>
      </c>
      <c r="L93" s="195"/>
      <c r="M93" s="87" t="s">
        <v>21</v>
      </c>
      <c r="N93" s="88" t="s">
        <v>45</v>
      </c>
      <c r="O93" s="88" t="s">
        <v>203</v>
      </c>
      <c r="P93" s="88" t="s">
        <v>204</v>
      </c>
      <c r="Q93" s="88" t="s">
        <v>205</v>
      </c>
      <c r="R93" s="88" t="s">
        <v>206</v>
      </c>
      <c r="S93" s="88" t="s">
        <v>207</v>
      </c>
      <c r="T93" s="89" t="s">
        <v>208</v>
      </c>
    </row>
    <row r="94" s="1" customFormat="1" ht="22.8" customHeight="1">
      <c r="B94" s="38"/>
      <c r="C94" s="94" t="s">
        <v>209</v>
      </c>
      <c r="D94" s="39"/>
      <c r="E94" s="39"/>
      <c r="F94" s="39"/>
      <c r="G94" s="39"/>
      <c r="H94" s="39"/>
      <c r="I94" s="143"/>
      <c r="J94" s="196">
        <f>BK94</f>
        <v>0</v>
      </c>
      <c r="K94" s="39"/>
      <c r="L94" s="43"/>
      <c r="M94" s="90"/>
      <c r="N94" s="91"/>
      <c r="O94" s="91"/>
      <c r="P94" s="197">
        <f>P95+P184</f>
        <v>0</v>
      </c>
      <c r="Q94" s="91"/>
      <c r="R94" s="197">
        <f>R95+R184</f>
        <v>263.62026400000002</v>
      </c>
      <c r="S94" s="91"/>
      <c r="T94" s="198">
        <f>T95+T184</f>
        <v>0</v>
      </c>
      <c r="AT94" s="17" t="s">
        <v>74</v>
      </c>
      <c r="AU94" s="17" t="s">
        <v>192</v>
      </c>
      <c r="BK94" s="199">
        <f>BK95+BK184</f>
        <v>0</v>
      </c>
    </row>
    <row r="95" s="11" customFormat="1" ht="25.92" customHeight="1">
      <c r="B95" s="200"/>
      <c r="C95" s="201"/>
      <c r="D95" s="202" t="s">
        <v>74</v>
      </c>
      <c r="E95" s="203" t="s">
        <v>210</v>
      </c>
      <c r="F95" s="203" t="s">
        <v>211</v>
      </c>
      <c r="G95" s="201"/>
      <c r="H95" s="201"/>
      <c r="I95" s="204"/>
      <c r="J95" s="205">
        <f>BK95</f>
        <v>0</v>
      </c>
      <c r="K95" s="201"/>
      <c r="L95" s="206"/>
      <c r="M95" s="207"/>
      <c r="N95" s="208"/>
      <c r="O95" s="208"/>
      <c r="P95" s="209">
        <f>P96</f>
        <v>0</v>
      </c>
      <c r="Q95" s="208"/>
      <c r="R95" s="209">
        <f>R96</f>
        <v>263.62026400000002</v>
      </c>
      <c r="S95" s="208"/>
      <c r="T95" s="210">
        <f>T96</f>
        <v>0</v>
      </c>
      <c r="AR95" s="211" t="s">
        <v>82</v>
      </c>
      <c r="AT95" s="212" t="s">
        <v>74</v>
      </c>
      <c r="AU95" s="212" t="s">
        <v>75</v>
      </c>
      <c r="AY95" s="211" t="s">
        <v>212</v>
      </c>
      <c r="BK95" s="213">
        <f>BK96</f>
        <v>0</v>
      </c>
    </row>
    <row r="96" s="11" customFormat="1" ht="22.8" customHeight="1">
      <c r="B96" s="200"/>
      <c r="C96" s="201"/>
      <c r="D96" s="202" t="s">
        <v>74</v>
      </c>
      <c r="E96" s="214" t="s">
        <v>213</v>
      </c>
      <c r="F96" s="214" t="s">
        <v>214</v>
      </c>
      <c r="G96" s="201"/>
      <c r="H96" s="201"/>
      <c r="I96" s="204"/>
      <c r="J96" s="215">
        <f>BK96</f>
        <v>0</v>
      </c>
      <c r="K96" s="201"/>
      <c r="L96" s="206"/>
      <c r="M96" s="207"/>
      <c r="N96" s="208"/>
      <c r="O96" s="208"/>
      <c r="P96" s="209">
        <f>SUM(P97:P183)</f>
        <v>0</v>
      </c>
      <c r="Q96" s="208"/>
      <c r="R96" s="209">
        <f>SUM(R97:R183)</f>
        <v>263.62026400000002</v>
      </c>
      <c r="S96" s="208"/>
      <c r="T96" s="210">
        <f>SUM(T97:T183)</f>
        <v>0</v>
      </c>
      <c r="AR96" s="211" t="s">
        <v>82</v>
      </c>
      <c r="AT96" s="212" t="s">
        <v>74</v>
      </c>
      <c r="AU96" s="212" t="s">
        <v>82</v>
      </c>
      <c r="AY96" s="211" t="s">
        <v>212</v>
      </c>
      <c r="BK96" s="213">
        <f>SUM(BK97:BK183)</f>
        <v>0</v>
      </c>
    </row>
    <row r="97" s="1" customFormat="1" ht="22.5" customHeight="1">
      <c r="B97" s="38"/>
      <c r="C97" s="216" t="s">
        <v>82</v>
      </c>
      <c r="D97" s="216" t="s">
        <v>215</v>
      </c>
      <c r="E97" s="217" t="s">
        <v>224</v>
      </c>
      <c r="F97" s="218" t="s">
        <v>225</v>
      </c>
      <c r="G97" s="219" t="s">
        <v>226</v>
      </c>
      <c r="H97" s="220">
        <v>32.799999999999997</v>
      </c>
      <c r="I97" s="221"/>
      <c r="J97" s="222">
        <f>ROUND(I97*H97,2)</f>
        <v>0</v>
      </c>
      <c r="K97" s="218" t="s">
        <v>219</v>
      </c>
      <c r="L97" s="43"/>
      <c r="M97" s="223" t="s">
        <v>21</v>
      </c>
      <c r="N97" s="224" t="s">
        <v>48</v>
      </c>
      <c r="O97" s="79"/>
      <c r="P97" s="225">
        <f>O97*H97</f>
        <v>0</v>
      </c>
      <c r="Q97" s="225">
        <v>0</v>
      </c>
      <c r="R97" s="225">
        <f>Q97*H97</f>
        <v>0</v>
      </c>
      <c r="S97" s="225">
        <v>0</v>
      </c>
      <c r="T97" s="226">
        <f>S97*H97</f>
        <v>0</v>
      </c>
      <c r="AR97" s="17" t="s">
        <v>220</v>
      </c>
      <c r="AT97" s="17" t="s">
        <v>215</v>
      </c>
      <c r="AU97" s="17" t="s">
        <v>84</v>
      </c>
      <c r="AY97" s="17" t="s">
        <v>212</v>
      </c>
      <c r="BE97" s="227">
        <f>IF(N97="základní",J97,0)</f>
        <v>0</v>
      </c>
      <c r="BF97" s="227">
        <f>IF(N97="snížená",J97,0)</f>
        <v>0</v>
      </c>
      <c r="BG97" s="227">
        <f>IF(N97="zákl. přenesená",J97,0)</f>
        <v>0</v>
      </c>
      <c r="BH97" s="227">
        <f>IF(N97="sníž. přenesená",J97,0)</f>
        <v>0</v>
      </c>
      <c r="BI97" s="227">
        <f>IF(N97="nulová",J97,0)</f>
        <v>0</v>
      </c>
      <c r="BJ97" s="17" t="s">
        <v>220</v>
      </c>
      <c r="BK97" s="227">
        <f>ROUND(I97*H97,2)</f>
        <v>0</v>
      </c>
      <c r="BL97" s="17" t="s">
        <v>220</v>
      </c>
      <c r="BM97" s="17" t="s">
        <v>1531</v>
      </c>
    </row>
    <row r="98" s="1" customFormat="1">
      <c r="B98" s="38"/>
      <c r="C98" s="39"/>
      <c r="D98" s="228" t="s">
        <v>222</v>
      </c>
      <c r="E98" s="39"/>
      <c r="F98" s="229" t="s">
        <v>228</v>
      </c>
      <c r="G98" s="39"/>
      <c r="H98" s="39"/>
      <c r="I98" s="143"/>
      <c r="J98" s="39"/>
      <c r="K98" s="39"/>
      <c r="L98" s="43"/>
      <c r="M98" s="230"/>
      <c r="N98" s="79"/>
      <c r="O98" s="79"/>
      <c r="P98" s="79"/>
      <c r="Q98" s="79"/>
      <c r="R98" s="79"/>
      <c r="S98" s="79"/>
      <c r="T98" s="80"/>
      <c r="AT98" s="17" t="s">
        <v>222</v>
      </c>
      <c r="AU98" s="17" t="s">
        <v>84</v>
      </c>
    </row>
    <row r="99" s="12" customFormat="1">
      <c r="B99" s="231"/>
      <c r="C99" s="232"/>
      <c r="D99" s="228" t="s">
        <v>229</v>
      </c>
      <c r="E99" s="233" t="s">
        <v>21</v>
      </c>
      <c r="F99" s="234" t="s">
        <v>1532</v>
      </c>
      <c r="G99" s="232"/>
      <c r="H99" s="235">
        <v>32.799999999999997</v>
      </c>
      <c r="I99" s="236"/>
      <c r="J99" s="232"/>
      <c r="K99" s="232"/>
      <c r="L99" s="237"/>
      <c r="M99" s="238"/>
      <c r="N99" s="239"/>
      <c r="O99" s="239"/>
      <c r="P99" s="239"/>
      <c r="Q99" s="239"/>
      <c r="R99" s="239"/>
      <c r="S99" s="239"/>
      <c r="T99" s="240"/>
      <c r="AT99" s="241" t="s">
        <v>229</v>
      </c>
      <c r="AU99" s="241" t="s">
        <v>84</v>
      </c>
      <c r="AV99" s="12" t="s">
        <v>84</v>
      </c>
      <c r="AW99" s="12" t="s">
        <v>36</v>
      </c>
      <c r="AX99" s="12" t="s">
        <v>82</v>
      </c>
      <c r="AY99" s="241" t="s">
        <v>212</v>
      </c>
    </row>
    <row r="100" s="1" customFormat="1" ht="22.5" customHeight="1">
      <c r="B100" s="38"/>
      <c r="C100" s="216" t="s">
        <v>84</v>
      </c>
      <c r="D100" s="216" t="s">
        <v>215</v>
      </c>
      <c r="E100" s="217" t="s">
        <v>233</v>
      </c>
      <c r="F100" s="218" t="s">
        <v>234</v>
      </c>
      <c r="G100" s="219" t="s">
        <v>235</v>
      </c>
      <c r="H100" s="220">
        <v>73</v>
      </c>
      <c r="I100" s="221"/>
      <c r="J100" s="222">
        <f>ROUND(I100*H100,2)</f>
        <v>0</v>
      </c>
      <c r="K100" s="218" t="s">
        <v>219</v>
      </c>
      <c r="L100" s="43"/>
      <c r="M100" s="223" t="s">
        <v>21</v>
      </c>
      <c r="N100" s="224" t="s">
        <v>48</v>
      </c>
      <c r="O100" s="79"/>
      <c r="P100" s="225">
        <f>O100*H100</f>
        <v>0</v>
      </c>
      <c r="Q100" s="225">
        <v>0</v>
      </c>
      <c r="R100" s="225">
        <f>Q100*H100</f>
        <v>0</v>
      </c>
      <c r="S100" s="225">
        <v>0</v>
      </c>
      <c r="T100" s="226">
        <f>S100*H100</f>
        <v>0</v>
      </c>
      <c r="AR100" s="17" t="s">
        <v>220</v>
      </c>
      <c r="AT100" s="17" t="s">
        <v>215</v>
      </c>
      <c r="AU100" s="17" t="s">
        <v>84</v>
      </c>
      <c r="AY100" s="17" t="s">
        <v>212</v>
      </c>
      <c r="BE100" s="227">
        <f>IF(N100="základní",J100,0)</f>
        <v>0</v>
      </c>
      <c r="BF100" s="227">
        <f>IF(N100="snížená",J100,0)</f>
        <v>0</v>
      </c>
      <c r="BG100" s="227">
        <f>IF(N100="zákl. přenesená",J100,0)</f>
        <v>0</v>
      </c>
      <c r="BH100" s="227">
        <f>IF(N100="sníž. přenesená",J100,0)</f>
        <v>0</v>
      </c>
      <c r="BI100" s="227">
        <f>IF(N100="nulová",J100,0)</f>
        <v>0</v>
      </c>
      <c r="BJ100" s="17" t="s">
        <v>220</v>
      </c>
      <c r="BK100" s="227">
        <f>ROUND(I100*H100,2)</f>
        <v>0</v>
      </c>
      <c r="BL100" s="17" t="s">
        <v>220</v>
      </c>
      <c r="BM100" s="17" t="s">
        <v>1533</v>
      </c>
    </row>
    <row r="101" s="1" customFormat="1">
      <c r="B101" s="38"/>
      <c r="C101" s="39"/>
      <c r="D101" s="228" t="s">
        <v>222</v>
      </c>
      <c r="E101" s="39"/>
      <c r="F101" s="229" t="s">
        <v>237</v>
      </c>
      <c r="G101" s="39"/>
      <c r="H101" s="39"/>
      <c r="I101" s="143"/>
      <c r="J101" s="39"/>
      <c r="K101" s="39"/>
      <c r="L101" s="43"/>
      <c r="M101" s="230"/>
      <c r="N101" s="79"/>
      <c r="O101" s="79"/>
      <c r="P101" s="79"/>
      <c r="Q101" s="79"/>
      <c r="R101" s="79"/>
      <c r="S101" s="79"/>
      <c r="T101" s="80"/>
      <c r="AT101" s="17" t="s">
        <v>222</v>
      </c>
      <c r="AU101" s="17" t="s">
        <v>84</v>
      </c>
    </row>
    <row r="102" s="12" customFormat="1">
      <c r="B102" s="231"/>
      <c r="C102" s="232"/>
      <c r="D102" s="228" t="s">
        <v>229</v>
      </c>
      <c r="E102" s="233" t="s">
        <v>21</v>
      </c>
      <c r="F102" s="234" t="s">
        <v>1534</v>
      </c>
      <c r="G102" s="232"/>
      <c r="H102" s="235">
        <v>45</v>
      </c>
      <c r="I102" s="236"/>
      <c r="J102" s="232"/>
      <c r="K102" s="232"/>
      <c r="L102" s="237"/>
      <c r="M102" s="238"/>
      <c r="N102" s="239"/>
      <c r="O102" s="239"/>
      <c r="P102" s="239"/>
      <c r="Q102" s="239"/>
      <c r="R102" s="239"/>
      <c r="S102" s="239"/>
      <c r="T102" s="240"/>
      <c r="AT102" s="241" t="s">
        <v>229</v>
      </c>
      <c r="AU102" s="241" t="s">
        <v>84</v>
      </c>
      <c r="AV102" s="12" t="s">
        <v>84</v>
      </c>
      <c r="AW102" s="12" t="s">
        <v>36</v>
      </c>
      <c r="AX102" s="12" t="s">
        <v>75</v>
      </c>
      <c r="AY102" s="241" t="s">
        <v>212</v>
      </c>
    </row>
    <row r="103" s="12" customFormat="1">
      <c r="B103" s="231"/>
      <c r="C103" s="232"/>
      <c r="D103" s="228" t="s">
        <v>229</v>
      </c>
      <c r="E103" s="233" t="s">
        <v>21</v>
      </c>
      <c r="F103" s="234" t="s">
        <v>1535</v>
      </c>
      <c r="G103" s="232"/>
      <c r="H103" s="235">
        <v>28</v>
      </c>
      <c r="I103" s="236"/>
      <c r="J103" s="232"/>
      <c r="K103" s="232"/>
      <c r="L103" s="237"/>
      <c r="M103" s="238"/>
      <c r="N103" s="239"/>
      <c r="O103" s="239"/>
      <c r="P103" s="239"/>
      <c r="Q103" s="239"/>
      <c r="R103" s="239"/>
      <c r="S103" s="239"/>
      <c r="T103" s="240"/>
      <c r="AT103" s="241" t="s">
        <v>229</v>
      </c>
      <c r="AU103" s="241" t="s">
        <v>84</v>
      </c>
      <c r="AV103" s="12" t="s">
        <v>84</v>
      </c>
      <c r="AW103" s="12" t="s">
        <v>36</v>
      </c>
      <c r="AX103" s="12" t="s">
        <v>75</v>
      </c>
      <c r="AY103" s="241" t="s">
        <v>212</v>
      </c>
    </row>
    <row r="104" s="13" customFormat="1">
      <c r="B104" s="242"/>
      <c r="C104" s="243"/>
      <c r="D104" s="228" t="s">
        <v>229</v>
      </c>
      <c r="E104" s="244" t="s">
        <v>21</v>
      </c>
      <c r="F104" s="245" t="s">
        <v>232</v>
      </c>
      <c r="G104" s="243"/>
      <c r="H104" s="246">
        <v>73</v>
      </c>
      <c r="I104" s="247"/>
      <c r="J104" s="243"/>
      <c r="K104" s="243"/>
      <c r="L104" s="248"/>
      <c r="M104" s="249"/>
      <c r="N104" s="250"/>
      <c r="O104" s="250"/>
      <c r="P104" s="250"/>
      <c r="Q104" s="250"/>
      <c r="R104" s="250"/>
      <c r="S104" s="250"/>
      <c r="T104" s="251"/>
      <c r="AT104" s="252" t="s">
        <v>229</v>
      </c>
      <c r="AU104" s="252" t="s">
        <v>84</v>
      </c>
      <c r="AV104" s="13" t="s">
        <v>220</v>
      </c>
      <c r="AW104" s="13" t="s">
        <v>36</v>
      </c>
      <c r="AX104" s="13" t="s">
        <v>82</v>
      </c>
      <c r="AY104" s="252" t="s">
        <v>212</v>
      </c>
    </row>
    <row r="105" s="1" customFormat="1" ht="22.5" customHeight="1">
      <c r="B105" s="38"/>
      <c r="C105" s="216" t="s">
        <v>91</v>
      </c>
      <c r="D105" s="216" t="s">
        <v>215</v>
      </c>
      <c r="E105" s="217" t="s">
        <v>1536</v>
      </c>
      <c r="F105" s="218" t="s">
        <v>1537</v>
      </c>
      <c r="G105" s="219" t="s">
        <v>218</v>
      </c>
      <c r="H105" s="220">
        <v>10</v>
      </c>
      <c r="I105" s="221"/>
      <c r="J105" s="222">
        <f>ROUND(I105*H105,2)</f>
        <v>0</v>
      </c>
      <c r="K105" s="218" t="s">
        <v>219</v>
      </c>
      <c r="L105" s="43"/>
      <c r="M105" s="223" t="s">
        <v>21</v>
      </c>
      <c r="N105" s="224" t="s">
        <v>48</v>
      </c>
      <c r="O105" s="79"/>
      <c r="P105" s="225">
        <f>O105*H105</f>
        <v>0</v>
      </c>
      <c r="Q105" s="225">
        <v>0</v>
      </c>
      <c r="R105" s="225">
        <f>Q105*H105</f>
        <v>0</v>
      </c>
      <c r="S105" s="225">
        <v>0</v>
      </c>
      <c r="T105" s="226">
        <f>S105*H105</f>
        <v>0</v>
      </c>
      <c r="AR105" s="17" t="s">
        <v>220</v>
      </c>
      <c r="AT105" s="17" t="s">
        <v>215</v>
      </c>
      <c r="AU105" s="17" t="s">
        <v>84</v>
      </c>
      <c r="AY105" s="17" t="s">
        <v>212</v>
      </c>
      <c r="BE105" s="227">
        <f>IF(N105="základní",J105,0)</f>
        <v>0</v>
      </c>
      <c r="BF105" s="227">
        <f>IF(N105="snížená",J105,0)</f>
        <v>0</v>
      </c>
      <c r="BG105" s="227">
        <f>IF(N105="zákl. přenesená",J105,0)</f>
        <v>0</v>
      </c>
      <c r="BH105" s="227">
        <f>IF(N105="sníž. přenesená",J105,0)</f>
        <v>0</v>
      </c>
      <c r="BI105" s="227">
        <f>IF(N105="nulová",J105,0)</f>
        <v>0</v>
      </c>
      <c r="BJ105" s="17" t="s">
        <v>220</v>
      </c>
      <c r="BK105" s="227">
        <f>ROUND(I105*H105,2)</f>
        <v>0</v>
      </c>
      <c r="BL105" s="17" t="s">
        <v>220</v>
      </c>
      <c r="BM105" s="17" t="s">
        <v>1538</v>
      </c>
    </row>
    <row r="106" s="1" customFormat="1">
      <c r="B106" s="38"/>
      <c r="C106" s="39"/>
      <c r="D106" s="228" t="s">
        <v>222</v>
      </c>
      <c r="E106" s="39"/>
      <c r="F106" s="229" t="s">
        <v>1539</v>
      </c>
      <c r="G106" s="39"/>
      <c r="H106" s="39"/>
      <c r="I106" s="143"/>
      <c r="J106" s="39"/>
      <c r="K106" s="39"/>
      <c r="L106" s="43"/>
      <c r="M106" s="230"/>
      <c r="N106" s="79"/>
      <c r="O106" s="79"/>
      <c r="P106" s="79"/>
      <c r="Q106" s="79"/>
      <c r="R106" s="79"/>
      <c r="S106" s="79"/>
      <c r="T106" s="80"/>
      <c r="AT106" s="17" t="s">
        <v>222</v>
      </c>
      <c r="AU106" s="17" t="s">
        <v>84</v>
      </c>
    </row>
    <row r="107" s="1" customFormat="1" ht="22.5" customHeight="1">
      <c r="B107" s="38"/>
      <c r="C107" s="216" t="s">
        <v>220</v>
      </c>
      <c r="D107" s="216" t="s">
        <v>215</v>
      </c>
      <c r="E107" s="217" t="s">
        <v>1540</v>
      </c>
      <c r="F107" s="218" t="s">
        <v>1541</v>
      </c>
      <c r="G107" s="219" t="s">
        <v>218</v>
      </c>
      <c r="H107" s="220">
        <v>5</v>
      </c>
      <c r="I107" s="221"/>
      <c r="J107" s="222">
        <f>ROUND(I107*H107,2)</f>
        <v>0</v>
      </c>
      <c r="K107" s="218" t="s">
        <v>219</v>
      </c>
      <c r="L107" s="43"/>
      <c r="M107" s="223" t="s">
        <v>21</v>
      </c>
      <c r="N107" s="224" t="s">
        <v>48</v>
      </c>
      <c r="O107" s="79"/>
      <c r="P107" s="225">
        <f>O107*H107</f>
        <v>0</v>
      </c>
      <c r="Q107" s="225">
        <v>0</v>
      </c>
      <c r="R107" s="225">
        <f>Q107*H107</f>
        <v>0</v>
      </c>
      <c r="S107" s="225">
        <v>0</v>
      </c>
      <c r="T107" s="226">
        <f>S107*H107</f>
        <v>0</v>
      </c>
      <c r="AR107" s="17" t="s">
        <v>220</v>
      </c>
      <c r="AT107" s="17" t="s">
        <v>215</v>
      </c>
      <c r="AU107" s="17" t="s">
        <v>84</v>
      </c>
      <c r="AY107" s="17" t="s">
        <v>212</v>
      </c>
      <c r="BE107" s="227">
        <f>IF(N107="základní",J107,0)</f>
        <v>0</v>
      </c>
      <c r="BF107" s="227">
        <f>IF(N107="snížená",J107,0)</f>
        <v>0</v>
      </c>
      <c r="BG107" s="227">
        <f>IF(N107="zákl. přenesená",J107,0)</f>
        <v>0</v>
      </c>
      <c r="BH107" s="227">
        <f>IF(N107="sníž. přenesená",J107,0)</f>
        <v>0</v>
      </c>
      <c r="BI107" s="227">
        <f>IF(N107="nulová",J107,0)</f>
        <v>0</v>
      </c>
      <c r="BJ107" s="17" t="s">
        <v>220</v>
      </c>
      <c r="BK107" s="227">
        <f>ROUND(I107*H107,2)</f>
        <v>0</v>
      </c>
      <c r="BL107" s="17" t="s">
        <v>220</v>
      </c>
      <c r="BM107" s="17" t="s">
        <v>1542</v>
      </c>
    </row>
    <row r="108" s="1" customFormat="1">
      <c r="B108" s="38"/>
      <c r="C108" s="39"/>
      <c r="D108" s="228" t="s">
        <v>222</v>
      </c>
      <c r="E108" s="39"/>
      <c r="F108" s="229" t="s">
        <v>1539</v>
      </c>
      <c r="G108" s="39"/>
      <c r="H108" s="39"/>
      <c r="I108" s="143"/>
      <c r="J108" s="39"/>
      <c r="K108" s="39"/>
      <c r="L108" s="43"/>
      <c r="M108" s="230"/>
      <c r="N108" s="79"/>
      <c r="O108" s="79"/>
      <c r="P108" s="79"/>
      <c r="Q108" s="79"/>
      <c r="R108" s="79"/>
      <c r="S108" s="79"/>
      <c r="T108" s="80"/>
      <c r="AT108" s="17" t="s">
        <v>222</v>
      </c>
      <c r="AU108" s="17" t="s">
        <v>84</v>
      </c>
    </row>
    <row r="109" s="1" customFormat="1" ht="22.5" customHeight="1">
      <c r="B109" s="38"/>
      <c r="C109" s="216" t="s">
        <v>213</v>
      </c>
      <c r="D109" s="216" t="s">
        <v>215</v>
      </c>
      <c r="E109" s="217" t="s">
        <v>216</v>
      </c>
      <c r="F109" s="218" t="s">
        <v>217</v>
      </c>
      <c r="G109" s="219" t="s">
        <v>218</v>
      </c>
      <c r="H109" s="220">
        <v>4</v>
      </c>
      <c r="I109" s="221"/>
      <c r="J109" s="222">
        <f>ROUND(I109*H109,2)</f>
        <v>0</v>
      </c>
      <c r="K109" s="218" t="s">
        <v>219</v>
      </c>
      <c r="L109" s="43"/>
      <c r="M109" s="223" t="s">
        <v>21</v>
      </c>
      <c r="N109" s="224" t="s">
        <v>48</v>
      </c>
      <c r="O109" s="79"/>
      <c r="P109" s="225">
        <f>O109*H109</f>
        <v>0</v>
      </c>
      <c r="Q109" s="225">
        <v>0</v>
      </c>
      <c r="R109" s="225">
        <f>Q109*H109</f>
        <v>0</v>
      </c>
      <c r="S109" s="225">
        <v>0</v>
      </c>
      <c r="T109" s="226">
        <f>S109*H109</f>
        <v>0</v>
      </c>
      <c r="AR109" s="17" t="s">
        <v>220</v>
      </c>
      <c r="AT109" s="17" t="s">
        <v>215</v>
      </c>
      <c r="AU109" s="17" t="s">
        <v>84</v>
      </c>
      <c r="AY109" s="17" t="s">
        <v>212</v>
      </c>
      <c r="BE109" s="227">
        <f>IF(N109="základní",J109,0)</f>
        <v>0</v>
      </c>
      <c r="BF109" s="227">
        <f>IF(N109="snížená",J109,0)</f>
        <v>0</v>
      </c>
      <c r="BG109" s="227">
        <f>IF(N109="zákl. přenesená",J109,0)</f>
        <v>0</v>
      </c>
      <c r="BH109" s="227">
        <f>IF(N109="sníž. přenesená",J109,0)</f>
        <v>0</v>
      </c>
      <c r="BI109" s="227">
        <f>IF(N109="nulová",J109,0)</f>
        <v>0</v>
      </c>
      <c r="BJ109" s="17" t="s">
        <v>220</v>
      </c>
      <c r="BK109" s="227">
        <f>ROUND(I109*H109,2)</f>
        <v>0</v>
      </c>
      <c r="BL109" s="17" t="s">
        <v>220</v>
      </c>
      <c r="BM109" s="17" t="s">
        <v>1543</v>
      </c>
    </row>
    <row r="110" s="1" customFormat="1">
      <c r="B110" s="38"/>
      <c r="C110" s="39"/>
      <c r="D110" s="228" t="s">
        <v>222</v>
      </c>
      <c r="E110" s="39"/>
      <c r="F110" s="229" t="s">
        <v>223</v>
      </c>
      <c r="G110" s="39"/>
      <c r="H110" s="39"/>
      <c r="I110" s="143"/>
      <c r="J110" s="39"/>
      <c r="K110" s="39"/>
      <c r="L110" s="43"/>
      <c r="M110" s="230"/>
      <c r="N110" s="79"/>
      <c r="O110" s="79"/>
      <c r="P110" s="79"/>
      <c r="Q110" s="79"/>
      <c r="R110" s="79"/>
      <c r="S110" s="79"/>
      <c r="T110" s="80"/>
      <c r="AT110" s="17" t="s">
        <v>222</v>
      </c>
      <c r="AU110" s="17" t="s">
        <v>84</v>
      </c>
    </row>
    <row r="111" s="1" customFormat="1" ht="33.75" customHeight="1">
      <c r="B111" s="38"/>
      <c r="C111" s="216" t="s">
        <v>251</v>
      </c>
      <c r="D111" s="216" t="s">
        <v>215</v>
      </c>
      <c r="E111" s="217" t="s">
        <v>1544</v>
      </c>
      <c r="F111" s="218" t="s">
        <v>1545</v>
      </c>
      <c r="G111" s="219" t="s">
        <v>248</v>
      </c>
      <c r="H111" s="220">
        <v>0.02</v>
      </c>
      <c r="I111" s="221"/>
      <c r="J111" s="222">
        <f>ROUND(I111*H111,2)</f>
        <v>0</v>
      </c>
      <c r="K111" s="218" t="s">
        <v>219</v>
      </c>
      <c r="L111" s="43"/>
      <c r="M111" s="223" t="s">
        <v>21</v>
      </c>
      <c r="N111" s="224" t="s">
        <v>48</v>
      </c>
      <c r="O111" s="79"/>
      <c r="P111" s="225">
        <f>O111*H111</f>
        <v>0</v>
      </c>
      <c r="Q111" s="225">
        <v>0</v>
      </c>
      <c r="R111" s="225">
        <f>Q111*H111</f>
        <v>0</v>
      </c>
      <c r="S111" s="225">
        <v>0</v>
      </c>
      <c r="T111" s="226">
        <f>S111*H111</f>
        <v>0</v>
      </c>
      <c r="AR111" s="17" t="s">
        <v>220</v>
      </c>
      <c r="AT111" s="17" t="s">
        <v>215</v>
      </c>
      <c r="AU111" s="17" t="s">
        <v>84</v>
      </c>
      <c r="AY111" s="17" t="s">
        <v>212</v>
      </c>
      <c r="BE111" s="227">
        <f>IF(N111="základní",J111,0)</f>
        <v>0</v>
      </c>
      <c r="BF111" s="227">
        <f>IF(N111="snížená",J111,0)</f>
        <v>0</v>
      </c>
      <c r="BG111" s="227">
        <f>IF(N111="zákl. přenesená",J111,0)</f>
        <v>0</v>
      </c>
      <c r="BH111" s="227">
        <f>IF(N111="sníž. přenesená",J111,0)</f>
        <v>0</v>
      </c>
      <c r="BI111" s="227">
        <f>IF(N111="nulová",J111,0)</f>
        <v>0</v>
      </c>
      <c r="BJ111" s="17" t="s">
        <v>220</v>
      </c>
      <c r="BK111" s="227">
        <f>ROUND(I111*H111,2)</f>
        <v>0</v>
      </c>
      <c r="BL111" s="17" t="s">
        <v>220</v>
      </c>
      <c r="BM111" s="17" t="s">
        <v>1546</v>
      </c>
    </row>
    <row r="112" s="1" customFormat="1">
      <c r="B112" s="38"/>
      <c r="C112" s="39"/>
      <c r="D112" s="228" t="s">
        <v>222</v>
      </c>
      <c r="E112" s="39"/>
      <c r="F112" s="229" t="s">
        <v>1547</v>
      </c>
      <c r="G112" s="39"/>
      <c r="H112" s="39"/>
      <c r="I112" s="143"/>
      <c r="J112" s="39"/>
      <c r="K112" s="39"/>
      <c r="L112" s="43"/>
      <c r="M112" s="230"/>
      <c r="N112" s="79"/>
      <c r="O112" s="79"/>
      <c r="P112" s="79"/>
      <c r="Q112" s="79"/>
      <c r="R112" s="79"/>
      <c r="S112" s="79"/>
      <c r="T112" s="80"/>
      <c r="AT112" s="17" t="s">
        <v>222</v>
      </c>
      <c r="AU112" s="17" t="s">
        <v>84</v>
      </c>
    </row>
    <row r="113" s="1" customFormat="1" ht="56.25" customHeight="1">
      <c r="B113" s="38"/>
      <c r="C113" s="216" t="s">
        <v>257</v>
      </c>
      <c r="D113" s="216" t="s">
        <v>215</v>
      </c>
      <c r="E113" s="217" t="s">
        <v>1548</v>
      </c>
      <c r="F113" s="218" t="s">
        <v>1549</v>
      </c>
      <c r="G113" s="219" t="s">
        <v>254</v>
      </c>
      <c r="H113" s="220">
        <v>34</v>
      </c>
      <c r="I113" s="221"/>
      <c r="J113" s="222">
        <f>ROUND(I113*H113,2)</f>
        <v>0</v>
      </c>
      <c r="K113" s="218" t="s">
        <v>219</v>
      </c>
      <c r="L113" s="43"/>
      <c r="M113" s="223" t="s">
        <v>21</v>
      </c>
      <c r="N113" s="224" t="s">
        <v>48</v>
      </c>
      <c r="O113" s="79"/>
      <c r="P113" s="225">
        <f>O113*H113</f>
        <v>0</v>
      </c>
      <c r="Q113" s="225">
        <v>0</v>
      </c>
      <c r="R113" s="225">
        <f>Q113*H113</f>
        <v>0</v>
      </c>
      <c r="S113" s="225">
        <v>0</v>
      </c>
      <c r="T113" s="226">
        <f>S113*H113</f>
        <v>0</v>
      </c>
      <c r="AR113" s="17" t="s">
        <v>220</v>
      </c>
      <c r="AT113" s="17" t="s">
        <v>215</v>
      </c>
      <c r="AU113" s="17" t="s">
        <v>84</v>
      </c>
      <c r="AY113" s="17" t="s">
        <v>212</v>
      </c>
      <c r="BE113" s="227">
        <f>IF(N113="základní",J113,0)</f>
        <v>0</v>
      </c>
      <c r="BF113" s="227">
        <f>IF(N113="snížená",J113,0)</f>
        <v>0</v>
      </c>
      <c r="BG113" s="227">
        <f>IF(N113="zákl. přenesená",J113,0)</f>
        <v>0</v>
      </c>
      <c r="BH113" s="227">
        <f>IF(N113="sníž. přenesená",J113,0)</f>
        <v>0</v>
      </c>
      <c r="BI113" s="227">
        <f>IF(N113="nulová",J113,0)</f>
        <v>0</v>
      </c>
      <c r="BJ113" s="17" t="s">
        <v>220</v>
      </c>
      <c r="BK113" s="227">
        <f>ROUND(I113*H113,2)</f>
        <v>0</v>
      </c>
      <c r="BL113" s="17" t="s">
        <v>220</v>
      </c>
      <c r="BM113" s="17" t="s">
        <v>1550</v>
      </c>
    </row>
    <row r="114" s="1" customFormat="1">
      <c r="B114" s="38"/>
      <c r="C114" s="39"/>
      <c r="D114" s="228" t="s">
        <v>222</v>
      </c>
      <c r="E114" s="39"/>
      <c r="F114" s="229" t="s">
        <v>1551</v>
      </c>
      <c r="G114" s="39"/>
      <c r="H114" s="39"/>
      <c r="I114" s="143"/>
      <c r="J114" s="39"/>
      <c r="K114" s="39"/>
      <c r="L114" s="43"/>
      <c r="M114" s="230"/>
      <c r="N114" s="79"/>
      <c r="O114" s="79"/>
      <c r="P114" s="79"/>
      <c r="Q114" s="79"/>
      <c r="R114" s="79"/>
      <c r="S114" s="79"/>
      <c r="T114" s="80"/>
      <c r="AT114" s="17" t="s">
        <v>222</v>
      </c>
      <c r="AU114" s="17" t="s">
        <v>84</v>
      </c>
    </row>
    <row r="115" s="1" customFormat="1" ht="22.5" customHeight="1">
      <c r="B115" s="38"/>
      <c r="C115" s="253" t="s">
        <v>262</v>
      </c>
      <c r="D115" s="253" t="s">
        <v>258</v>
      </c>
      <c r="E115" s="254" t="s">
        <v>259</v>
      </c>
      <c r="F115" s="255" t="s">
        <v>260</v>
      </c>
      <c r="G115" s="256" t="s">
        <v>261</v>
      </c>
      <c r="H115" s="257">
        <v>192.31999999999999</v>
      </c>
      <c r="I115" s="258"/>
      <c r="J115" s="259">
        <f>ROUND(I115*H115,2)</f>
        <v>0</v>
      </c>
      <c r="K115" s="255" t="s">
        <v>219</v>
      </c>
      <c r="L115" s="260"/>
      <c r="M115" s="261" t="s">
        <v>21</v>
      </c>
      <c r="N115" s="262" t="s">
        <v>48</v>
      </c>
      <c r="O115" s="79"/>
      <c r="P115" s="225">
        <f>O115*H115</f>
        <v>0</v>
      </c>
      <c r="Q115" s="225">
        <v>1</v>
      </c>
      <c r="R115" s="225">
        <f>Q115*H115</f>
        <v>192.31999999999999</v>
      </c>
      <c r="S115" s="225">
        <v>0</v>
      </c>
      <c r="T115" s="226">
        <f>S115*H115</f>
        <v>0</v>
      </c>
      <c r="AR115" s="17" t="s">
        <v>262</v>
      </c>
      <c r="AT115" s="17" t="s">
        <v>258</v>
      </c>
      <c r="AU115" s="17" t="s">
        <v>84</v>
      </c>
      <c r="AY115" s="17" t="s">
        <v>212</v>
      </c>
      <c r="BE115" s="227">
        <f>IF(N115="základní",J115,0)</f>
        <v>0</v>
      </c>
      <c r="BF115" s="227">
        <f>IF(N115="snížená",J115,0)</f>
        <v>0</v>
      </c>
      <c r="BG115" s="227">
        <f>IF(N115="zákl. přenesená",J115,0)</f>
        <v>0</v>
      </c>
      <c r="BH115" s="227">
        <f>IF(N115="sníž. přenesená",J115,0)</f>
        <v>0</v>
      </c>
      <c r="BI115" s="227">
        <f>IF(N115="nulová",J115,0)</f>
        <v>0</v>
      </c>
      <c r="BJ115" s="17" t="s">
        <v>220</v>
      </c>
      <c r="BK115" s="227">
        <f>ROUND(I115*H115,2)</f>
        <v>0</v>
      </c>
      <c r="BL115" s="17" t="s">
        <v>220</v>
      </c>
      <c r="BM115" s="17" t="s">
        <v>1552</v>
      </c>
    </row>
    <row r="116" s="1" customFormat="1" ht="22.5" customHeight="1">
      <c r="B116" s="38"/>
      <c r="C116" s="216" t="s">
        <v>270</v>
      </c>
      <c r="D116" s="216" t="s">
        <v>215</v>
      </c>
      <c r="E116" s="217" t="s">
        <v>266</v>
      </c>
      <c r="F116" s="218" t="s">
        <v>267</v>
      </c>
      <c r="G116" s="219" t="s">
        <v>248</v>
      </c>
      <c r="H116" s="220">
        <v>0.02</v>
      </c>
      <c r="I116" s="221"/>
      <c r="J116" s="222">
        <f>ROUND(I116*H116,2)</f>
        <v>0</v>
      </c>
      <c r="K116" s="218" t="s">
        <v>219</v>
      </c>
      <c r="L116" s="43"/>
      <c r="M116" s="223" t="s">
        <v>21</v>
      </c>
      <c r="N116" s="224" t="s">
        <v>48</v>
      </c>
      <c r="O116" s="79"/>
      <c r="P116" s="225">
        <f>O116*H116</f>
        <v>0</v>
      </c>
      <c r="Q116" s="225">
        <v>0</v>
      </c>
      <c r="R116" s="225">
        <f>Q116*H116</f>
        <v>0</v>
      </c>
      <c r="S116" s="225">
        <v>0</v>
      </c>
      <c r="T116" s="226">
        <f>S116*H116</f>
        <v>0</v>
      </c>
      <c r="AR116" s="17" t="s">
        <v>220</v>
      </c>
      <c r="AT116" s="17" t="s">
        <v>215</v>
      </c>
      <c r="AU116" s="17" t="s">
        <v>84</v>
      </c>
      <c r="AY116" s="17" t="s">
        <v>212</v>
      </c>
      <c r="BE116" s="227">
        <f>IF(N116="základní",J116,0)</f>
        <v>0</v>
      </c>
      <c r="BF116" s="227">
        <f>IF(N116="snížená",J116,0)</f>
        <v>0</v>
      </c>
      <c r="BG116" s="227">
        <f>IF(N116="zákl. přenesená",J116,0)</f>
        <v>0</v>
      </c>
      <c r="BH116" s="227">
        <f>IF(N116="sníž. přenesená",J116,0)</f>
        <v>0</v>
      </c>
      <c r="BI116" s="227">
        <f>IF(N116="nulová",J116,0)</f>
        <v>0</v>
      </c>
      <c r="BJ116" s="17" t="s">
        <v>220</v>
      </c>
      <c r="BK116" s="227">
        <f>ROUND(I116*H116,2)</f>
        <v>0</v>
      </c>
      <c r="BL116" s="17" t="s">
        <v>220</v>
      </c>
      <c r="BM116" s="17" t="s">
        <v>1553</v>
      </c>
    </row>
    <row r="117" s="1" customFormat="1">
      <c r="B117" s="38"/>
      <c r="C117" s="39"/>
      <c r="D117" s="228" t="s">
        <v>222</v>
      </c>
      <c r="E117" s="39"/>
      <c r="F117" s="229" t="s">
        <v>269</v>
      </c>
      <c r="G117" s="39"/>
      <c r="H117" s="39"/>
      <c r="I117" s="143"/>
      <c r="J117" s="39"/>
      <c r="K117" s="39"/>
      <c r="L117" s="43"/>
      <c r="M117" s="230"/>
      <c r="N117" s="79"/>
      <c r="O117" s="79"/>
      <c r="P117" s="79"/>
      <c r="Q117" s="79"/>
      <c r="R117" s="79"/>
      <c r="S117" s="79"/>
      <c r="T117" s="80"/>
      <c r="AT117" s="17" t="s">
        <v>222</v>
      </c>
      <c r="AU117" s="17" t="s">
        <v>84</v>
      </c>
    </row>
    <row r="118" s="1" customFormat="1" ht="33.75" customHeight="1">
      <c r="B118" s="38"/>
      <c r="C118" s="216" t="s">
        <v>174</v>
      </c>
      <c r="D118" s="216" t="s">
        <v>215</v>
      </c>
      <c r="E118" s="217" t="s">
        <v>765</v>
      </c>
      <c r="F118" s="218" t="s">
        <v>1554</v>
      </c>
      <c r="G118" s="219" t="s">
        <v>254</v>
      </c>
      <c r="H118" s="220">
        <v>135</v>
      </c>
      <c r="I118" s="221"/>
      <c r="J118" s="222">
        <f>ROUND(I118*H118,2)</f>
        <v>0</v>
      </c>
      <c r="K118" s="218" t="s">
        <v>219</v>
      </c>
      <c r="L118" s="43"/>
      <c r="M118" s="223" t="s">
        <v>21</v>
      </c>
      <c r="N118" s="224" t="s">
        <v>48</v>
      </c>
      <c r="O118" s="79"/>
      <c r="P118" s="225">
        <f>O118*H118</f>
        <v>0</v>
      </c>
      <c r="Q118" s="225">
        <v>0</v>
      </c>
      <c r="R118" s="225">
        <f>Q118*H118</f>
        <v>0</v>
      </c>
      <c r="S118" s="225">
        <v>0</v>
      </c>
      <c r="T118" s="226">
        <f>S118*H118</f>
        <v>0</v>
      </c>
      <c r="AR118" s="17" t="s">
        <v>220</v>
      </c>
      <c r="AT118" s="17" t="s">
        <v>215</v>
      </c>
      <c r="AU118" s="17" t="s">
        <v>84</v>
      </c>
      <c r="AY118" s="17" t="s">
        <v>212</v>
      </c>
      <c r="BE118" s="227">
        <f>IF(N118="základní",J118,0)</f>
        <v>0</v>
      </c>
      <c r="BF118" s="227">
        <f>IF(N118="snížená",J118,0)</f>
        <v>0</v>
      </c>
      <c r="BG118" s="227">
        <f>IF(N118="zákl. přenesená",J118,0)</f>
        <v>0</v>
      </c>
      <c r="BH118" s="227">
        <f>IF(N118="sníž. přenesená",J118,0)</f>
        <v>0</v>
      </c>
      <c r="BI118" s="227">
        <f>IF(N118="nulová",J118,0)</f>
        <v>0</v>
      </c>
      <c r="BJ118" s="17" t="s">
        <v>220</v>
      </c>
      <c r="BK118" s="227">
        <f>ROUND(I118*H118,2)</f>
        <v>0</v>
      </c>
      <c r="BL118" s="17" t="s">
        <v>220</v>
      </c>
      <c r="BM118" s="17" t="s">
        <v>1555</v>
      </c>
    </row>
    <row r="119" s="1" customFormat="1">
      <c r="B119" s="38"/>
      <c r="C119" s="39"/>
      <c r="D119" s="228" t="s">
        <v>222</v>
      </c>
      <c r="E119" s="39"/>
      <c r="F119" s="229" t="s">
        <v>768</v>
      </c>
      <c r="G119" s="39"/>
      <c r="H119" s="39"/>
      <c r="I119" s="143"/>
      <c r="J119" s="39"/>
      <c r="K119" s="39"/>
      <c r="L119" s="43"/>
      <c r="M119" s="230"/>
      <c r="N119" s="79"/>
      <c r="O119" s="79"/>
      <c r="P119" s="79"/>
      <c r="Q119" s="79"/>
      <c r="R119" s="79"/>
      <c r="S119" s="79"/>
      <c r="T119" s="80"/>
      <c r="AT119" s="17" t="s">
        <v>222</v>
      </c>
      <c r="AU119" s="17" t="s">
        <v>84</v>
      </c>
    </row>
    <row r="120" s="12" customFormat="1">
      <c r="B120" s="231"/>
      <c r="C120" s="232"/>
      <c r="D120" s="228" t="s">
        <v>229</v>
      </c>
      <c r="E120" s="233" t="s">
        <v>21</v>
      </c>
      <c r="F120" s="234" t="s">
        <v>1443</v>
      </c>
      <c r="G120" s="232"/>
      <c r="H120" s="235">
        <v>135</v>
      </c>
      <c r="I120" s="236"/>
      <c r="J120" s="232"/>
      <c r="K120" s="232"/>
      <c r="L120" s="237"/>
      <c r="M120" s="238"/>
      <c r="N120" s="239"/>
      <c r="O120" s="239"/>
      <c r="P120" s="239"/>
      <c r="Q120" s="239"/>
      <c r="R120" s="239"/>
      <c r="S120" s="239"/>
      <c r="T120" s="240"/>
      <c r="AT120" s="241" t="s">
        <v>229</v>
      </c>
      <c r="AU120" s="241" t="s">
        <v>84</v>
      </c>
      <c r="AV120" s="12" t="s">
        <v>84</v>
      </c>
      <c r="AW120" s="12" t="s">
        <v>36</v>
      </c>
      <c r="AX120" s="12" t="s">
        <v>82</v>
      </c>
      <c r="AY120" s="241" t="s">
        <v>212</v>
      </c>
    </row>
    <row r="121" s="1" customFormat="1" ht="45" customHeight="1">
      <c r="B121" s="38"/>
      <c r="C121" s="216" t="s">
        <v>279</v>
      </c>
      <c r="D121" s="216" t="s">
        <v>215</v>
      </c>
      <c r="E121" s="217" t="s">
        <v>792</v>
      </c>
      <c r="F121" s="218" t="s">
        <v>793</v>
      </c>
      <c r="G121" s="219" t="s">
        <v>248</v>
      </c>
      <c r="H121" s="220">
        <v>1.1499999999999999</v>
      </c>
      <c r="I121" s="221"/>
      <c r="J121" s="222">
        <f>ROUND(I121*H121,2)</f>
        <v>0</v>
      </c>
      <c r="K121" s="218" t="s">
        <v>219</v>
      </c>
      <c r="L121" s="43"/>
      <c r="M121" s="223" t="s">
        <v>21</v>
      </c>
      <c r="N121" s="224" t="s">
        <v>48</v>
      </c>
      <c r="O121" s="79"/>
      <c r="P121" s="225">
        <f>O121*H121</f>
        <v>0</v>
      </c>
      <c r="Q121" s="225">
        <v>0</v>
      </c>
      <c r="R121" s="225">
        <f>Q121*H121</f>
        <v>0</v>
      </c>
      <c r="S121" s="225">
        <v>0</v>
      </c>
      <c r="T121" s="226">
        <f>S121*H121</f>
        <v>0</v>
      </c>
      <c r="AR121" s="17" t="s">
        <v>220</v>
      </c>
      <c r="AT121" s="17" t="s">
        <v>215</v>
      </c>
      <c r="AU121" s="17" t="s">
        <v>84</v>
      </c>
      <c r="AY121" s="17" t="s">
        <v>212</v>
      </c>
      <c r="BE121" s="227">
        <f>IF(N121="základní",J121,0)</f>
        <v>0</v>
      </c>
      <c r="BF121" s="227">
        <f>IF(N121="snížená",J121,0)</f>
        <v>0</v>
      </c>
      <c r="BG121" s="227">
        <f>IF(N121="zákl. přenesená",J121,0)</f>
        <v>0</v>
      </c>
      <c r="BH121" s="227">
        <f>IF(N121="sníž. přenesená",J121,0)</f>
        <v>0</v>
      </c>
      <c r="BI121" s="227">
        <f>IF(N121="nulová",J121,0)</f>
        <v>0</v>
      </c>
      <c r="BJ121" s="17" t="s">
        <v>220</v>
      </c>
      <c r="BK121" s="227">
        <f>ROUND(I121*H121,2)</f>
        <v>0</v>
      </c>
      <c r="BL121" s="17" t="s">
        <v>220</v>
      </c>
      <c r="BM121" s="17" t="s">
        <v>1556</v>
      </c>
    </row>
    <row r="122" s="1" customFormat="1">
      <c r="B122" s="38"/>
      <c r="C122" s="39"/>
      <c r="D122" s="228" t="s">
        <v>222</v>
      </c>
      <c r="E122" s="39"/>
      <c r="F122" s="229" t="s">
        <v>795</v>
      </c>
      <c r="G122" s="39"/>
      <c r="H122" s="39"/>
      <c r="I122" s="143"/>
      <c r="J122" s="39"/>
      <c r="K122" s="39"/>
      <c r="L122" s="43"/>
      <c r="M122" s="230"/>
      <c r="N122" s="79"/>
      <c r="O122" s="79"/>
      <c r="P122" s="79"/>
      <c r="Q122" s="79"/>
      <c r="R122" s="79"/>
      <c r="S122" s="79"/>
      <c r="T122" s="80"/>
      <c r="AT122" s="17" t="s">
        <v>222</v>
      </c>
      <c r="AU122" s="17" t="s">
        <v>84</v>
      </c>
    </row>
    <row r="123" s="1" customFormat="1" ht="56.25" customHeight="1">
      <c r="B123" s="38"/>
      <c r="C123" s="216" t="s">
        <v>284</v>
      </c>
      <c r="D123" s="216" t="s">
        <v>215</v>
      </c>
      <c r="E123" s="217" t="s">
        <v>333</v>
      </c>
      <c r="F123" s="218" t="s">
        <v>334</v>
      </c>
      <c r="G123" s="219" t="s">
        <v>248</v>
      </c>
      <c r="H123" s="220">
        <v>0.14999999999999999</v>
      </c>
      <c r="I123" s="221"/>
      <c r="J123" s="222">
        <f>ROUND(I123*H123,2)</f>
        <v>0</v>
      </c>
      <c r="K123" s="218" t="s">
        <v>219</v>
      </c>
      <c r="L123" s="43"/>
      <c r="M123" s="223" t="s">
        <v>21</v>
      </c>
      <c r="N123" s="224" t="s">
        <v>48</v>
      </c>
      <c r="O123" s="79"/>
      <c r="P123" s="225">
        <f>O123*H123</f>
        <v>0</v>
      </c>
      <c r="Q123" s="225">
        <v>0</v>
      </c>
      <c r="R123" s="225">
        <f>Q123*H123</f>
        <v>0</v>
      </c>
      <c r="S123" s="225">
        <v>0</v>
      </c>
      <c r="T123" s="226">
        <f>S123*H123</f>
        <v>0</v>
      </c>
      <c r="AR123" s="17" t="s">
        <v>220</v>
      </c>
      <c r="AT123" s="17" t="s">
        <v>215</v>
      </c>
      <c r="AU123" s="17" t="s">
        <v>84</v>
      </c>
      <c r="AY123" s="17" t="s">
        <v>212</v>
      </c>
      <c r="BE123" s="227">
        <f>IF(N123="základní",J123,0)</f>
        <v>0</v>
      </c>
      <c r="BF123" s="227">
        <f>IF(N123="snížená",J123,0)</f>
        <v>0</v>
      </c>
      <c r="BG123" s="227">
        <f>IF(N123="zákl. přenesená",J123,0)</f>
        <v>0</v>
      </c>
      <c r="BH123" s="227">
        <f>IF(N123="sníž. přenesená",J123,0)</f>
        <v>0</v>
      </c>
      <c r="BI123" s="227">
        <f>IF(N123="nulová",J123,0)</f>
        <v>0</v>
      </c>
      <c r="BJ123" s="17" t="s">
        <v>220</v>
      </c>
      <c r="BK123" s="227">
        <f>ROUND(I123*H123,2)</f>
        <v>0</v>
      </c>
      <c r="BL123" s="17" t="s">
        <v>220</v>
      </c>
      <c r="BM123" s="17" t="s">
        <v>1557</v>
      </c>
    </row>
    <row r="124" s="1" customFormat="1">
      <c r="B124" s="38"/>
      <c r="C124" s="39"/>
      <c r="D124" s="228" t="s">
        <v>222</v>
      </c>
      <c r="E124" s="39"/>
      <c r="F124" s="229" t="s">
        <v>336</v>
      </c>
      <c r="G124" s="39"/>
      <c r="H124" s="39"/>
      <c r="I124" s="143"/>
      <c r="J124" s="39"/>
      <c r="K124" s="39"/>
      <c r="L124" s="43"/>
      <c r="M124" s="230"/>
      <c r="N124" s="79"/>
      <c r="O124" s="79"/>
      <c r="P124" s="79"/>
      <c r="Q124" s="79"/>
      <c r="R124" s="79"/>
      <c r="S124" s="79"/>
      <c r="T124" s="80"/>
      <c r="AT124" s="17" t="s">
        <v>222</v>
      </c>
      <c r="AU124" s="17" t="s">
        <v>84</v>
      </c>
    </row>
    <row r="125" s="1" customFormat="1" ht="45" customHeight="1">
      <c r="B125" s="38"/>
      <c r="C125" s="216" t="s">
        <v>288</v>
      </c>
      <c r="D125" s="216" t="s">
        <v>215</v>
      </c>
      <c r="E125" s="217" t="s">
        <v>1320</v>
      </c>
      <c r="F125" s="218" t="s">
        <v>1321</v>
      </c>
      <c r="G125" s="219" t="s">
        <v>226</v>
      </c>
      <c r="H125" s="220">
        <v>50</v>
      </c>
      <c r="I125" s="221"/>
      <c r="J125" s="222">
        <f>ROUND(I125*H125,2)</f>
        <v>0</v>
      </c>
      <c r="K125" s="218" t="s">
        <v>219</v>
      </c>
      <c r="L125" s="43"/>
      <c r="M125" s="223" t="s">
        <v>21</v>
      </c>
      <c r="N125" s="224" t="s">
        <v>48</v>
      </c>
      <c r="O125" s="79"/>
      <c r="P125" s="225">
        <f>O125*H125</f>
        <v>0</v>
      </c>
      <c r="Q125" s="225">
        <v>0</v>
      </c>
      <c r="R125" s="225">
        <f>Q125*H125</f>
        <v>0</v>
      </c>
      <c r="S125" s="225">
        <v>0</v>
      </c>
      <c r="T125" s="226">
        <f>S125*H125</f>
        <v>0</v>
      </c>
      <c r="AR125" s="17" t="s">
        <v>220</v>
      </c>
      <c r="AT125" s="17" t="s">
        <v>215</v>
      </c>
      <c r="AU125" s="17" t="s">
        <v>84</v>
      </c>
      <c r="AY125" s="17" t="s">
        <v>212</v>
      </c>
      <c r="BE125" s="227">
        <f>IF(N125="základní",J125,0)</f>
        <v>0</v>
      </c>
      <c r="BF125" s="227">
        <f>IF(N125="snížená",J125,0)</f>
        <v>0</v>
      </c>
      <c r="BG125" s="227">
        <f>IF(N125="zákl. přenesená",J125,0)</f>
        <v>0</v>
      </c>
      <c r="BH125" s="227">
        <f>IF(N125="sníž. přenesená",J125,0)</f>
        <v>0</v>
      </c>
      <c r="BI125" s="227">
        <f>IF(N125="nulová",J125,0)</f>
        <v>0</v>
      </c>
      <c r="BJ125" s="17" t="s">
        <v>220</v>
      </c>
      <c r="BK125" s="227">
        <f>ROUND(I125*H125,2)</f>
        <v>0</v>
      </c>
      <c r="BL125" s="17" t="s">
        <v>220</v>
      </c>
      <c r="BM125" s="17" t="s">
        <v>1558</v>
      </c>
    </row>
    <row r="126" s="1" customFormat="1">
      <c r="B126" s="38"/>
      <c r="C126" s="39"/>
      <c r="D126" s="228" t="s">
        <v>222</v>
      </c>
      <c r="E126" s="39"/>
      <c r="F126" s="229" t="s">
        <v>1318</v>
      </c>
      <c r="G126" s="39"/>
      <c r="H126" s="39"/>
      <c r="I126" s="143"/>
      <c r="J126" s="39"/>
      <c r="K126" s="39"/>
      <c r="L126" s="43"/>
      <c r="M126" s="230"/>
      <c r="N126" s="79"/>
      <c r="O126" s="79"/>
      <c r="P126" s="79"/>
      <c r="Q126" s="79"/>
      <c r="R126" s="79"/>
      <c r="S126" s="79"/>
      <c r="T126" s="80"/>
      <c r="AT126" s="17" t="s">
        <v>222</v>
      </c>
      <c r="AU126" s="17" t="s">
        <v>84</v>
      </c>
    </row>
    <row r="127" s="12" customFormat="1">
      <c r="B127" s="231"/>
      <c r="C127" s="232"/>
      <c r="D127" s="228" t="s">
        <v>229</v>
      </c>
      <c r="E127" s="233" t="s">
        <v>21</v>
      </c>
      <c r="F127" s="234" t="s">
        <v>1559</v>
      </c>
      <c r="G127" s="232"/>
      <c r="H127" s="235">
        <v>50</v>
      </c>
      <c r="I127" s="236"/>
      <c r="J127" s="232"/>
      <c r="K127" s="232"/>
      <c r="L127" s="237"/>
      <c r="M127" s="238"/>
      <c r="N127" s="239"/>
      <c r="O127" s="239"/>
      <c r="P127" s="239"/>
      <c r="Q127" s="239"/>
      <c r="R127" s="239"/>
      <c r="S127" s="239"/>
      <c r="T127" s="240"/>
      <c r="AT127" s="241" t="s">
        <v>229</v>
      </c>
      <c r="AU127" s="241" t="s">
        <v>84</v>
      </c>
      <c r="AV127" s="12" t="s">
        <v>84</v>
      </c>
      <c r="AW127" s="12" t="s">
        <v>36</v>
      </c>
      <c r="AX127" s="12" t="s">
        <v>82</v>
      </c>
      <c r="AY127" s="241" t="s">
        <v>212</v>
      </c>
    </row>
    <row r="128" s="1" customFormat="1" ht="22.5" customHeight="1">
      <c r="B128" s="38"/>
      <c r="C128" s="253" t="s">
        <v>293</v>
      </c>
      <c r="D128" s="253" t="s">
        <v>258</v>
      </c>
      <c r="E128" s="254" t="s">
        <v>1560</v>
      </c>
      <c r="F128" s="255" t="s">
        <v>1561</v>
      </c>
      <c r="G128" s="256" t="s">
        <v>218</v>
      </c>
      <c r="H128" s="257">
        <v>2</v>
      </c>
      <c r="I128" s="258"/>
      <c r="J128" s="259">
        <f>ROUND(I128*H128,2)</f>
        <v>0</v>
      </c>
      <c r="K128" s="255" t="s">
        <v>219</v>
      </c>
      <c r="L128" s="260"/>
      <c r="M128" s="261" t="s">
        <v>21</v>
      </c>
      <c r="N128" s="262" t="s">
        <v>48</v>
      </c>
      <c r="O128" s="79"/>
      <c r="P128" s="225">
        <f>O128*H128</f>
        <v>0</v>
      </c>
      <c r="Q128" s="225">
        <v>1.23475</v>
      </c>
      <c r="R128" s="225">
        <f>Q128*H128</f>
        <v>2.4695</v>
      </c>
      <c r="S128" s="225">
        <v>0</v>
      </c>
      <c r="T128" s="226">
        <f>S128*H128</f>
        <v>0</v>
      </c>
      <c r="AR128" s="17" t="s">
        <v>262</v>
      </c>
      <c r="AT128" s="17" t="s">
        <v>258</v>
      </c>
      <c r="AU128" s="17" t="s">
        <v>84</v>
      </c>
      <c r="AY128" s="17" t="s">
        <v>212</v>
      </c>
      <c r="BE128" s="227">
        <f>IF(N128="základní",J128,0)</f>
        <v>0</v>
      </c>
      <c r="BF128" s="227">
        <f>IF(N128="snížená",J128,0)</f>
        <v>0</v>
      </c>
      <c r="BG128" s="227">
        <f>IF(N128="zákl. přenesená",J128,0)</f>
        <v>0</v>
      </c>
      <c r="BH128" s="227">
        <f>IF(N128="sníž. přenesená",J128,0)</f>
        <v>0</v>
      </c>
      <c r="BI128" s="227">
        <f>IF(N128="nulová",J128,0)</f>
        <v>0</v>
      </c>
      <c r="BJ128" s="17" t="s">
        <v>220</v>
      </c>
      <c r="BK128" s="227">
        <f>ROUND(I128*H128,2)</f>
        <v>0</v>
      </c>
      <c r="BL128" s="17" t="s">
        <v>220</v>
      </c>
      <c r="BM128" s="17" t="s">
        <v>1562</v>
      </c>
    </row>
    <row r="129" s="1" customFormat="1" ht="33.75" customHeight="1">
      <c r="B129" s="38"/>
      <c r="C129" s="216" t="s">
        <v>8</v>
      </c>
      <c r="D129" s="216" t="s">
        <v>215</v>
      </c>
      <c r="E129" s="217" t="s">
        <v>1563</v>
      </c>
      <c r="F129" s="218" t="s">
        <v>1564</v>
      </c>
      <c r="G129" s="219" t="s">
        <v>248</v>
      </c>
      <c r="H129" s="220">
        <v>0.02</v>
      </c>
      <c r="I129" s="221"/>
      <c r="J129" s="222">
        <f>ROUND(I129*H129,2)</f>
        <v>0</v>
      </c>
      <c r="K129" s="218" t="s">
        <v>219</v>
      </c>
      <c r="L129" s="43"/>
      <c r="M129" s="223" t="s">
        <v>21</v>
      </c>
      <c r="N129" s="224" t="s">
        <v>48</v>
      </c>
      <c r="O129" s="79"/>
      <c r="P129" s="225">
        <f>O129*H129</f>
        <v>0</v>
      </c>
      <c r="Q129" s="225">
        <v>0</v>
      </c>
      <c r="R129" s="225">
        <f>Q129*H129</f>
        <v>0</v>
      </c>
      <c r="S129" s="225">
        <v>0</v>
      </c>
      <c r="T129" s="226">
        <f>S129*H129</f>
        <v>0</v>
      </c>
      <c r="AR129" s="17" t="s">
        <v>220</v>
      </c>
      <c r="AT129" s="17" t="s">
        <v>215</v>
      </c>
      <c r="AU129" s="17" t="s">
        <v>84</v>
      </c>
      <c r="AY129" s="17" t="s">
        <v>212</v>
      </c>
      <c r="BE129" s="227">
        <f>IF(N129="základní",J129,0)</f>
        <v>0</v>
      </c>
      <c r="BF129" s="227">
        <f>IF(N129="snížená",J129,0)</f>
        <v>0</v>
      </c>
      <c r="BG129" s="227">
        <f>IF(N129="zákl. přenesená",J129,0)</f>
        <v>0</v>
      </c>
      <c r="BH129" s="227">
        <f>IF(N129="sníž. přenesená",J129,0)</f>
        <v>0</v>
      </c>
      <c r="BI129" s="227">
        <f>IF(N129="nulová",J129,0)</f>
        <v>0</v>
      </c>
      <c r="BJ129" s="17" t="s">
        <v>220</v>
      </c>
      <c r="BK129" s="227">
        <f>ROUND(I129*H129,2)</f>
        <v>0</v>
      </c>
      <c r="BL129" s="17" t="s">
        <v>220</v>
      </c>
      <c r="BM129" s="17" t="s">
        <v>1565</v>
      </c>
    </row>
    <row r="130" s="1" customFormat="1">
      <c r="B130" s="38"/>
      <c r="C130" s="39"/>
      <c r="D130" s="228" t="s">
        <v>222</v>
      </c>
      <c r="E130" s="39"/>
      <c r="F130" s="229" t="s">
        <v>1566</v>
      </c>
      <c r="G130" s="39"/>
      <c r="H130" s="39"/>
      <c r="I130" s="143"/>
      <c r="J130" s="39"/>
      <c r="K130" s="39"/>
      <c r="L130" s="43"/>
      <c r="M130" s="230"/>
      <c r="N130" s="79"/>
      <c r="O130" s="79"/>
      <c r="P130" s="79"/>
      <c r="Q130" s="79"/>
      <c r="R130" s="79"/>
      <c r="S130" s="79"/>
      <c r="T130" s="80"/>
      <c r="AT130" s="17" t="s">
        <v>222</v>
      </c>
      <c r="AU130" s="17" t="s">
        <v>84</v>
      </c>
    </row>
    <row r="131" s="1" customFormat="1" ht="22.5" customHeight="1">
      <c r="B131" s="38"/>
      <c r="C131" s="253" t="s">
        <v>300</v>
      </c>
      <c r="D131" s="253" t="s">
        <v>258</v>
      </c>
      <c r="E131" s="254" t="s">
        <v>1215</v>
      </c>
      <c r="F131" s="255" t="s">
        <v>1216</v>
      </c>
      <c r="G131" s="256" t="s">
        <v>218</v>
      </c>
      <c r="H131" s="257">
        <v>33</v>
      </c>
      <c r="I131" s="258"/>
      <c r="J131" s="259">
        <f>ROUND(I131*H131,2)</f>
        <v>0</v>
      </c>
      <c r="K131" s="255" t="s">
        <v>219</v>
      </c>
      <c r="L131" s="260"/>
      <c r="M131" s="261" t="s">
        <v>21</v>
      </c>
      <c r="N131" s="262" t="s">
        <v>48</v>
      </c>
      <c r="O131" s="79"/>
      <c r="P131" s="225">
        <f>O131*H131</f>
        <v>0</v>
      </c>
      <c r="Q131" s="225">
        <v>0.097000000000000003</v>
      </c>
      <c r="R131" s="225">
        <f>Q131*H131</f>
        <v>3.2010000000000001</v>
      </c>
      <c r="S131" s="225">
        <v>0</v>
      </c>
      <c r="T131" s="226">
        <f>S131*H131</f>
        <v>0</v>
      </c>
      <c r="AR131" s="17" t="s">
        <v>262</v>
      </c>
      <c r="AT131" s="17" t="s">
        <v>258</v>
      </c>
      <c r="AU131" s="17" t="s">
        <v>84</v>
      </c>
      <c r="AY131" s="17" t="s">
        <v>212</v>
      </c>
      <c r="BE131" s="227">
        <f>IF(N131="základní",J131,0)</f>
        <v>0</v>
      </c>
      <c r="BF131" s="227">
        <f>IF(N131="snížená",J131,0)</f>
        <v>0</v>
      </c>
      <c r="BG131" s="227">
        <f>IF(N131="zákl. přenesená",J131,0)</f>
        <v>0</v>
      </c>
      <c r="BH131" s="227">
        <f>IF(N131="sníž. přenesená",J131,0)</f>
        <v>0</v>
      </c>
      <c r="BI131" s="227">
        <f>IF(N131="nulová",J131,0)</f>
        <v>0</v>
      </c>
      <c r="BJ131" s="17" t="s">
        <v>220</v>
      </c>
      <c r="BK131" s="227">
        <f>ROUND(I131*H131,2)</f>
        <v>0</v>
      </c>
      <c r="BL131" s="17" t="s">
        <v>220</v>
      </c>
      <c r="BM131" s="17" t="s">
        <v>1567</v>
      </c>
    </row>
    <row r="132" s="1" customFormat="1" ht="22.5" customHeight="1">
      <c r="B132" s="38"/>
      <c r="C132" s="253" t="s">
        <v>304</v>
      </c>
      <c r="D132" s="253" t="s">
        <v>258</v>
      </c>
      <c r="E132" s="254" t="s">
        <v>1094</v>
      </c>
      <c r="F132" s="255" t="s">
        <v>1095</v>
      </c>
      <c r="G132" s="256" t="s">
        <v>218</v>
      </c>
      <c r="H132" s="257">
        <v>54</v>
      </c>
      <c r="I132" s="258"/>
      <c r="J132" s="259">
        <f>ROUND(I132*H132,2)</f>
        <v>0</v>
      </c>
      <c r="K132" s="255" t="s">
        <v>219</v>
      </c>
      <c r="L132" s="260"/>
      <c r="M132" s="261" t="s">
        <v>21</v>
      </c>
      <c r="N132" s="262" t="s">
        <v>48</v>
      </c>
      <c r="O132" s="79"/>
      <c r="P132" s="225">
        <f>O132*H132</f>
        <v>0</v>
      </c>
      <c r="Q132" s="225">
        <v>0.00013999999999999999</v>
      </c>
      <c r="R132" s="225">
        <f>Q132*H132</f>
        <v>0.007559999999999999</v>
      </c>
      <c r="S132" s="225">
        <v>0</v>
      </c>
      <c r="T132" s="226">
        <f>S132*H132</f>
        <v>0</v>
      </c>
      <c r="AR132" s="17" t="s">
        <v>262</v>
      </c>
      <c r="AT132" s="17" t="s">
        <v>258</v>
      </c>
      <c r="AU132" s="17" t="s">
        <v>84</v>
      </c>
      <c r="AY132" s="17" t="s">
        <v>212</v>
      </c>
      <c r="BE132" s="227">
        <f>IF(N132="základní",J132,0)</f>
        <v>0</v>
      </c>
      <c r="BF132" s="227">
        <f>IF(N132="snížená",J132,0)</f>
        <v>0</v>
      </c>
      <c r="BG132" s="227">
        <f>IF(N132="zákl. přenesená",J132,0)</f>
        <v>0</v>
      </c>
      <c r="BH132" s="227">
        <f>IF(N132="sníž. přenesená",J132,0)</f>
        <v>0</v>
      </c>
      <c r="BI132" s="227">
        <f>IF(N132="nulová",J132,0)</f>
        <v>0</v>
      </c>
      <c r="BJ132" s="17" t="s">
        <v>220</v>
      </c>
      <c r="BK132" s="227">
        <f>ROUND(I132*H132,2)</f>
        <v>0</v>
      </c>
      <c r="BL132" s="17" t="s">
        <v>220</v>
      </c>
      <c r="BM132" s="17" t="s">
        <v>1568</v>
      </c>
    </row>
    <row r="133" s="12" customFormat="1">
      <c r="B133" s="231"/>
      <c r="C133" s="232"/>
      <c r="D133" s="228" t="s">
        <v>229</v>
      </c>
      <c r="E133" s="233" t="s">
        <v>21</v>
      </c>
      <c r="F133" s="234" t="s">
        <v>1569</v>
      </c>
      <c r="G133" s="232"/>
      <c r="H133" s="235">
        <v>54</v>
      </c>
      <c r="I133" s="236"/>
      <c r="J133" s="232"/>
      <c r="K133" s="232"/>
      <c r="L133" s="237"/>
      <c r="M133" s="238"/>
      <c r="N133" s="239"/>
      <c r="O133" s="239"/>
      <c r="P133" s="239"/>
      <c r="Q133" s="239"/>
      <c r="R133" s="239"/>
      <c r="S133" s="239"/>
      <c r="T133" s="240"/>
      <c r="AT133" s="241" t="s">
        <v>229</v>
      </c>
      <c r="AU133" s="241" t="s">
        <v>84</v>
      </c>
      <c r="AV133" s="12" t="s">
        <v>84</v>
      </c>
      <c r="AW133" s="12" t="s">
        <v>36</v>
      </c>
      <c r="AX133" s="12" t="s">
        <v>82</v>
      </c>
      <c r="AY133" s="241" t="s">
        <v>212</v>
      </c>
    </row>
    <row r="134" s="1" customFormat="1" ht="22.5" customHeight="1">
      <c r="B134" s="38"/>
      <c r="C134" s="253" t="s">
        <v>308</v>
      </c>
      <c r="D134" s="253" t="s">
        <v>258</v>
      </c>
      <c r="E134" s="254" t="s">
        <v>1087</v>
      </c>
      <c r="F134" s="255" t="s">
        <v>1088</v>
      </c>
      <c r="G134" s="256" t="s">
        <v>218</v>
      </c>
      <c r="H134" s="257">
        <v>318</v>
      </c>
      <c r="I134" s="258"/>
      <c r="J134" s="259">
        <f>ROUND(I134*H134,2)</f>
        <v>0</v>
      </c>
      <c r="K134" s="255" t="s">
        <v>219</v>
      </c>
      <c r="L134" s="260"/>
      <c r="M134" s="261" t="s">
        <v>21</v>
      </c>
      <c r="N134" s="262" t="s">
        <v>48</v>
      </c>
      <c r="O134" s="79"/>
      <c r="P134" s="225">
        <f>O134*H134</f>
        <v>0</v>
      </c>
      <c r="Q134" s="225">
        <v>9.0000000000000006E-05</v>
      </c>
      <c r="R134" s="225">
        <f>Q134*H134</f>
        <v>0.028620000000000003</v>
      </c>
      <c r="S134" s="225">
        <v>0</v>
      </c>
      <c r="T134" s="226">
        <f>S134*H134</f>
        <v>0</v>
      </c>
      <c r="AR134" s="17" t="s">
        <v>262</v>
      </c>
      <c r="AT134" s="17" t="s">
        <v>258</v>
      </c>
      <c r="AU134" s="17" t="s">
        <v>84</v>
      </c>
      <c r="AY134" s="17" t="s">
        <v>212</v>
      </c>
      <c r="BE134" s="227">
        <f>IF(N134="základní",J134,0)</f>
        <v>0</v>
      </c>
      <c r="BF134" s="227">
        <f>IF(N134="snížená",J134,0)</f>
        <v>0</v>
      </c>
      <c r="BG134" s="227">
        <f>IF(N134="zákl. přenesená",J134,0)</f>
        <v>0</v>
      </c>
      <c r="BH134" s="227">
        <f>IF(N134="sníž. přenesená",J134,0)</f>
        <v>0</v>
      </c>
      <c r="BI134" s="227">
        <f>IF(N134="nulová",J134,0)</f>
        <v>0</v>
      </c>
      <c r="BJ134" s="17" t="s">
        <v>220</v>
      </c>
      <c r="BK134" s="227">
        <f>ROUND(I134*H134,2)</f>
        <v>0</v>
      </c>
      <c r="BL134" s="17" t="s">
        <v>220</v>
      </c>
      <c r="BM134" s="17" t="s">
        <v>1570</v>
      </c>
    </row>
    <row r="135" s="12" customFormat="1">
      <c r="B135" s="231"/>
      <c r="C135" s="232"/>
      <c r="D135" s="228" t="s">
        <v>229</v>
      </c>
      <c r="E135" s="233" t="s">
        <v>21</v>
      </c>
      <c r="F135" s="234" t="s">
        <v>1571</v>
      </c>
      <c r="G135" s="232"/>
      <c r="H135" s="235">
        <v>318</v>
      </c>
      <c r="I135" s="236"/>
      <c r="J135" s="232"/>
      <c r="K135" s="232"/>
      <c r="L135" s="237"/>
      <c r="M135" s="238"/>
      <c r="N135" s="239"/>
      <c r="O135" s="239"/>
      <c r="P135" s="239"/>
      <c r="Q135" s="239"/>
      <c r="R135" s="239"/>
      <c r="S135" s="239"/>
      <c r="T135" s="240"/>
      <c r="AT135" s="241" t="s">
        <v>229</v>
      </c>
      <c r="AU135" s="241" t="s">
        <v>84</v>
      </c>
      <c r="AV135" s="12" t="s">
        <v>84</v>
      </c>
      <c r="AW135" s="12" t="s">
        <v>36</v>
      </c>
      <c r="AX135" s="12" t="s">
        <v>82</v>
      </c>
      <c r="AY135" s="241" t="s">
        <v>212</v>
      </c>
    </row>
    <row r="136" s="1" customFormat="1" ht="22.5" customHeight="1">
      <c r="B136" s="38"/>
      <c r="C136" s="253" t="s">
        <v>313</v>
      </c>
      <c r="D136" s="253" t="s">
        <v>258</v>
      </c>
      <c r="E136" s="254" t="s">
        <v>1083</v>
      </c>
      <c r="F136" s="255" t="s">
        <v>1084</v>
      </c>
      <c r="G136" s="256" t="s">
        <v>218</v>
      </c>
      <c r="H136" s="257">
        <v>54</v>
      </c>
      <c r="I136" s="258"/>
      <c r="J136" s="259">
        <f>ROUND(I136*H136,2)</f>
        <v>0</v>
      </c>
      <c r="K136" s="255" t="s">
        <v>219</v>
      </c>
      <c r="L136" s="260"/>
      <c r="M136" s="261" t="s">
        <v>21</v>
      </c>
      <c r="N136" s="262" t="s">
        <v>48</v>
      </c>
      <c r="O136" s="79"/>
      <c r="P136" s="225">
        <f>O136*H136</f>
        <v>0</v>
      </c>
      <c r="Q136" s="225">
        <v>0.00063000000000000003</v>
      </c>
      <c r="R136" s="225">
        <f>Q136*H136</f>
        <v>0.034020000000000002</v>
      </c>
      <c r="S136" s="225">
        <v>0</v>
      </c>
      <c r="T136" s="226">
        <f>S136*H136</f>
        <v>0</v>
      </c>
      <c r="AR136" s="17" t="s">
        <v>262</v>
      </c>
      <c r="AT136" s="17" t="s">
        <v>258</v>
      </c>
      <c r="AU136" s="17" t="s">
        <v>84</v>
      </c>
      <c r="AY136" s="17" t="s">
        <v>212</v>
      </c>
      <c r="BE136" s="227">
        <f>IF(N136="základní",J136,0)</f>
        <v>0</v>
      </c>
      <c r="BF136" s="227">
        <f>IF(N136="snížená",J136,0)</f>
        <v>0</v>
      </c>
      <c r="BG136" s="227">
        <f>IF(N136="zákl. přenesená",J136,0)</f>
        <v>0</v>
      </c>
      <c r="BH136" s="227">
        <f>IF(N136="sníž. přenesená",J136,0)</f>
        <v>0</v>
      </c>
      <c r="BI136" s="227">
        <f>IF(N136="nulová",J136,0)</f>
        <v>0</v>
      </c>
      <c r="BJ136" s="17" t="s">
        <v>220</v>
      </c>
      <c r="BK136" s="227">
        <f>ROUND(I136*H136,2)</f>
        <v>0</v>
      </c>
      <c r="BL136" s="17" t="s">
        <v>220</v>
      </c>
      <c r="BM136" s="17" t="s">
        <v>1572</v>
      </c>
    </row>
    <row r="137" s="12" customFormat="1">
      <c r="B137" s="231"/>
      <c r="C137" s="232"/>
      <c r="D137" s="228" t="s">
        <v>229</v>
      </c>
      <c r="E137" s="233" t="s">
        <v>21</v>
      </c>
      <c r="F137" s="234" t="s">
        <v>1569</v>
      </c>
      <c r="G137" s="232"/>
      <c r="H137" s="235">
        <v>54</v>
      </c>
      <c r="I137" s="236"/>
      <c r="J137" s="232"/>
      <c r="K137" s="232"/>
      <c r="L137" s="237"/>
      <c r="M137" s="238"/>
      <c r="N137" s="239"/>
      <c r="O137" s="239"/>
      <c r="P137" s="239"/>
      <c r="Q137" s="239"/>
      <c r="R137" s="239"/>
      <c r="S137" s="239"/>
      <c r="T137" s="240"/>
      <c r="AT137" s="241" t="s">
        <v>229</v>
      </c>
      <c r="AU137" s="241" t="s">
        <v>84</v>
      </c>
      <c r="AV137" s="12" t="s">
        <v>84</v>
      </c>
      <c r="AW137" s="12" t="s">
        <v>36</v>
      </c>
      <c r="AX137" s="12" t="s">
        <v>82</v>
      </c>
      <c r="AY137" s="241" t="s">
        <v>212</v>
      </c>
    </row>
    <row r="138" s="1" customFormat="1" ht="22.5" customHeight="1">
      <c r="B138" s="38"/>
      <c r="C138" s="253" t="s">
        <v>319</v>
      </c>
      <c r="D138" s="253" t="s">
        <v>258</v>
      </c>
      <c r="E138" s="254" t="s">
        <v>1091</v>
      </c>
      <c r="F138" s="255" t="s">
        <v>1092</v>
      </c>
      <c r="G138" s="256" t="s">
        <v>218</v>
      </c>
      <c r="H138" s="257">
        <v>54</v>
      </c>
      <c r="I138" s="258"/>
      <c r="J138" s="259">
        <f>ROUND(I138*H138,2)</f>
        <v>0</v>
      </c>
      <c r="K138" s="255" t="s">
        <v>219</v>
      </c>
      <c r="L138" s="260"/>
      <c r="M138" s="261" t="s">
        <v>21</v>
      </c>
      <c r="N138" s="262" t="s">
        <v>48</v>
      </c>
      <c r="O138" s="79"/>
      <c r="P138" s="225">
        <f>O138*H138</f>
        <v>0</v>
      </c>
      <c r="Q138" s="225">
        <v>0.00054000000000000001</v>
      </c>
      <c r="R138" s="225">
        <f>Q138*H138</f>
        <v>0.029160000000000002</v>
      </c>
      <c r="S138" s="225">
        <v>0</v>
      </c>
      <c r="T138" s="226">
        <f>S138*H138</f>
        <v>0</v>
      </c>
      <c r="AR138" s="17" t="s">
        <v>262</v>
      </c>
      <c r="AT138" s="17" t="s">
        <v>258</v>
      </c>
      <c r="AU138" s="17" t="s">
        <v>84</v>
      </c>
      <c r="AY138" s="17" t="s">
        <v>212</v>
      </c>
      <c r="BE138" s="227">
        <f>IF(N138="základní",J138,0)</f>
        <v>0</v>
      </c>
      <c r="BF138" s="227">
        <f>IF(N138="snížená",J138,0)</f>
        <v>0</v>
      </c>
      <c r="BG138" s="227">
        <f>IF(N138="zákl. přenesená",J138,0)</f>
        <v>0</v>
      </c>
      <c r="BH138" s="227">
        <f>IF(N138="sníž. přenesená",J138,0)</f>
        <v>0</v>
      </c>
      <c r="BI138" s="227">
        <f>IF(N138="nulová",J138,0)</f>
        <v>0</v>
      </c>
      <c r="BJ138" s="17" t="s">
        <v>220</v>
      </c>
      <c r="BK138" s="227">
        <f>ROUND(I138*H138,2)</f>
        <v>0</v>
      </c>
      <c r="BL138" s="17" t="s">
        <v>220</v>
      </c>
      <c r="BM138" s="17" t="s">
        <v>1573</v>
      </c>
    </row>
    <row r="139" s="12" customFormat="1">
      <c r="B139" s="231"/>
      <c r="C139" s="232"/>
      <c r="D139" s="228" t="s">
        <v>229</v>
      </c>
      <c r="E139" s="233" t="s">
        <v>21</v>
      </c>
      <c r="F139" s="234" t="s">
        <v>1569</v>
      </c>
      <c r="G139" s="232"/>
      <c r="H139" s="235">
        <v>54</v>
      </c>
      <c r="I139" s="236"/>
      <c r="J139" s="232"/>
      <c r="K139" s="232"/>
      <c r="L139" s="237"/>
      <c r="M139" s="238"/>
      <c r="N139" s="239"/>
      <c r="O139" s="239"/>
      <c r="P139" s="239"/>
      <c r="Q139" s="239"/>
      <c r="R139" s="239"/>
      <c r="S139" s="239"/>
      <c r="T139" s="240"/>
      <c r="AT139" s="241" t="s">
        <v>229</v>
      </c>
      <c r="AU139" s="241" t="s">
        <v>84</v>
      </c>
      <c r="AV139" s="12" t="s">
        <v>84</v>
      </c>
      <c r="AW139" s="12" t="s">
        <v>36</v>
      </c>
      <c r="AX139" s="12" t="s">
        <v>82</v>
      </c>
      <c r="AY139" s="241" t="s">
        <v>212</v>
      </c>
    </row>
    <row r="140" s="1" customFormat="1" ht="22.5" customHeight="1">
      <c r="B140" s="38"/>
      <c r="C140" s="253" t="s">
        <v>7</v>
      </c>
      <c r="D140" s="253" t="s">
        <v>258</v>
      </c>
      <c r="E140" s="254" t="s">
        <v>1079</v>
      </c>
      <c r="F140" s="255" t="s">
        <v>1080</v>
      </c>
      <c r="G140" s="256" t="s">
        <v>218</v>
      </c>
      <c r="H140" s="257">
        <v>108</v>
      </c>
      <c r="I140" s="258"/>
      <c r="J140" s="259">
        <f>ROUND(I140*H140,2)</f>
        <v>0</v>
      </c>
      <c r="K140" s="255" t="s">
        <v>219</v>
      </c>
      <c r="L140" s="260"/>
      <c r="M140" s="261" t="s">
        <v>21</v>
      </c>
      <c r="N140" s="262" t="s">
        <v>48</v>
      </c>
      <c r="O140" s="79"/>
      <c r="P140" s="225">
        <f>O140*H140</f>
        <v>0</v>
      </c>
      <c r="Q140" s="225">
        <v>0.00123</v>
      </c>
      <c r="R140" s="225">
        <f>Q140*H140</f>
        <v>0.13283999999999999</v>
      </c>
      <c r="S140" s="225">
        <v>0</v>
      </c>
      <c r="T140" s="226">
        <f>S140*H140</f>
        <v>0</v>
      </c>
      <c r="AR140" s="17" t="s">
        <v>262</v>
      </c>
      <c r="AT140" s="17" t="s">
        <v>258</v>
      </c>
      <c r="AU140" s="17" t="s">
        <v>84</v>
      </c>
      <c r="AY140" s="17" t="s">
        <v>212</v>
      </c>
      <c r="BE140" s="227">
        <f>IF(N140="základní",J140,0)</f>
        <v>0</v>
      </c>
      <c r="BF140" s="227">
        <f>IF(N140="snížená",J140,0)</f>
        <v>0</v>
      </c>
      <c r="BG140" s="227">
        <f>IF(N140="zákl. přenesená",J140,0)</f>
        <v>0</v>
      </c>
      <c r="BH140" s="227">
        <f>IF(N140="sníž. přenesená",J140,0)</f>
        <v>0</v>
      </c>
      <c r="BI140" s="227">
        <f>IF(N140="nulová",J140,0)</f>
        <v>0</v>
      </c>
      <c r="BJ140" s="17" t="s">
        <v>220</v>
      </c>
      <c r="BK140" s="227">
        <f>ROUND(I140*H140,2)</f>
        <v>0</v>
      </c>
      <c r="BL140" s="17" t="s">
        <v>220</v>
      </c>
      <c r="BM140" s="17" t="s">
        <v>1574</v>
      </c>
    </row>
    <row r="141" s="12" customFormat="1">
      <c r="B141" s="231"/>
      <c r="C141" s="232"/>
      <c r="D141" s="228" t="s">
        <v>229</v>
      </c>
      <c r="E141" s="233" t="s">
        <v>21</v>
      </c>
      <c r="F141" s="234" t="s">
        <v>1330</v>
      </c>
      <c r="G141" s="232"/>
      <c r="H141" s="235">
        <v>108</v>
      </c>
      <c r="I141" s="236"/>
      <c r="J141" s="232"/>
      <c r="K141" s="232"/>
      <c r="L141" s="237"/>
      <c r="M141" s="238"/>
      <c r="N141" s="239"/>
      <c r="O141" s="239"/>
      <c r="P141" s="239"/>
      <c r="Q141" s="239"/>
      <c r="R141" s="239"/>
      <c r="S141" s="239"/>
      <c r="T141" s="240"/>
      <c r="AT141" s="241" t="s">
        <v>229</v>
      </c>
      <c r="AU141" s="241" t="s">
        <v>84</v>
      </c>
      <c r="AV141" s="12" t="s">
        <v>84</v>
      </c>
      <c r="AW141" s="12" t="s">
        <v>36</v>
      </c>
      <c r="AX141" s="12" t="s">
        <v>82</v>
      </c>
      <c r="AY141" s="241" t="s">
        <v>212</v>
      </c>
    </row>
    <row r="142" s="1" customFormat="1" ht="22.5" customHeight="1">
      <c r="B142" s="38"/>
      <c r="C142" s="253" t="s">
        <v>328</v>
      </c>
      <c r="D142" s="253" t="s">
        <v>258</v>
      </c>
      <c r="E142" s="254" t="s">
        <v>1101</v>
      </c>
      <c r="F142" s="255" t="s">
        <v>1102</v>
      </c>
      <c r="G142" s="256" t="s">
        <v>218</v>
      </c>
      <c r="H142" s="257">
        <v>120</v>
      </c>
      <c r="I142" s="258"/>
      <c r="J142" s="259">
        <f>ROUND(I142*H142,2)</f>
        <v>0</v>
      </c>
      <c r="K142" s="255" t="s">
        <v>219</v>
      </c>
      <c r="L142" s="260"/>
      <c r="M142" s="261" t="s">
        <v>21</v>
      </c>
      <c r="N142" s="262" t="s">
        <v>48</v>
      </c>
      <c r="O142" s="79"/>
      <c r="P142" s="225">
        <f>O142*H142</f>
        <v>0</v>
      </c>
      <c r="Q142" s="225">
        <v>0.00018000000000000001</v>
      </c>
      <c r="R142" s="225">
        <f>Q142*H142</f>
        <v>0.021600000000000001</v>
      </c>
      <c r="S142" s="225">
        <v>0</v>
      </c>
      <c r="T142" s="226">
        <f>S142*H142</f>
        <v>0</v>
      </c>
      <c r="AR142" s="17" t="s">
        <v>262</v>
      </c>
      <c r="AT142" s="17" t="s">
        <v>258</v>
      </c>
      <c r="AU142" s="17" t="s">
        <v>84</v>
      </c>
      <c r="AY142" s="17" t="s">
        <v>212</v>
      </c>
      <c r="BE142" s="227">
        <f>IF(N142="základní",J142,0)</f>
        <v>0</v>
      </c>
      <c r="BF142" s="227">
        <f>IF(N142="snížená",J142,0)</f>
        <v>0</v>
      </c>
      <c r="BG142" s="227">
        <f>IF(N142="zákl. přenesená",J142,0)</f>
        <v>0</v>
      </c>
      <c r="BH142" s="227">
        <f>IF(N142="sníž. přenesená",J142,0)</f>
        <v>0</v>
      </c>
      <c r="BI142" s="227">
        <f>IF(N142="nulová",J142,0)</f>
        <v>0</v>
      </c>
      <c r="BJ142" s="17" t="s">
        <v>220</v>
      </c>
      <c r="BK142" s="227">
        <f>ROUND(I142*H142,2)</f>
        <v>0</v>
      </c>
      <c r="BL142" s="17" t="s">
        <v>220</v>
      </c>
      <c r="BM142" s="17" t="s">
        <v>1575</v>
      </c>
    </row>
    <row r="143" s="12" customFormat="1">
      <c r="B143" s="231"/>
      <c r="C143" s="232"/>
      <c r="D143" s="228" t="s">
        <v>229</v>
      </c>
      <c r="E143" s="233" t="s">
        <v>21</v>
      </c>
      <c r="F143" s="234" t="s">
        <v>1576</v>
      </c>
      <c r="G143" s="232"/>
      <c r="H143" s="235">
        <v>120</v>
      </c>
      <c r="I143" s="236"/>
      <c r="J143" s="232"/>
      <c r="K143" s="232"/>
      <c r="L143" s="237"/>
      <c r="M143" s="238"/>
      <c r="N143" s="239"/>
      <c r="O143" s="239"/>
      <c r="P143" s="239"/>
      <c r="Q143" s="239"/>
      <c r="R143" s="239"/>
      <c r="S143" s="239"/>
      <c r="T143" s="240"/>
      <c r="AT143" s="241" t="s">
        <v>229</v>
      </c>
      <c r="AU143" s="241" t="s">
        <v>84</v>
      </c>
      <c r="AV143" s="12" t="s">
        <v>84</v>
      </c>
      <c r="AW143" s="12" t="s">
        <v>36</v>
      </c>
      <c r="AX143" s="12" t="s">
        <v>82</v>
      </c>
      <c r="AY143" s="241" t="s">
        <v>212</v>
      </c>
    </row>
    <row r="144" s="1" customFormat="1" ht="22.5" customHeight="1">
      <c r="B144" s="38"/>
      <c r="C144" s="253" t="s">
        <v>332</v>
      </c>
      <c r="D144" s="253" t="s">
        <v>258</v>
      </c>
      <c r="E144" s="254" t="s">
        <v>1116</v>
      </c>
      <c r="F144" s="255" t="s">
        <v>1117</v>
      </c>
      <c r="G144" s="256" t="s">
        <v>218</v>
      </c>
      <c r="H144" s="257">
        <v>54</v>
      </c>
      <c r="I144" s="258"/>
      <c r="J144" s="259">
        <f>ROUND(I144*H144,2)</f>
        <v>0</v>
      </c>
      <c r="K144" s="255" t="s">
        <v>219</v>
      </c>
      <c r="L144" s="260"/>
      <c r="M144" s="261" t="s">
        <v>21</v>
      </c>
      <c r="N144" s="262" t="s">
        <v>48</v>
      </c>
      <c r="O144" s="79"/>
      <c r="P144" s="225">
        <f>O144*H144</f>
        <v>0</v>
      </c>
      <c r="Q144" s="225">
        <v>0.01167</v>
      </c>
      <c r="R144" s="225">
        <f>Q144*H144</f>
        <v>0.63017999999999996</v>
      </c>
      <c r="S144" s="225">
        <v>0</v>
      </c>
      <c r="T144" s="226">
        <f>S144*H144</f>
        <v>0</v>
      </c>
      <c r="AR144" s="17" t="s">
        <v>262</v>
      </c>
      <c r="AT144" s="17" t="s">
        <v>258</v>
      </c>
      <c r="AU144" s="17" t="s">
        <v>84</v>
      </c>
      <c r="AY144" s="17" t="s">
        <v>212</v>
      </c>
      <c r="BE144" s="227">
        <f>IF(N144="základní",J144,0)</f>
        <v>0</v>
      </c>
      <c r="BF144" s="227">
        <f>IF(N144="snížená",J144,0)</f>
        <v>0</v>
      </c>
      <c r="BG144" s="227">
        <f>IF(N144="zákl. přenesená",J144,0)</f>
        <v>0</v>
      </c>
      <c r="BH144" s="227">
        <f>IF(N144="sníž. přenesená",J144,0)</f>
        <v>0</v>
      </c>
      <c r="BI144" s="227">
        <f>IF(N144="nulová",J144,0)</f>
        <v>0</v>
      </c>
      <c r="BJ144" s="17" t="s">
        <v>220</v>
      </c>
      <c r="BK144" s="227">
        <f>ROUND(I144*H144,2)</f>
        <v>0</v>
      </c>
      <c r="BL144" s="17" t="s">
        <v>220</v>
      </c>
      <c r="BM144" s="17" t="s">
        <v>1577</v>
      </c>
    </row>
    <row r="145" s="12" customFormat="1">
      <c r="B145" s="231"/>
      <c r="C145" s="232"/>
      <c r="D145" s="228" t="s">
        <v>229</v>
      </c>
      <c r="E145" s="233" t="s">
        <v>21</v>
      </c>
      <c r="F145" s="234" t="s">
        <v>1569</v>
      </c>
      <c r="G145" s="232"/>
      <c r="H145" s="235">
        <v>54</v>
      </c>
      <c r="I145" s="236"/>
      <c r="J145" s="232"/>
      <c r="K145" s="232"/>
      <c r="L145" s="237"/>
      <c r="M145" s="238"/>
      <c r="N145" s="239"/>
      <c r="O145" s="239"/>
      <c r="P145" s="239"/>
      <c r="Q145" s="239"/>
      <c r="R145" s="239"/>
      <c r="S145" s="239"/>
      <c r="T145" s="240"/>
      <c r="AT145" s="241" t="s">
        <v>229</v>
      </c>
      <c r="AU145" s="241" t="s">
        <v>84</v>
      </c>
      <c r="AV145" s="12" t="s">
        <v>84</v>
      </c>
      <c r="AW145" s="12" t="s">
        <v>36</v>
      </c>
      <c r="AX145" s="12" t="s">
        <v>82</v>
      </c>
      <c r="AY145" s="241" t="s">
        <v>212</v>
      </c>
    </row>
    <row r="146" s="1" customFormat="1" ht="22.5" customHeight="1">
      <c r="B146" s="38"/>
      <c r="C146" s="253" t="s">
        <v>337</v>
      </c>
      <c r="D146" s="253" t="s">
        <v>258</v>
      </c>
      <c r="E146" s="254" t="s">
        <v>1113</v>
      </c>
      <c r="F146" s="255" t="s">
        <v>1114</v>
      </c>
      <c r="G146" s="256" t="s">
        <v>218</v>
      </c>
      <c r="H146" s="257">
        <v>12</v>
      </c>
      <c r="I146" s="258"/>
      <c r="J146" s="259">
        <f>ROUND(I146*H146,2)</f>
        <v>0</v>
      </c>
      <c r="K146" s="255" t="s">
        <v>219</v>
      </c>
      <c r="L146" s="260"/>
      <c r="M146" s="261" t="s">
        <v>21</v>
      </c>
      <c r="N146" s="262" t="s">
        <v>48</v>
      </c>
      <c r="O146" s="79"/>
      <c r="P146" s="225">
        <f>O146*H146</f>
        <v>0</v>
      </c>
      <c r="Q146" s="225">
        <v>0.0085199999999999998</v>
      </c>
      <c r="R146" s="225">
        <f>Q146*H146</f>
        <v>0.10224</v>
      </c>
      <c r="S146" s="225">
        <v>0</v>
      </c>
      <c r="T146" s="226">
        <f>S146*H146</f>
        <v>0</v>
      </c>
      <c r="AR146" s="17" t="s">
        <v>262</v>
      </c>
      <c r="AT146" s="17" t="s">
        <v>258</v>
      </c>
      <c r="AU146" s="17" t="s">
        <v>84</v>
      </c>
      <c r="AY146" s="17" t="s">
        <v>212</v>
      </c>
      <c r="BE146" s="227">
        <f>IF(N146="základní",J146,0)</f>
        <v>0</v>
      </c>
      <c r="BF146" s="227">
        <f>IF(N146="snížená",J146,0)</f>
        <v>0</v>
      </c>
      <c r="BG146" s="227">
        <f>IF(N146="zákl. přenesená",J146,0)</f>
        <v>0</v>
      </c>
      <c r="BH146" s="227">
        <f>IF(N146="sníž. přenesená",J146,0)</f>
        <v>0</v>
      </c>
      <c r="BI146" s="227">
        <f>IF(N146="nulová",J146,0)</f>
        <v>0</v>
      </c>
      <c r="BJ146" s="17" t="s">
        <v>220</v>
      </c>
      <c r="BK146" s="227">
        <f>ROUND(I146*H146,2)</f>
        <v>0</v>
      </c>
      <c r="BL146" s="17" t="s">
        <v>220</v>
      </c>
      <c r="BM146" s="17" t="s">
        <v>1578</v>
      </c>
    </row>
    <row r="147" s="12" customFormat="1">
      <c r="B147" s="231"/>
      <c r="C147" s="232"/>
      <c r="D147" s="228" t="s">
        <v>229</v>
      </c>
      <c r="E147" s="233" t="s">
        <v>21</v>
      </c>
      <c r="F147" s="234" t="s">
        <v>1579</v>
      </c>
      <c r="G147" s="232"/>
      <c r="H147" s="235">
        <v>12</v>
      </c>
      <c r="I147" s="236"/>
      <c r="J147" s="232"/>
      <c r="K147" s="232"/>
      <c r="L147" s="237"/>
      <c r="M147" s="238"/>
      <c r="N147" s="239"/>
      <c r="O147" s="239"/>
      <c r="P147" s="239"/>
      <c r="Q147" s="239"/>
      <c r="R147" s="239"/>
      <c r="S147" s="239"/>
      <c r="T147" s="240"/>
      <c r="AT147" s="241" t="s">
        <v>229</v>
      </c>
      <c r="AU147" s="241" t="s">
        <v>84</v>
      </c>
      <c r="AV147" s="12" t="s">
        <v>84</v>
      </c>
      <c r="AW147" s="12" t="s">
        <v>36</v>
      </c>
      <c r="AX147" s="12" t="s">
        <v>82</v>
      </c>
      <c r="AY147" s="241" t="s">
        <v>212</v>
      </c>
    </row>
    <row r="148" s="1" customFormat="1" ht="22.5" customHeight="1">
      <c r="B148" s="38"/>
      <c r="C148" s="253" t="s">
        <v>342</v>
      </c>
      <c r="D148" s="253" t="s">
        <v>258</v>
      </c>
      <c r="E148" s="254" t="s">
        <v>1097</v>
      </c>
      <c r="F148" s="255" t="s">
        <v>1098</v>
      </c>
      <c r="G148" s="256" t="s">
        <v>218</v>
      </c>
      <c r="H148" s="257">
        <v>264</v>
      </c>
      <c r="I148" s="258"/>
      <c r="J148" s="259">
        <f>ROUND(I148*H148,2)</f>
        <v>0</v>
      </c>
      <c r="K148" s="255" t="s">
        <v>219</v>
      </c>
      <c r="L148" s="260"/>
      <c r="M148" s="261" t="s">
        <v>21</v>
      </c>
      <c r="N148" s="262" t="s">
        <v>48</v>
      </c>
      <c r="O148" s="79"/>
      <c r="P148" s="225">
        <f>O148*H148</f>
        <v>0</v>
      </c>
      <c r="Q148" s="225">
        <v>0.00051999999999999995</v>
      </c>
      <c r="R148" s="225">
        <f>Q148*H148</f>
        <v>0.13727999999999999</v>
      </c>
      <c r="S148" s="225">
        <v>0</v>
      </c>
      <c r="T148" s="226">
        <f>S148*H148</f>
        <v>0</v>
      </c>
      <c r="AR148" s="17" t="s">
        <v>262</v>
      </c>
      <c r="AT148" s="17" t="s">
        <v>258</v>
      </c>
      <c r="AU148" s="17" t="s">
        <v>84</v>
      </c>
      <c r="AY148" s="17" t="s">
        <v>212</v>
      </c>
      <c r="BE148" s="227">
        <f>IF(N148="základní",J148,0)</f>
        <v>0</v>
      </c>
      <c r="BF148" s="227">
        <f>IF(N148="snížená",J148,0)</f>
        <v>0</v>
      </c>
      <c r="BG148" s="227">
        <f>IF(N148="zákl. přenesená",J148,0)</f>
        <v>0</v>
      </c>
      <c r="BH148" s="227">
        <f>IF(N148="sníž. přenesená",J148,0)</f>
        <v>0</v>
      </c>
      <c r="BI148" s="227">
        <f>IF(N148="nulová",J148,0)</f>
        <v>0</v>
      </c>
      <c r="BJ148" s="17" t="s">
        <v>220</v>
      </c>
      <c r="BK148" s="227">
        <f>ROUND(I148*H148,2)</f>
        <v>0</v>
      </c>
      <c r="BL148" s="17" t="s">
        <v>220</v>
      </c>
      <c r="BM148" s="17" t="s">
        <v>1580</v>
      </c>
    </row>
    <row r="149" s="12" customFormat="1">
      <c r="B149" s="231"/>
      <c r="C149" s="232"/>
      <c r="D149" s="228" t="s">
        <v>229</v>
      </c>
      <c r="E149" s="233" t="s">
        <v>21</v>
      </c>
      <c r="F149" s="234" t="s">
        <v>1581</v>
      </c>
      <c r="G149" s="232"/>
      <c r="H149" s="235">
        <v>264</v>
      </c>
      <c r="I149" s="236"/>
      <c r="J149" s="232"/>
      <c r="K149" s="232"/>
      <c r="L149" s="237"/>
      <c r="M149" s="238"/>
      <c r="N149" s="239"/>
      <c r="O149" s="239"/>
      <c r="P149" s="239"/>
      <c r="Q149" s="239"/>
      <c r="R149" s="239"/>
      <c r="S149" s="239"/>
      <c r="T149" s="240"/>
      <c r="AT149" s="241" t="s">
        <v>229</v>
      </c>
      <c r="AU149" s="241" t="s">
        <v>84</v>
      </c>
      <c r="AV149" s="12" t="s">
        <v>84</v>
      </c>
      <c r="AW149" s="12" t="s">
        <v>36</v>
      </c>
      <c r="AX149" s="12" t="s">
        <v>82</v>
      </c>
      <c r="AY149" s="241" t="s">
        <v>212</v>
      </c>
    </row>
    <row r="150" s="1" customFormat="1" ht="22.5" customHeight="1">
      <c r="B150" s="38"/>
      <c r="C150" s="253" t="s">
        <v>347</v>
      </c>
      <c r="D150" s="253" t="s">
        <v>258</v>
      </c>
      <c r="E150" s="254" t="s">
        <v>1109</v>
      </c>
      <c r="F150" s="255" t="s">
        <v>1110</v>
      </c>
      <c r="G150" s="256" t="s">
        <v>235</v>
      </c>
      <c r="H150" s="257">
        <v>5.1840000000000002</v>
      </c>
      <c r="I150" s="258"/>
      <c r="J150" s="259">
        <f>ROUND(I150*H150,2)</f>
        <v>0</v>
      </c>
      <c r="K150" s="255" t="s">
        <v>219</v>
      </c>
      <c r="L150" s="260"/>
      <c r="M150" s="261" t="s">
        <v>21</v>
      </c>
      <c r="N150" s="262" t="s">
        <v>48</v>
      </c>
      <c r="O150" s="79"/>
      <c r="P150" s="225">
        <f>O150*H150</f>
        <v>0</v>
      </c>
      <c r="Q150" s="225">
        <v>0.001</v>
      </c>
      <c r="R150" s="225">
        <f>Q150*H150</f>
        <v>0.0051840000000000002</v>
      </c>
      <c r="S150" s="225">
        <v>0</v>
      </c>
      <c r="T150" s="226">
        <f>S150*H150</f>
        <v>0</v>
      </c>
      <c r="AR150" s="17" t="s">
        <v>262</v>
      </c>
      <c r="AT150" s="17" t="s">
        <v>258</v>
      </c>
      <c r="AU150" s="17" t="s">
        <v>84</v>
      </c>
      <c r="AY150" s="17" t="s">
        <v>212</v>
      </c>
      <c r="BE150" s="227">
        <f>IF(N150="základní",J150,0)</f>
        <v>0</v>
      </c>
      <c r="BF150" s="227">
        <f>IF(N150="snížená",J150,0)</f>
        <v>0</v>
      </c>
      <c r="BG150" s="227">
        <f>IF(N150="zákl. přenesená",J150,0)</f>
        <v>0</v>
      </c>
      <c r="BH150" s="227">
        <f>IF(N150="sníž. přenesená",J150,0)</f>
        <v>0</v>
      </c>
      <c r="BI150" s="227">
        <f>IF(N150="nulová",J150,0)</f>
        <v>0</v>
      </c>
      <c r="BJ150" s="17" t="s">
        <v>220</v>
      </c>
      <c r="BK150" s="227">
        <f>ROUND(I150*H150,2)</f>
        <v>0</v>
      </c>
      <c r="BL150" s="17" t="s">
        <v>220</v>
      </c>
      <c r="BM150" s="17" t="s">
        <v>1582</v>
      </c>
    </row>
    <row r="151" s="12" customFormat="1">
      <c r="B151" s="231"/>
      <c r="C151" s="232"/>
      <c r="D151" s="228" t="s">
        <v>229</v>
      </c>
      <c r="E151" s="233" t="s">
        <v>21</v>
      </c>
      <c r="F151" s="234" t="s">
        <v>1583</v>
      </c>
      <c r="G151" s="232"/>
      <c r="H151" s="235">
        <v>5.1840000000000002</v>
      </c>
      <c r="I151" s="236"/>
      <c r="J151" s="232"/>
      <c r="K151" s="232"/>
      <c r="L151" s="237"/>
      <c r="M151" s="238"/>
      <c r="N151" s="239"/>
      <c r="O151" s="239"/>
      <c r="P151" s="239"/>
      <c r="Q151" s="239"/>
      <c r="R151" s="239"/>
      <c r="S151" s="239"/>
      <c r="T151" s="240"/>
      <c r="AT151" s="241" t="s">
        <v>229</v>
      </c>
      <c r="AU151" s="241" t="s">
        <v>84</v>
      </c>
      <c r="AV151" s="12" t="s">
        <v>84</v>
      </c>
      <c r="AW151" s="12" t="s">
        <v>36</v>
      </c>
      <c r="AX151" s="12" t="s">
        <v>82</v>
      </c>
      <c r="AY151" s="241" t="s">
        <v>212</v>
      </c>
    </row>
    <row r="152" s="1" customFormat="1" ht="22.5" customHeight="1">
      <c r="B152" s="38"/>
      <c r="C152" s="253" t="s">
        <v>353</v>
      </c>
      <c r="D152" s="253" t="s">
        <v>258</v>
      </c>
      <c r="E152" s="254" t="s">
        <v>1584</v>
      </c>
      <c r="F152" s="255" t="s">
        <v>1585</v>
      </c>
      <c r="G152" s="256" t="s">
        <v>218</v>
      </c>
      <c r="H152" s="257">
        <v>12</v>
      </c>
      <c r="I152" s="258"/>
      <c r="J152" s="259">
        <f>ROUND(I152*H152,2)</f>
        <v>0</v>
      </c>
      <c r="K152" s="255" t="s">
        <v>219</v>
      </c>
      <c r="L152" s="260"/>
      <c r="M152" s="261" t="s">
        <v>21</v>
      </c>
      <c r="N152" s="262" t="s">
        <v>48</v>
      </c>
      <c r="O152" s="79"/>
      <c r="P152" s="225">
        <f>O152*H152</f>
        <v>0</v>
      </c>
      <c r="Q152" s="225">
        <v>9.0000000000000006E-05</v>
      </c>
      <c r="R152" s="225">
        <f>Q152*H152</f>
        <v>0.00108</v>
      </c>
      <c r="S152" s="225">
        <v>0</v>
      </c>
      <c r="T152" s="226">
        <f>S152*H152</f>
        <v>0</v>
      </c>
      <c r="AR152" s="17" t="s">
        <v>262</v>
      </c>
      <c r="AT152" s="17" t="s">
        <v>258</v>
      </c>
      <c r="AU152" s="17" t="s">
        <v>84</v>
      </c>
      <c r="AY152" s="17" t="s">
        <v>212</v>
      </c>
      <c r="BE152" s="227">
        <f>IF(N152="základní",J152,0)</f>
        <v>0</v>
      </c>
      <c r="BF152" s="227">
        <f>IF(N152="snížená",J152,0)</f>
        <v>0</v>
      </c>
      <c r="BG152" s="227">
        <f>IF(N152="zákl. přenesená",J152,0)</f>
        <v>0</v>
      </c>
      <c r="BH152" s="227">
        <f>IF(N152="sníž. přenesená",J152,0)</f>
        <v>0</v>
      </c>
      <c r="BI152" s="227">
        <f>IF(N152="nulová",J152,0)</f>
        <v>0</v>
      </c>
      <c r="BJ152" s="17" t="s">
        <v>220</v>
      </c>
      <c r="BK152" s="227">
        <f>ROUND(I152*H152,2)</f>
        <v>0</v>
      </c>
      <c r="BL152" s="17" t="s">
        <v>220</v>
      </c>
      <c r="BM152" s="17" t="s">
        <v>1586</v>
      </c>
    </row>
    <row r="153" s="12" customFormat="1">
      <c r="B153" s="231"/>
      <c r="C153" s="232"/>
      <c r="D153" s="228" t="s">
        <v>229</v>
      </c>
      <c r="E153" s="233" t="s">
        <v>21</v>
      </c>
      <c r="F153" s="234" t="s">
        <v>1579</v>
      </c>
      <c r="G153" s="232"/>
      <c r="H153" s="235">
        <v>12</v>
      </c>
      <c r="I153" s="236"/>
      <c r="J153" s="232"/>
      <c r="K153" s="232"/>
      <c r="L153" s="237"/>
      <c r="M153" s="238"/>
      <c r="N153" s="239"/>
      <c r="O153" s="239"/>
      <c r="P153" s="239"/>
      <c r="Q153" s="239"/>
      <c r="R153" s="239"/>
      <c r="S153" s="239"/>
      <c r="T153" s="240"/>
      <c r="AT153" s="241" t="s">
        <v>229</v>
      </c>
      <c r="AU153" s="241" t="s">
        <v>84</v>
      </c>
      <c r="AV153" s="12" t="s">
        <v>84</v>
      </c>
      <c r="AW153" s="12" t="s">
        <v>36</v>
      </c>
      <c r="AX153" s="12" t="s">
        <v>82</v>
      </c>
      <c r="AY153" s="241" t="s">
        <v>212</v>
      </c>
    </row>
    <row r="154" s="1" customFormat="1" ht="22.5" customHeight="1">
      <c r="B154" s="38"/>
      <c r="C154" s="216" t="s">
        <v>357</v>
      </c>
      <c r="D154" s="216" t="s">
        <v>215</v>
      </c>
      <c r="E154" s="217" t="s">
        <v>1126</v>
      </c>
      <c r="F154" s="218" t="s">
        <v>1127</v>
      </c>
      <c r="G154" s="219" t="s">
        <v>226</v>
      </c>
      <c r="H154" s="220">
        <v>32</v>
      </c>
      <c r="I154" s="221"/>
      <c r="J154" s="222">
        <f>ROUND(I154*H154,2)</f>
        <v>0</v>
      </c>
      <c r="K154" s="218" t="s">
        <v>219</v>
      </c>
      <c r="L154" s="43"/>
      <c r="M154" s="223" t="s">
        <v>21</v>
      </c>
      <c r="N154" s="224" t="s">
        <v>48</v>
      </c>
      <c r="O154" s="79"/>
      <c r="P154" s="225">
        <f>O154*H154</f>
        <v>0</v>
      </c>
      <c r="Q154" s="225">
        <v>0</v>
      </c>
      <c r="R154" s="225">
        <f>Q154*H154</f>
        <v>0</v>
      </c>
      <c r="S154" s="225">
        <v>0</v>
      </c>
      <c r="T154" s="226">
        <f>S154*H154</f>
        <v>0</v>
      </c>
      <c r="AR154" s="17" t="s">
        <v>220</v>
      </c>
      <c r="AT154" s="17" t="s">
        <v>215</v>
      </c>
      <c r="AU154" s="17" t="s">
        <v>84</v>
      </c>
      <c r="AY154" s="17" t="s">
        <v>212</v>
      </c>
      <c r="BE154" s="227">
        <f>IF(N154="základní",J154,0)</f>
        <v>0</v>
      </c>
      <c r="BF154" s="227">
        <f>IF(N154="snížená",J154,0)</f>
        <v>0</v>
      </c>
      <c r="BG154" s="227">
        <f>IF(N154="zákl. přenesená",J154,0)</f>
        <v>0</v>
      </c>
      <c r="BH154" s="227">
        <f>IF(N154="sníž. přenesená",J154,0)</f>
        <v>0</v>
      </c>
      <c r="BI154" s="227">
        <f>IF(N154="nulová",J154,0)</f>
        <v>0</v>
      </c>
      <c r="BJ154" s="17" t="s">
        <v>220</v>
      </c>
      <c r="BK154" s="227">
        <f>ROUND(I154*H154,2)</f>
        <v>0</v>
      </c>
      <c r="BL154" s="17" t="s">
        <v>220</v>
      </c>
      <c r="BM154" s="17" t="s">
        <v>1587</v>
      </c>
    </row>
    <row r="155" s="1" customFormat="1">
      <c r="B155" s="38"/>
      <c r="C155" s="39"/>
      <c r="D155" s="228" t="s">
        <v>222</v>
      </c>
      <c r="E155" s="39"/>
      <c r="F155" s="229" t="s">
        <v>1129</v>
      </c>
      <c r="G155" s="39"/>
      <c r="H155" s="39"/>
      <c r="I155" s="143"/>
      <c r="J155" s="39"/>
      <c r="K155" s="39"/>
      <c r="L155" s="43"/>
      <c r="M155" s="230"/>
      <c r="N155" s="79"/>
      <c r="O155" s="79"/>
      <c r="P155" s="79"/>
      <c r="Q155" s="79"/>
      <c r="R155" s="79"/>
      <c r="S155" s="79"/>
      <c r="T155" s="80"/>
      <c r="AT155" s="17" t="s">
        <v>222</v>
      </c>
      <c r="AU155" s="17" t="s">
        <v>84</v>
      </c>
    </row>
    <row r="156" s="1" customFormat="1" ht="22.5" customHeight="1">
      <c r="B156" s="38"/>
      <c r="C156" s="253" t="s">
        <v>361</v>
      </c>
      <c r="D156" s="253" t="s">
        <v>258</v>
      </c>
      <c r="E156" s="254" t="s">
        <v>309</v>
      </c>
      <c r="F156" s="255" t="s">
        <v>310</v>
      </c>
      <c r="G156" s="256" t="s">
        <v>226</v>
      </c>
      <c r="H156" s="257">
        <v>32</v>
      </c>
      <c r="I156" s="258"/>
      <c r="J156" s="259">
        <f>ROUND(I156*H156,2)</f>
        <v>0</v>
      </c>
      <c r="K156" s="255" t="s">
        <v>219</v>
      </c>
      <c r="L156" s="260"/>
      <c r="M156" s="261" t="s">
        <v>21</v>
      </c>
      <c r="N156" s="262" t="s">
        <v>48</v>
      </c>
      <c r="O156" s="79"/>
      <c r="P156" s="225">
        <f>O156*H156</f>
        <v>0</v>
      </c>
      <c r="Q156" s="225">
        <v>0</v>
      </c>
      <c r="R156" s="225">
        <f>Q156*H156</f>
        <v>0</v>
      </c>
      <c r="S156" s="225">
        <v>0</v>
      </c>
      <c r="T156" s="226">
        <f>S156*H156</f>
        <v>0</v>
      </c>
      <c r="AR156" s="17" t="s">
        <v>262</v>
      </c>
      <c r="AT156" s="17" t="s">
        <v>258</v>
      </c>
      <c r="AU156" s="17" t="s">
        <v>84</v>
      </c>
      <c r="AY156" s="17" t="s">
        <v>212</v>
      </c>
      <c r="BE156" s="227">
        <f>IF(N156="základní",J156,0)</f>
        <v>0</v>
      </c>
      <c r="BF156" s="227">
        <f>IF(N156="snížená",J156,0)</f>
        <v>0</v>
      </c>
      <c r="BG156" s="227">
        <f>IF(N156="zákl. přenesená",J156,0)</f>
        <v>0</v>
      </c>
      <c r="BH156" s="227">
        <f>IF(N156="sníž. přenesená",J156,0)</f>
        <v>0</v>
      </c>
      <c r="BI156" s="227">
        <f>IF(N156="nulová",J156,0)</f>
        <v>0</v>
      </c>
      <c r="BJ156" s="17" t="s">
        <v>220</v>
      </c>
      <c r="BK156" s="227">
        <f>ROUND(I156*H156,2)</f>
        <v>0</v>
      </c>
      <c r="BL156" s="17" t="s">
        <v>220</v>
      </c>
      <c r="BM156" s="17" t="s">
        <v>1588</v>
      </c>
    </row>
    <row r="157" s="12" customFormat="1">
      <c r="B157" s="231"/>
      <c r="C157" s="232"/>
      <c r="D157" s="228" t="s">
        <v>229</v>
      </c>
      <c r="E157" s="233" t="s">
        <v>21</v>
      </c>
      <c r="F157" s="234" t="s">
        <v>1589</v>
      </c>
      <c r="G157" s="232"/>
      <c r="H157" s="235">
        <v>32</v>
      </c>
      <c r="I157" s="236"/>
      <c r="J157" s="232"/>
      <c r="K157" s="232"/>
      <c r="L157" s="237"/>
      <c r="M157" s="238"/>
      <c r="N157" s="239"/>
      <c r="O157" s="239"/>
      <c r="P157" s="239"/>
      <c r="Q157" s="239"/>
      <c r="R157" s="239"/>
      <c r="S157" s="239"/>
      <c r="T157" s="240"/>
      <c r="AT157" s="241" t="s">
        <v>229</v>
      </c>
      <c r="AU157" s="241" t="s">
        <v>84</v>
      </c>
      <c r="AV157" s="12" t="s">
        <v>84</v>
      </c>
      <c r="AW157" s="12" t="s">
        <v>36</v>
      </c>
      <c r="AX157" s="12" t="s">
        <v>82</v>
      </c>
      <c r="AY157" s="241" t="s">
        <v>212</v>
      </c>
    </row>
    <row r="158" s="1" customFormat="1" ht="45" customHeight="1">
      <c r="B158" s="38"/>
      <c r="C158" s="216" t="s">
        <v>368</v>
      </c>
      <c r="D158" s="216" t="s">
        <v>215</v>
      </c>
      <c r="E158" s="217" t="s">
        <v>1373</v>
      </c>
      <c r="F158" s="218" t="s">
        <v>1374</v>
      </c>
      <c r="G158" s="219" t="s">
        <v>316</v>
      </c>
      <c r="H158" s="220">
        <v>4</v>
      </c>
      <c r="I158" s="221"/>
      <c r="J158" s="222">
        <f>ROUND(I158*H158,2)</f>
        <v>0</v>
      </c>
      <c r="K158" s="218" t="s">
        <v>219</v>
      </c>
      <c r="L158" s="43"/>
      <c r="M158" s="223" t="s">
        <v>21</v>
      </c>
      <c r="N158" s="224" t="s">
        <v>48</v>
      </c>
      <c r="O158" s="79"/>
      <c r="P158" s="225">
        <f>O158*H158</f>
        <v>0</v>
      </c>
      <c r="Q158" s="225">
        <v>0</v>
      </c>
      <c r="R158" s="225">
        <f>Q158*H158</f>
        <v>0</v>
      </c>
      <c r="S158" s="225">
        <v>0</v>
      </c>
      <c r="T158" s="226">
        <f>S158*H158</f>
        <v>0</v>
      </c>
      <c r="AR158" s="17" t="s">
        <v>220</v>
      </c>
      <c r="AT158" s="17" t="s">
        <v>215</v>
      </c>
      <c r="AU158" s="17" t="s">
        <v>84</v>
      </c>
      <c r="AY158" s="17" t="s">
        <v>212</v>
      </c>
      <c r="BE158" s="227">
        <f>IF(N158="základní",J158,0)</f>
        <v>0</v>
      </c>
      <c r="BF158" s="227">
        <f>IF(N158="snížená",J158,0)</f>
        <v>0</v>
      </c>
      <c r="BG158" s="227">
        <f>IF(N158="zákl. přenesená",J158,0)</f>
        <v>0</v>
      </c>
      <c r="BH158" s="227">
        <f>IF(N158="sníž. přenesená",J158,0)</f>
        <v>0</v>
      </c>
      <c r="BI158" s="227">
        <f>IF(N158="nulová",J158,0)</f>
        <v>0</v>
      </c>
      <c r="BJ158" s="17" t="s">
        <v>220</v>
      </c>
      <c r="BK158" s="227">
        <f>ROUND(I158*H158,2)</f>
        <v>0</v>
      </c>
      <c r="BL158" s="17" t="s">
        <v>220</v>
      </c>
      <c r="BM158" s="17" t="s">
        <v>1590</v>
      </c>
    </row>
    <row r="159" s="1" customFormat="1">
      <c r="B159" s="38"/>
      <c r="C159" s="39"/>
      <c r="D159" s="228" t="s">
        <v>222</v>
      </c>
      <c r="E159" s="39"/>
      <c r="F159" s="229" t="s">
        <v>318</v>
      </c>
      <c r="G159" s="39"/>
      <c r="H159" s="39"/>
      <c r="I159" s="143"/>
      <c r="J159" s="39"/>
      <c r="K159" s="39"/>
      <c r="L159" s="43"/>
      <c r="M159" s="230"/>
      <c r="N159" s="79"/>
      <c r="O159" s="79"/>
      <c r="P159" s="79"/>
      <c r="Q159" s="79"/>
      <c r="R159" s="79"/>
      <c r="S159" s="79"/>
      <c r="T159" s="80"/>
      <c r="AT159" s="17" t="s">
        <v>222</v>
      </c>
      <c r="AU159" s="17" t="s">
        <v>84</v>
      </c>
    </row>
    <row r="160" s="1" customFormat="1" ht="33.75" customHeight="1">
      <c r="B160" s="38"/>
      <c r="C160" s="216" t="s">
        <v>374</v>
      </c>
      <c r="D160" s="216" t="s">
        <v>215</v>
      </c>
      <c r="E160" s="217" t="s">
        <v>1377</v>
      </c>
      <c r="F160" s="218" t="s">
        <v>1591</v>
      </c>
      <c r="G160" s="219" t="s">
        <v>226</v>
      </c>
      <c r="H160" s="220">
        <v>70</v>
      </c>
      <c r="I160" s="221"/>
      <c r="J160" s="222">
        <f>ROUND(I160*H160,2)</f>
        <v>0</v>
      </c>
      <c r="K160" s="218" t="s">
        <v>219</v>
      </c>
      <c r="L160" s="43"/>
      <c r="M160" s="223" t="s">
        <v>21</v>
      </c>
      <c r="N160" s="224" t="s">
        <v>48</v>
      </c>
      <c r="O160" s="79"/>
      <c r="P160" s="225">
        <f>O160*H160</f>
        <v>0</v>
      </c>
      <c r="Q160" s="225">
        <v>0</v>
      </c>
      <c r="R160" s="225">
        <f>Q160*H160</f>
        <v>0</v>
      </c>
      <c r="S160" s="225">
        <v>0</v>
      </c>
      <c r="T160" s="226">
        <f>S160*H160</f>
        <v>0</v>
      </c>
      <c r="AR160" s="17" t="s">
        <v>220</v>
      </c>
      <c r="AT160" s="17" t="s">
        <v>215</v>
      </c>
      <c r="AU160" s="17" t="s">
        <v>84</v>
      </c>
      <c r="AY160" s="17" t="s">
        <v>212</v>
      </c>
      <c r="BE160" s="227">
        <f>IF(N160="základní",J160,0)</f>
        <v>0</v>
      </c>
      <c r="BF160" s="227">
        <f>IF(N160="snížená",J160,0)</f>
        <v>0</v>
      </c>
      <c r="BG160" s="227">
        <f>IF(N160="zákl. přenesená",J160,0)</f>
        <v>0</v>
      </c>
      <c r="BH160" s="227">
        <f>IF(N160="sníž. přenesená",J160,0)</f>
        <v>0</v>
      </c>
      <c r="BI160" s="227">
        <f>IF(N160="nulová",J160,0)</f>
        <v>0</v>
      </c>
      <c r="BJ160" s="17" t="s">
        <v>220</v>
      </c>
      <c r="BK160" s="227">
        <f>ROUND(I160*H160,2)</f>
        <v>0</v>
      </c>
      <c r="BL160" s="17" t="s">
        <v>220</v>
      </c>
      <c r="BM160" s="17" t="s">
        <v>1592</v>
      </c>
    </row>
    <row r="161" s="1" customFormat="1">
      <c r="B161" s="38"/>
      <c r="C161" s="39"/>
      <c r="D161" s="228" t="s">
        <v>222</v>
      </c>
      <c r="E161" s="39"/>
      <c r="F161" s="229" t="s">
        <v>327</v>
      </c>
      <c r="G161" s="39"/>
      <c r="H161" s="39"/>
      <c r="I161" s="143"/>
      <c r="J161" s="39"/>
      <c r="K161" s="39"/>
      <c r="L161" s="43"/>
      <c r="M161" s="230"/>
      <c r="N161" s="79"/>
      <c r="O161" s="79"/>
      <c r="P161" s="79"/>
      <c r="Q161" s="79"/>
      <c r="R161" s="79"/>
      <c r="S161" s="79"/>
      <c r="T161" s="80"/>
      <c r="AT161" s="17" t="s">
        <v>222</v>
      </c>
      <c r="AU161" s="17" t="s">
        <v>84</v>
      </c>
    </row>
    <row r="162" s="1" customFormat="1" ht="33.75" customHeight="1">
      <c r="B162" s="38"/>
      <c r="C162" s="216" t="s">
        <v>378</v>
      </c>
      <c r="D162" s="216" t="s">
        <v>215</v>
      </c>
      <c r="E162" s="217" t="s">
        <v>320</v>
      </c>
      <c r="F162" s="218" t="s">
        <v>321</v>
      </c>
      <c r="G162" s="219" t="s">
        <v>316</v>
      </c>
      <c r="H162" s="220">
        <v>2</v>
      </c>
      <c r="I162" s="221"/>
      <c r="J162" s="222">
        <f>ROUND(I162*H162,2)</f>
        <v>0</v>
      </c>
      <c r="K162" s="218" t="s">
        <v>219</v>
      </c>
      <c r="L162" s="43"/>
      <c r="M162" s="223" t="s">
        <v>21</v>
      </c>
      <c r="N162" s="224" t="s">
        <v>48</v>
      </c>
      <c r="O162" s="79"/>
      <c r="P162" s="225">
        <f>O162*H162</f>
        <v>0</v>
      </c>
      <c r="Q162" s="225">
        <v>0</v>
      </c>
      <c r="R162" s="225">
        <f>Q162*H162</f>
        <v>0</v>
      </c>
      <c r="S162" s="225">
        <v>0</v>
      </c>
      <c r="T162" s="226">
        <f>S162*H162</f>
        <v>0</v>
      </c>
      <c r="AR162" s="17" t="s">
        <v>220</v>
      </c>
      <c r="AT162" s="17" t="s">
        <v>215</v>
      </c>
      <c r="AU162" s="17" t="s">
        <v>84</v>
      </c>
      <c r="AY162" s="17" t="s">
        <v>212</v>
      </c>
      <c r="BE162" s="227">
        <f>IF(N162="základní",J162,0)</f>
        <v>0</v>
      </c>
      <c r="BF162" s="227">
        <f>IF(N162="snížená",J162,0)</f>
        <v>0</v>
      </c>
      <c r="BG162" s="227">
        <f>IF(N162="zákl. přenesená",J162,0)</f>
        <v>0</v>
      </c>
      <c r="BH162" s="227">
        <f>IF(N162="sníž. přenesená",J162,0)</f>
        <v>0</v>
      </c>
      <c r="BI162" s="227">
        <f>IF(N162="nulová",J162,0)</f>
        <v>0</v>
      </c>
      <c r="BJ162" s="17" t="s">
        <v>220</v>
      </c>
      <c r="BK162" s="227">
        <f>ROUND(I162*H162,2)</f>
        <v>0</v>
      </c>
      <c r="BL162" s="17" t="s">
        <v>220</v>
      </c>
      <c r="BM162" s="17" t="s">
        <v>1593</v>
      </c>
    </row>
    <row r="163" s="1" customFormat="1">
      <c r="B163" s="38"/>
      <c r="C163" s="39"/>
      <c r="D163" s="228" t="s">
        <v>222</v>
      </c>
      <c r="E163" s="39"/>
      <c r="F163" s="229" t="s">
        <v>323</v>
      </c>
      <c r="G163" s="39"/>
      <c r="H163" s="39"/>
      <c r="I163" s="143"/>
      <c r="J163" s="39"/>
      <c r="K163" s="39"/>
      <c r="L163" s="43"/>
      <c r="M163" s="230"/>
      <c r="N163" s="79"/>
      <c r="O163" s="79"/>
      <c r="P163" s="79"/>
      <c r="Q163" s="79"/>
      <c r="R163" s="79"/>
      <c r="S163" s="79"/>
      <c r="T163" s="80"/>
      <c r="AT163" s="17" t="s">
        <v>222</v>
      </c>
      <c r="AU163" s="17" t="s">
        <v>84</v>
      </c>
    </row>
    <row r="164" s="1" customFormat="1" ht="33.75" customHeight="1">
      <c r="B164" s="38"/>
      <c r="C164" s="216" t="s">
        <v>383</v>
      </c>
      <c r="D164" s="216" t="s">
        <v>215</v>
      </c>
      <c r="E164" s="217" t="s">
        <v>1381</v>
      </c>
      <c r="F164" s="218" t="s">
        <v>1382</v>
      </c>
      <c r="G164" s="219" t="s">
        <v>226</v>
      </c>
      <c r="H164" s="220">
        <v>70</v>
      </c>
      <c r="I164" s="221"/>
      <c r="J164" s="222">
        <f>ROUND(I164*H164,2)</f>
        <v>0</v>
      </c>
      <c r="K164" s="218" t="s">
        <v>219</v>
      </c>
      <c r="L164" s="43"/>
      <c r="M164" s="223" t="s">
        <v>21</v>
      </c>
      <c r="N164" s="224" t="s">
        <v>48</v>
      </c>
      <c r="O164" s="79"/>
      <c r="P164" s="225">
        <f>O164*H164</f>
        <v>0</v>
      </c>
      <c r="Q164" s="225">
        <v>0</v>
      </c>
      <c r="R164" s="225">
        <f>Q164*H164</f>
        <v>0</v>
      </c>
      <c r="S164" s="225">
        <v>0</v>
      </c>
      <c r="T164" s="226">
        <f>S164*H164</f>
        <v>0</v>
      </c>
      <c r="AR164" s="17" t="s">
        <v>220</v>
      </c>
      <c r="AT164" s="17" t="s">
        <v>215</v>
      </c>
      <c r="AU164" s="17" t="s">
        <v>84</v>
      </c>
      <c r="AY164" s="17" t="s">
        <v>212</v>
      </c>
      <c r="BE164" s="227">
        <f>IF(N164="základní",J164,0)</f>
        <v>0</v>
      </c>
      <c r="BF164" s="227">
        <f>IF(N164="snížená",J164,0)</f>
        <v>0</v>
      </c>
      <c r="BG164" s="227">
        <f>IF(N164="zákl. přenesená",J164,0)</f>
        <v>0</v>
      </c>
      <c r="BH164" s="227">
        <f>IF(N164="sníž. přenesená",J164,0)</f>
        <v>0</v>
      </c>
      <c r="BI164" s="227">
        <f>IF(N164="nulová",J164,0)</f>
        <v>0</v>
      </c>
      <c r="BJ164" s="17" t="s">
        <v>220</v>
      </c>
      <c r="BK164" s="227">
        <f>ROUND(I164*H164,2)</f>
        <v>0</v>
      </c>
      <c r="BL164" s="17" t="s">
        <v>220</v>
      </c>
      <c r="BM164" s="17" t="s">
        <v>1594</v>
      </c>
    </row>
    <row r="165" s="1" customFormat="1">
      <c r="B165" s="38"/>
      <c r="C165" s="39"/>
      <c r="D165" s="228" t="s">
        <v>222</v>
      </c>
      <c r="E165" s="39"/>
      <c r="F165" s="229" t="s">
        <v>327</v>
      </c>
      <c r="G165" s="39"/>
      <c r="H165" s="39"/>
      <c r="I165" s="143"/>
      <c r="J165" s="39"/>
      <c r="K165" s="39"/>
      <c r="L165" s="43"/>
      <c r="M165" s="230"/>
      <c r="N165" s="79"/>
      <c r="O165" s="79"/>
      <c r="P165" s="79"/>
      <c r="Q165" s="79"/>
      <c r="R165" s="79"/>
      <c r="S165" s="79"/>
      <c r="T165" s="80"/>
      <c r="AT165" s="17" t="s">
        <v>222</v>
      </c>
      <c r="AU165" s="17" t="s">
        <v>84</v>
      </c>
    </row>
    <row r="166" s="1" customFormat="1" ht="33.75" customHeight="1">
      <c r="B166" s="38"/>
      <c r="C166" s="216" t="s">
        <v>388</v>
      </c>
      <c r="D166" s="216" t="s">
        <v>215</v>
      </c>
      <c r="E166" s="217" t="s">
        <v>817</v>
      </c>
      <c r="F166" s="218" t="s">
        <v>818</v>
      </c>
      <c r="G166" s="219" t="s">
        <v>235</v>
      </c>
      <c r="H166" s="220">
        <v>136.22499999999999</v>
      </c>
      <c r="I166" s="221"/>
      <c r="J166" s="222">
        <f>ROUND(I166*H166,2)</f>
        <v>0</v>
      </c>
      <c r="K166" s="218" t="s">
        <v>219</v>
      </c>
      <c r="L166" s="43"/>
      <c r="M166" s="223" t="s">
        <v>21</v>
      </c>
      <c r="N166" s="224" t="s">
        <v>48</v>
      </c>
      <c r="O166" s="79"/>
      <c r="P166" s="225">
        <f>O166*H166</f>
        <v>0</v>
      </c>
      <c r="Q166" s="225">
        <v>0</v>
      </c>
      <c r="R166" s="225">
        <f>Q166*H166</f>
        <v>0</v>
      </c>
      <c r="S166" s="225">
        <v>0</v>
      </c>
      <c r="T166" s="226">
        <f>S166*H166</f>
        <v>0</v>
      </c>
      <c r="AR166" s="17" t="s">
        <v>220</v>
      </c>
      <c r="AT166" s="17" t="s">
        <v>215</v>
      </c>
      <c r="AU166" s="17" t="s">
        <v>84</v>
      </c>
      <c r="AY166" s="17" t="s">
        <v>212</v>
      </c>
      <c r="BE166" s="227">
        <f>IF(N166="základní",J166,0)</f>
        <v>0</v>
      </c>
      <c r="BF166" s="227">
        <f>IF(N166="snížená",J166,0)</f>
        <v>0</v>
      </c>
      <c r="BG166" s="227">
        <f>IF(N166="zákl. přenesená",J166,0)</f>
        <v>0</v>
      </c>
      <c r="BH166" s="227">
        <f>IF(N166="sníž. přenesená",J166,0)</f>
        <v>0</v>
      </c>
      <c r="BI166" s="227">
        <f>IF(N166="nulová",J166,0)</f>
        <v>0</v>
      </c>
      <c r="BJ166" s="17" t="s">
        <v>220</v>
      </c>
      <c r="BK166" s="227">
        <f>ROUND(I166*H166,2)</f>
        <v>0</v>
      </c>
      <c r="BL166" s="17" t="s">
        <v>220</v>
      </c>
      <c r="BM166" s="17" t="s">
        <v>1595</v>
      </c>
    </row>
    <row r="167" s="1" customFormat="1">
      <c r="B167" s="38"/>
      <c r="C167" s="39"/>
      <c r="D167" s="228" t="s">
        <v>222</v>
      </c>
      <c r="E167" s="39"/>
      <c r="F167" s="229" t="s">
        <v>820</v>
      </c>
      <c r="G167" s="39"/>
      <c r="H167" s="39"/>
      <c r="I167" s="143"/>
      <c r="J167" s="39"/>
      <c r="K167" s="39"/>
      <c r="L167" s="43"/>
      <c r="M167" s="230"/>
      <c r="N167" s="79"/>
      <c r="O167" s="79"/>
      <c r="P167" s="79"/>
      <c r="Q167" s="79"/>
      <c r="R167" s="79"/>
      <c r="S167" s="79"/>
      <c r="T167" s="80"/>
      <c r="AT167" s="17" t="s">
        <v>222</v>
      </c>
      <c r="AU167" s="17" t="s">
        <v>84</v>
      </c>
    </row>
    <row r="168" s="12" customFormat="1">
      <c r="B168" s="231"/>
      <c r="C168" s="232"/>
      <c r="D168" s="228" t="s">
        <v>229</v>
      </c>
      <c r="E168" s="233" t="s">
        <v>21</v>
      </c>
      <c r="F168" s="234" t="s">
        <v>1596</v>
      </c>
      <c r="G168" s="232"/>
      <c r="H168" s="235">
        <v>71.200000000000003</v>
      </c>
      <c r="I168" s="236"/>
      <c r="J168" s="232"/>
      <c r="K168" s="232"/>
      <c r="L168" s="237"/>
      <c r="M168" s="238"/>
      <c r="N168" s="239"/>
      <c r="O168" s="239"/>
      <c r="P168" s="239"/>
      <c r="Q168" s="239"/>
      <c r="R168" s="239"/>
      <c r="S168" s="239"/>
      <c r="T168" s="240"/>
      <c r="AT168" s="241" t="s">
        <v>229</v>
      </c>
      <c r="AU168" s="241" t="s">
        <v>84</v>
      </c>
      <c r="AV168" s="12" t="s">
        <v>84</v>
      </c>
      <c r="AW168" s="12" t="s">
        <v>36</v>
      </c>
      <c r="AX168" s="12" t="s">
        <v>75</v>
      </c>
      <c r="AY168" s="241" t="s">
        <v>212</v>
      </c>
    </row>
    <row r="169" s="12" customFormat="1">
      <c r="B169" s="231"/>
      <c r="C169" s="232"/>
      <c r="D169" s="228" t="s">
        <v>229</v>
      </c>
      <c r="E169" s="233" t="s">
        <v>21</v>
      </c>
      <c r="F169" s="234" t="s">
        <v>1597</v>
      </c>
      <c r="G169" s="232"/>
      <c r="H169" s="235">
        <v>45.825000000000003</v>
      </c>
      <c r="I169" s="236"/>
      <c r="J169" s="232"/>
      <c r="K169" s="232"/>
      <c r="L169" s="237"/>
      <c r="M169" s="238"/>
      <c r="N169" s="239"/>
      <c r="O169" s="239"/>
      <c r="P169" s="239"/>
      <c r="Q169" s="239"/>
      <c r="R169" s="239"/>
      <c r="S169" s="239"/>
      <c r="T169" s="240"/>
      <c r="AT169" s="241" t="s">
        <v>229</v>
      </c>
      <c r="AU169" s="241" t="s">
        <v>84</v>
      </c>
      <c r="AV169" s="12" t="s">
        <v>84</v>
      </c>
      <c r="AW169" s="12" t="s">
        <v>36</v>
      </c>
      <c r="AX169" s="12" t="s">
        <v>75</v>
      </c>
      <c r="AY169" s="241" t="s">
        <v>212</v>
      </c>
    </row>
    <row r="170" s="12" customFormat="1">
      <c r="B170" s="231"/>
      <c r="C170" s="232"/>
      <c r="D170" s="228" t="s">
        <v>229</v>
      </c>
      <c r="E170" s="233" t="s">
        <v>21</v>
      </c>
      <c r="F170" s="234" t="s">
        <v>1022</v>
      </c>
      <c r="G170" s="232"/>
      <c r="H170" s="235">
        <v>19.199999999999999</v>
      </c>
      <c r="I170" s="236"/>
      <c r="J170" s="232"/>
      <c r="K170" s="232"/>
      <c r="L170" s="237"/>
      <c r="M170" s="238"/>
      <c r="N170" s="239"/>
      <c r="O170" s="239"/>
      <c r="P170" s="239"/>
      <c r="Q170" s="239"/>
      <c r="R170" s="239"/>
      <c r="S170" s="239"/>
      <c r="T170" s="240"/>
      <c r="AT170" s="241" t="s">
        <v>229</v>
      </c>
      <c r="AU170" s="241" t="s">
        <v>84</v>
      </c>
      <c r="AV170" s="12" t="s">
        <v>84</v>
      </c>
      <c r="AW170" s="12" t="s">
        <v>36</v>
      </c>
      <c r="AX170" s="12" t="s">
        <v>75</v>
      </c>
      <c r="AY170" s="241" t="s">
        <v>212</v>
      </c>
    </row>
    <row r="171" s="13" customFormat="1">
      <c r="B171" s="242"/>
      <c r="C171" s="243"/>
      <c r="D171" s="228" t="s">
        <v>229</v>
      </c>
      <c r="E171" s="244" t="s">
        <v>21</v>
      </c>
      <c r="F171" s="245" t="s">
        <v>232</v>
      </c>
      <c r="G171" s="243"/>
      <c r="H171" s="246">
        <v>136.22499999999999</v>
      </c>
      <c r="I171" s="247"/>
      <c r="J171" s="243"/>
      <c r="K171" s="243"/>
      <c r="L171" s="248"/>
      <c r="M171" s="249"/>
      <c r="N171" s="250"/>
      <c r="O171" s="250"/>
      <c r="P171" s="250"/>
      <c r="Q171" s="250"/>
      <c r="R171" s="250"/>
      <c r="S171" s="250"/>
      <c r="T171" s="251"/>
      <c r="AT171" s="252" t="s">
        <v>229</v>
      </c>
      <c r="AU171" s="252" t="s">
        <v>84</v>
      </c>
      <c r="AV171" s="13" t="s">
        <v>220</v>
      </c>
      <c r="AW171" s="13" t="s">
        <v>36</v>
      </c>
      <c r="AX171" s="13" t="s">
        <v>82</v>
      </c>
      <c r="AY171" s="252" t="s">
        <v>212</v>
      </c>
    </row>
    <row r="172" s="1" customFormat="1" ht="22.5" customHeight="1">
      <c r="B172" s="38"/>
      <c r="C172" s="253" t="s">
        <v>392</v>
      </c>
      <c r="D172" s="253" t="s">
        <v>258</v>
      </c>
      <c r="E172" s="254" t="s">
        <v>389</v>
      </c>
      <c r="F172" s="255" t="s">
        <v>390</v>
      </c>
      <c r="G172" s="256" t="s">
        <v>261</v>
      </c>
      <c r="H172" s="257">
        <v>64.5</v>
      </c>
      <c r="I172" s="258"/>
      <c r="J172" s="259">
        <f>ROUND(I172*H172,2)</f>
        <v>0</v>
      </c>
      <c r="K172" s="255" t="s">
        <v>219</v>
      </c>
      <c r="L172" s="260"/>
      <c r="M172" s="261" t="s">
        <v>21</v>
      </c>
      <c r="N172" s="262" t="s">
        <v>48</v>
      </c>
      <c r="O172" s="79"/>
      <c r="P172" s="225">
        <f>O172*H172</f>
        <v>0</v>
      </c>
      <c r="Q172" s="225">
        <v>1</v>
      </c>
      <c r="R172" s="225">
        <f>Q172*H172</f>
        <v>64.5</v>
      </c>
      <c r="S172" s="225">
        <v>0</v>
      </c>
      <c r="T172" s="226">
        <f>S172*H172</f>
        <v>0</v>
      </c>
      <c r="AR172" s="17" t="s">
        <v>262</v>
      </c>
      <c r="AT172" s="17" t="s">
        <v>258</v>
      </c>
      <c r="AU172" s="17" t="s">
        <v>84</v>
      </c>
      <c r="AY172" s="17" t="s">
        <v>212</v>
      </c>
      <c r="BE172" s="227">
        <f>IF(N172="základní",J172,0)</f>
        <v>0</v>
      </c>
      <c r="BF172" s="227">
        <f>IF(N172="snížená",J172,0)</f>
        <v>0</v>
      </c>
      <c r="BG172" s="227">
        <f>IF(N172="zákl. přenesená",J172,0)</f>
        <v>0</v>
      </c>
      <c r="BH172" s="227">
        <f>IF(N172="sníž. přenesená",J172,0)</f>
        <v>0</v>
      </c>
      <c r="BI172" s="227">
        <f>IF(N172="nulová",J172,0)</f>
        <v>0</v>
      </c>
      <c r="BJ172" s="17" t="s">
        <v>220</v>
      </c>
      <c r="BK172" s="227">
        <f>ROUND(I172*H172,2)</f>
        <v>0</v>
      </c>
      <c r="BL172" s="17" t="s">
        <v>220</v>
      </c>
      <c r="BM172" s="17" t="s">
        <v>1598</v>
      </c>
    </row>
    <row r="173" s="12" customFormat="1">
      <c r="B173" s="231"/>
      <c r="C173" s="232"/>
      <c r="D173" s="228" t="s">
        <v>229</v>
      </c>
      <c r="E173" s="233" t="s">
        <v>21</v>
      </c>
      <c r="F173" s="234" t="s">
        <v>1599</v>
      </c>
      <c r="G173" s="232"/>
      <c r="H173" s="235">
        <v>9.0999999999999996</v>
      </c>
      <c r="I173" s="236"/>
      <c r="J173" s="232"/>
      <c r="K173" s="232"/>
      <c r="L173" s="237"/>
      <c r="M173" s="238"/>
      <c r="N173" s="239"/>
      <c r="O173" s="239"/>
      <c r="P173" s="239"/>
      <c r="Q173" s="239"/>
      <c r="R173" s="239"/>
      <c r="S173" s="239"/>
      <c r="T173" s="240"/>
      <c r="AT173" s="241" t="s">
        <v>229</v>
      </c>
      <c r="AU173" s="241" t="s">
        <v>84</v>
      </c>
      <c r="AV173" s="12" t="s">
        <v>84</v>
      </c>
      <c r="AW173" s="12" t="s">
        <v>36</v>
      </c>
      <c r="AX173" s="12" t="s">
        <v>75</v>
      </c>
      <c r="AY173" s="241" t="s">
        <v>212</v>
      </c>
    </row>
    <row r="174" s="12" customFormat="1">
      <c r="B174" s="231"/>
      <c r="C174" s="232"/>
      <c r="D174" s="228" t="s">
        <v>229</v>
      </c>
      <c r="E174" s="233" t="s">
        <v>21</v>
      </c>
      <c r="F174" s="234" t="s">
        <v>1600</v>
      </c>
      <c r="G174" s="232"/>
      <c r="H174" s="235">
        <v>33.700000000000003</v>
      </c>
      <c r="I174" s="236"/>
      <c r="J174" s="232"/>
      <c r="K174" s="232"/>
      <c r="L174" s="237"/>
      <c r="M174" s="238"/>
      <c r="N174" s="239"/>
      <c r="O174" s="239"/>
      <c r="P174" s="239"/>
      <c r="Q174" s="239"/>
      <c r="R174" s="239"/>
      <c r="S174" s="239"/>
      <c r="T174" s="240"/>
      <c r="AT174" s="241" t="s">
        <v>229</v>
      </c>
      <c r="AU174" s="241" t="s">
        <v>84</v>
      </c>
      <c r="AV174" s="12" t="s">
        <v>84</v>
      </c>
      <c r="AW174" s="12" t="s">
        <v>36</v>
      </c>
      <c r="AX174" s="12" t="s">
        <v>75</v>
      </c>
      <c r="AY174" s="241" t="s">
        <v>212</v>
      </c>
    </row>
    <row r="175" s="12" customFormat="1">
      <c r="B175" s="231"/>
      <c r="C175" s="232"/>
      <c r="D175" s="228" t="s">
        <v>229</v>
      </c>
      <c r="E175" s="233" t="s">
        <v>21</v>
      </c>
      <c r="F175" s="234" t="s">
        <v>1601</v>
      </c>
      <c r="G175" s="232"/>
      <c r="H175" s="235">
        <v>21.699999999999999</v>
      </c>
      <c r="I175" s="236"/>
      <c r="J175" s="232"/>
      <c r="K175" s="232"/>
      <c r="L175" s="237"/>
      <c r="M175" s="238"/>
      <c r="N175" s="239"/>
      <c r="O175" s="239"/>
      <c r="P175" s="239"/>
      <c r="Q175" s="239"/>
      <c r="R175" s="239"/>
      <c r="S175" s="239"/>
      <c r="T175" s="240"/>
      <c r="AT175" s="241" t="s">
        <v>229</v>
      </c>
      <c r="AU175" s="241" t="s">
        <v>84</v>
      </c>
      <c r="AV175" s="12" t="s">
        <v>84</v>
      </c>
      <c r="AW175" s="12" t="s">
        <v>36</v>
      </c>
      <c r="AX175" s="12" t="s">
        <v>75</v>
      </c>
      <c r="AY175" s="241" t="s">
        <v>212</v>
      </c>
    </row>
    <row r="176" s="13" customFormat="1">
      <c r="B176" s="242"/>
      <c r="C176" s="243"/>
      <c r="D176" s="228" t="s">
        <v>229</v>
      </c>
      <c r="E176" s="244" t="s">
        <v>21</v>
      </c>
      <c r="F176" s="245" t="s">
        <v>232</v>
      </c>
      <c r="G176" s="243"/>
      <c r="H176" s="246">
        <v>64.5</v>
      </c>
      <c r="I176" s="247"/>
      <c r="J176" s="243"/>
      <c r="K176" s="243"/>
      <c r="L176" s="248"/>
      <c r="M176" s="249"/>
      <c r="N176" s="250"/>
      <c r="O176" s="250"/>
      <c r="P176" s="250"/>
      <c r="Q176" s="250"/>
      <c r="R176" s="250"/>
      <c r="S176" s="250"/>
      <c r="T176" s="251"/>
      <c r="AT176" s="252" t="s">
        <v>229</v>
      </c>
      <c r="AU176" s="252" t="s">
        <v>84</v>
      </c>
      <c r="AV176" s="13" t="s">
        <v>220</v>
      </c>
      <c r="AW176" s="13" t="s">
        <v>36</v>
      </c>
      <c r="AX176" s="13" t="s">
        <v>82</v>
      </c>
      <c r="AY176" s="252" t="s">
        <v>212</v>
      </c>
    </row>
    <row r="177" s="1" customFormat="1" ht="22.5" customHeight="1">
      <c r="B177" s="38"/>
      <c r="C177" s="253" t="s">
        <v>396</v>
      </c>
      <c r="D177" s="253" t="s">
        <v>258</v>
      </c>
      <c r="E177" s="254" t="s">
        <v>393</v>
      </c>
      <c r="F177" s="255" t="s">
        <v>394</v>
      </c>
      <c r="G177" s="256" t="s">
        <v>226</v>
      </c>
      <c r="H177" s="257">
        <v>32.5</v>
      </c>
      <c r="I177" s="258"/>
      <c r="J177" s="259">
        <f>ROUND(I177*H177,2)</f>
        <v>0</v>
      </c>
      <c r="K177" s="255" t="s">
        <v>219</v>
      </c>
      <c r="L177" s="260"/>
      <c r="M177" s="261" t="s">
        <v>21</v>
      </c>
      <c r="N177" s="262" t="s">
        <v>48</v>
      </c>
      <c r="O177" s="79"/>
      <c r="P177" s="225">
        <f>O177*H177</f>
        <v>0</v>
      </c>
      <c r="Q177" s="225">
        <v>0</v>
      </c>
      <c r="R177" s="225">
        <f>Q177*H177</f>
        <v>0</v>
      </c>
      <c r="S177" s="225">
        <v>0</v>
      </c>
      <c r="T177" s="226">
        <f>S177*H177</f>
        <v>0</v>
      </c>
      <c r="AR177" s="17" t="s">
        <v>262</v>
      </c>
      <c r="AT177" s="17" t="s">
        <v>258</v>
      </c>
      <c r="AU177" s="17" t="s">
        <v>84</v>
      </c>
      <c r="AY177" s="17" t="s">
        <v>212</v>
      </c>
      <c r="BE177" s="227">
        <f>IF(N177="základní",J177,0)</f>
        <v>0</v>
      </c>
      <c r="BF177" s="227">
        <f>IF(N177="snížená",J177,0)</f>
        <v>0</v>
      </c>
      <c r="BG177" s="227">
        <f>IF(N177="zákl. přenesená",J177,0)</f>
        <v>0</v>
      </c>
      <c r="BH177" s="227">
        <f>IF(N177="sníž. přenesená",J177,0)</f>
        <v>0</v>
      </c>
      <c r="BI177" s="227">
        <f>IF(N177="nulová",J177,0)</f>
        <v>0</v>
      </c>
      <c r="BJ177" s="17" t="s">
        <v>220</v>
      </c>
      <c r="BK177" s="227">
        <f>ROUND(I177*H177,2)</f>
        <v>0</v>
      </c>
      <c r="BL177" s="17" t="s">
        <v>220</v>
      </c>
      <c r="BM177" s="17" t="s">
        <v>1602</v>
      </c>
    </row>
    <row r="178" s="12" customFormat="1">
      <c r="B178" s="231"/>
      <c r="C178" s="232"/>
      <c r="D178" s="228" t="s">
        <v>229</v>
      </c>
      <c r="E178" s="233" t="s">
        <v>21</v>
      </c>
      <c r="F178" s="234" t="s">
        <v>1603</v>
      </c>
      <c r="G178" s="232"/>
      <c r="H178" s="235">
        <v>32.5</v>
      </c>
      <c r="I178" s="236"/>
      <c r="J178" s="232"/>
      <c r="K178" s="232"/>
      <c r="L178" s="237"/>
      <c r="M178" s="238"/>
      <c r="N178" s="239"/>
      <c r="O178" s="239"/>
      <c r="P178" s="239"/>
      <c r="Q178" s="239"/>
      <c r="R178" s="239"/>
      <c r="S178" s="239"/>
      <c r="T178" s="240"/>
      <c r="AT178" s="241" t="s">
        <v>229</v>
      </c>
      <c r="AU178" s="241" t="s">
        <v>84</v>
      </c>
      <c r="AV178" s="12" t="s">
        <v>84</v>
      </c>
      <c r="AW178" s="12" t="s">
        <v>36</v>
      </c>
      <c r="AX178" s="12" t="s">
        <v>82</v>
      </c>
      <c r="AY178" s="241" t="s">
        <v>212</v>
      </c>
    </row>
    <row r="179" s="1" customFormat="1" ht="22.5" customHeight="1">
      <c r="B179" s="38"/>
      <c r="C179" s="253" t="s">
        <v>401</v>
      </c>
      <c r="D179" s="253" t="s">
        <v>258</v>
      </c>
      <c r="E179" s="254" t="s">
        <v>397</v>
      </c>
      <c r="F179" s="255" t="s">
        <v>398</v>
      </c>
      <c r="G179" s="256" t="s">
        <v>399</v>
      </c>
      <c r="H179" s="257">
        <v>11</v>
      </c>
      <c r="I179" s="258"/>
      <c r="J179" s="259">
        <f>ROUND(I179*H179,2)</f>
        <v>0</v>
      </c>
      <c r="K179" s="255" t="s">
        <v>219</v>
      </c>
      <c r="L179" s="260"/>
      <c r="M179" s="261" t="s">
        <v>21</v>
      </c>
      <c r="N179" s="262" t="s">
        <v>48</v>
      </c>
      <c r="O179" s="79"/>
      <c r="P179" s="225">
        <f>O179*H179</f>
        <v>0</v>
      </c>
      <c r="Q179" s="225">
        <v>0</v>
      </c>
      <c r="R179" s="225">
        <f>Q179*H179</f>
        <v>0</v>
      </c>
      <c r="S179" s="225">
        <v>0</v>
      </c>
      <c r="T179" s="226">
        <f>S179*H179</f>
        <v>0</v>
      </c>
      <c r="AR179" s="17" t="s">
        <v>262</v>
      </c>
      <c r="AT179" s="17" t="s">
        <v>258</v>
      </c>
      <c r="AU179" s="17" t="s">
        <v>84</v>
      </c>
      <c r="AY179" s="17" t="s">
        <v>212</v>
      </c>
      <c r="BE179" s="227">
        <f>IF(N179="základní",J179,0)</f>
        <v>0</v>
      </c>
      <c r="BF179" s="227">
        <f>IF(N179="snížená",J179,0)</f>
        <v>0</v>
      </c>
      <c r="BG179" s="227">
        <f>IF(N179="zákl. přenesená",J179,0)</f>
        <v>0</v>
      </c>
      <c r="BH179" s="227">
        <f>IF(N179="sníž. přenesená",J179,0)</f>
        <v>0</v>
      </c>
      <c r="BI179" s="227">
        <f>IF(N179="nulová",J179,0)</f>
        <v>0</v>
      </c>
      <c r="BJ179" s="17" t="s">
        <v>220</v>
      </c>
      <c r="BK179" s="227">
        <f>ROUND(I179*H179,2)</f>
        <v>0</v>
      </c>
      <c r="BL179" s="17" t="s">
        <v>220</v>
      </c>
      <c r="BM179" s="17" t="s">
        <v>1604</v>
      </c>
    </row>
    <row r="180" s="12" customFormat="1">
      <c r="B180" s="231"/>
      <c r="C180" s="232"/>
      <c r="D180" s="228" t="s">
        <v>229</v>
      </c>
      <c r="E180" s="232"/>
      <c r="F180" s="234" t="s">
        <v>1605</v>
      </c>
      <c r="G180" s="232"/>
      <c r="H180" s="235">
        <v>11</v>
      </c>
      <c r="I180" s="236"/>
      <c r="J180" s="232"/>
      <c r="K180" s="232"/>
      <c r="L180" s="237"/>
      <c r="M180" s="238"/>
      <c r="N180" s="239"/>
      <c r="O180" s="239"/>
      <c r="P180" s="239"/>
      <c r="Q180" s="239"/>
      <c r="R180" s="239"/>
      <c r="S180" s="239"/>
      <c r="T180" s="240"/>
      <c r="AT180" s="241" t="s">
        <v>229</v>
      </c>
      <c r="AU180" s="241" t="s">
        <v>84</v>
      </c>
      <c r="AV180" s="12" t="s">
        <v>84</v>
      </c>
      <c r="AW180" s="12" t="s">
        <v>4</v>
      </c>
      <c r="AX180" s="12" t="s">
        <v>82</v>
      </c>
      <c r="AY180" s="241" t="s">
        <v>212</v>
      </c>
    </row>
    <row r="181" s="1" customFormat="1" ht="33.75" customHeight="1">
      <c r="B181" s="38"/>
      <c r="C181" s="216" t="s">
        <v>409</v>
      </c>
      <c r="D181" s="216" t="s">
        <v>215</v>
      </c>
      <c r="E181" s="217" t="s">
        <v>402</v>
      </c>
      <c r="F181" s="218" t="s">
        <v>403</v>
      </c>
      <c r="G181" s="219" t="s">
        <v>226</v>
      </c>
      <c r="H181" s="220">
        <v>16.199999999999999</v>
      </c>
      <c r="I181" s="221"/>
      <c r="J181" s="222">
        <f>ROUND(I181*H181,2)</f>
        <v>0</v>
      </c>
      <c r="K181" s="218" t="s">
        <v>219</v>
      </c>
      <c r="L181" s="43"/>
      <c r="M181" s="223" t="s">
        <v>21</v>
      </c>
      <c r="N181" s="224" t="s">
        <v>48</v>
      </c>
      <c r="O181" s="79"/>
      <c r="P181" s="225">
        <f>O181*H181</f>
        <v>0</v>
      </c>
      <c r="Q181" s="225">
        <v>0</v>
      </c>
      <c r="R181" s="225">
        <f>Q181*H181</f>
        <v>0</v>
      </c>
      <c r="S181" s="225">
        <v>0</v>
      </c>
      <c r="T181" s="226">
        <f>S181*H181</f>
        <v>0</v>
      </c>
      <c r="AR181" s="17" t="s">
        <v>220</v>
      </c>
      <c r="AT181" s="17" t="s">
        <v>215</v>
      </c>
      <c r="AU181" s="17" t="s">
        <v>84</v>
      </c>
      <c r="AY181" s="17" t="s">
        <v>212</v>
      </c>
      <c r="BE181" s="227">
        <f>IF(N181="základní",J181,0)</f>
        <v>0</v>
      </c>
      <c r="BF181" s="227">
        <f>IF(N181="snížená",J181,0)</f>
        <v>0</v>
      </c>
      <c r="BG181" s="227">
        <f>IF(N181="zákl. přenesená",J181,0)</f>
        <v>0</v>
      </c>
      <c r="BH181" s="227">
        <f>IF(N181="sníž. přenesená",J181,0)</f>
        <v>0</v>
      </c>
      <c r="BI181" s="227">
        <f>IF(N181="nulová",J181,0)</f>
        <v>0</v>
      </c>
      <c r="BJ181" s="17" t="s">
        <v>220</v>
      </c>
      <c r="BK181" s="227">
        <f>ROUND(I181*H181,2)</f>
        <v>0</v>
      </c>
      <c r="BL181" s="17" t="s">
        <v>220</v>
      </c>
      <c r="BM181" s="17" t="s">
        <v>1606</v>
      </c>
    </row>
    <row r="182" s="1" customFormat="1">
      <c r="B182" s="38"/>
      <c r="C182" s="39"/>
      <c r="D182" s="228" t="s">
        <v>222</v>
      </c>
      <c r="E182" s="39"/>
      <c r="F182" s="229" t="s">
        <v>405</v>
      </c>
      <c r="G182" s="39"/>
      <c r="H182" s="39"/>
      <c r="I182" s="143"/>
      <c r="J182" s="39"/>
      <c r="K182" s="39"/>
      <c r="L182" s="43"/>
      <c r="M182" s="230"/>
      <c r="N182" s="79"/>
      <c r="O182" s="79"/>
      <c r="P182" s="79"/>
      <c r="Q182" s="79"/>
      <c r="R182" s="79"/>
      <c r="S182" s="79"/>
      <c r="T182" s="80"/>
      <c r="AT182" s="17" t="s">
        <v>222</v>
      </c>
      <c r="AU182" s="17" t="s">
        <v>84</v>
      </c>
    </row>
    <row r="183" s="12" customFormat="1">
      <c r="B183" s="231"/>
      <c r="C183" s="232"/>
      <c r="D183" s="228" t="s">
        <v>229</v>
      </c>
      <c r="E183" s="233" t="s">
        <v>21</v>
      </c>
      <c r="F183" s="234" t="s">
        <v>1607</v>
      </c>
      <c r="G183" s="232"/>
      <c r="H183" s="235">
        <v>16.199999999999999</v>
      </c>
      <c r="I183" s="236"/>
      <c r="J183" s="232"/>
      <c r="K183" s="232"/>
      <c r="L183" s="237"/>
      <c r="M183" s="238"/>
      <c r="N183" s="239"/>
      <c r="O183" s="239"/>
      <c r="P183" s="239"/>
      <c r="Q183" s="239"/>
      <c r="R183" s="239"/>
      <c r="S183" s="239"/>
      <c r="T183" s="240"/>
      <c r="AT183" s="241" t="s">
        <v>229</v>
      </c>
      <c r="AU183" s="241" t="s">
        <v>84</v>
      </c>
      <c r="AV183" s="12" t="s">
        <v>84</v>
      </c>
      <c r="AW183" s="12" t="s">
        <v>36</v>
      </c>
      <c r="AX183" s="12" t="s">
        <v>82</v>
      </c>
      <c r="AY183" s="241" t="s">
        <v>212</v>
      </c>
    </row>
    <row r="184" s="11" customFormat="1" ht="25.92" customHeight="1">
      <c r="B184" s="200"/>
      <c r="C184" s="201"/>
      <c r="D184" s="202" t="s">
        <v>74</v>
      </c>
      <c r="E184" s="203" t="s">
        <v>407</v>
      </c>
      <c r="F184" s="203" t="s">
        <v>408</v>
      </c>
      <c r="G184" s="201"/>
      <c r="H184" s="201"/>
      <c r="I184" s="204"/>
      <c r="J184" s="205">
        <f>BK184</f>
        <v>0</v>
      </c>
      <c r="K184" s="201"/>
      <c r="L184" s="206"/>
      <c r="M184" s="207"/>
      <c r="N184" s="208"/>
      <c r="O184" s="208"/>
      <c r="P184" s="209">
        <f>SUM(P185:P208)</f>
        <v>0</v>
      </c>
      <c r="Q184" s="208"/>
      <c r="R184" s="209">
        <f>SUM(R185:R208)</f>
        <v>0</v>
      </c>
      <c r="S184" s="208"/>
      <c r="T184" s="210">
        <f>SUM(T185:T208)</f>
        <v>0</v>
      </c>
      <c r="AR184" s="211" t="s">
        <v>220</v>
      </c>
      <c r="AT184" s="212" t="s">
        <v>74</v>
      </c>
      <c r="AU184" s="212" t="s">
        <v>75</v>
      </c>
      <c r="AY184" s="211" t="s">
        <v>212</v>
      </c>
      <c r="BK184" s="213">
        <f>SUM(BK185:BK208)</f>
        <v>0</v>
      </c>
    </row>
    <row r="185" s="1" customFormat="1" ht="33.75" customHeight="1">
      <c r="B185" s="38"/>
      <c r="C185" s="216" t="s">
        <v>417</v>
      </c>
      <c r="D185" s="216" t="s">
        <v>215</v>
      </c>
      <c r="E185" s="217" t="s">
        <v>968</v>
      </c>
      <c r="F185" s="218" t="s">
        <v>1273</v>
      </c>
      <c r="G185" s="219" t="s">
        <v>218</v>
      </c>
      <c r="H185" s="220">
        <v>1</v>
      </c>
      <c r="I185" s="221"/>
      <c r="J185" s="222">
        <f>ROUND(I185*H185,2)</f>
        <v>0</v>
      </c>
      <c r="K185" s="218" t="s">
        <v>219</v>
      </c>
      <c r="L185" s="43"/>
      <c r="M185" s="223" t="s">
        <v>21</v>
      </c>
      <c r="N185" s="224" t="s">
        <v>48</v>
      </c>
      <c r="O185" s="79"/>
      <c r="P185" s="225">
        <f>O185*H185</f>
        <v>0</v>
      </c>
      <c r="Q185" s="225">
        <v>0</v>
      </c>
      <c r="R185" s="225">
        <f>Q185*H185</f>
        <v>0</v>
      </c>
      <c r="S185" s="225">
        <v>0</v>
      </c>
      <c r="T185" s="226">
        <f>S185*H185</f>
        <v>0</v>
      </c>
      <c r="AR185" s="17" t="s">
        <v>412</v>
      </c>
      <c r="AT185" s="17" t="s">
        <v>215</v>
      </c>
      <c r="AU185" s="17" t="s">
        <v>82</v>
      </c>
      <c r="AY185" s="17" t="s">
        <v>212</v>
      </c>
      <c r="BE185" s="227">
        <f>IF(N185="základní",J185,0)</f>
        <v>0</v>
      </c>
      <c r="BF185" s="227">
        <f>IF(N185="snížená",J185,0)</f>
        <v>0</v>
      </c>
      <c r="BG185" s="227">
        <f>IF(N185="zákl. přenesená",J185,0)</f>
        <v>0</v>
      </c>
      <c r="BH185" s="227">
        <f>IF(N185="sníž. přenesená",J185,0)</f>
        <v>0</v>
      </c>
      <c r="BI185" s="227">
        <f>IF(N185="nulová",J185,0)</f>
        <v>0</v>
      </c>
      <c r="BJ185" s="17" t="s">
        <v>220</v>
      </c>
      <c r="BK185" s="227">
        <f>ROUND(I185*H185,2)</f>
        <v>0</v>
      </c>
      <c r="BL185" s="17" t="s">
        <v>412</v>
      </c>
      <c r="BM185" s="17" t="s">
        <v>1608</v>
      </c>
    </row>
    <row r="186" s="1" customFormat="1">
      <c r="B186" s="38"/>
      <c r="C186" s="39"/>
      <c r="D186" s="228" t="s">
        <v>222</v>
      </c>
      <c r="E186" s="39"/>
      <c r="F186" s="229" t="s">
        <v>414</v>
      </c>
      <c r="G186" s="39"/>
      <c r="H186" s="39"/>
      <c r="I186" s="143"/>
      <c r="J186" s="39"/>
      <c r="K186" s="39"/>
      <c r="L186" s="43"/>
      <c r="M186" s="230"/>
      <c r="N186" s="79"/>
      <c r="O186" s="79"/>
      <c r="P186" s="79"/>
      <c r="Q186" s="79"/>
      <c r="R186" s="79"/>
      <c r="S186" s="79"/>
      <c r="T186" s="80"/>
      <c r="AT186" s="17" t="s">
        <v>222</v>
      </c>
      <c r="AU186" s="17" t="s">
        <v>82</v>
      </c>
    </row>
    <row r="187" s="12" customFormat="1">
      <c r="B187" s="231"/>
      <c r="C187" s="232"/>
      <c r="D187" s="228" t="s">
        <v>229</v>
      </c>
      <c r="E187" s="233" t="s">
        <v>21</v>
      </c>
      <c r="F187" s="234" t="s">
        <v>1609</v>
      </c>
      <c r="G187" s="232"/>
      <c r="H187" s="235">
        <v>1</v>
      </c>
      <c r="I187" s="236"/>
      <c r="J187" s="232"/>
      <c r="K187" s="232"/>
      <c r="L187" s="237"/>
      <c r="M187" s="238"/>
      <c r="N187" s="239"/>
      <c r="O187" s="239"/>
      <c r="P187" s="239"/>
      <c r="Q187" s="239"/>
      <c r="R187" s="239"/>
      <c r="S187" s="239"/>
      <c r="T187" s="240"/>
      <c r="AT187" s="241" t="s">
        <v>229</v>
      </c>
      <c r="AU187" s="241" t="s">
        <v>82</v>
      </c>
      <c r="AV187" s="12" t="s">
        <v>84</v>
      </c>
      <c r="AW187" s="12" t="s">
        <v>36</v>
      </c>
      <c r="AX187" s="12" t="s">
        <v>82</v>
      </c>
      <c r="AY187" s="241" t="s">
        <v>212</v>
      </c>
    </row>
    <row r="188" s="1" customFormat="1" ht="78.75" customHeight="1">
      <c r="B188" s="38"/>
      <c r="C188" s="216" t="s">
        <v>422</v>
      </c>
      <c r="D188" s="216" t="s">
        <v>215</v>
      </c>
      <c r="E188" s="217" t="s">
        <v>1610</v>
      </c>
      <c r="F188" s="218" t="s">
        <v>1611</v>
      </c>
      <c r="G188" s="219" t="s">
        <v>218</v>
      </c>
      <c r="H188" s="220">
        <v>1</v>
      </c>
      <c r="I188" s="221"/>
      <c r="J188" s="222">
        <f>ROUND(I188*H188,2)</f>
        <v>0</v>
      </c>
      <c r="K188" s="218" t="s">
        <v>219</v>
      </c>
      <c r="L188" s="43"/>
      <c r="M188" s="223" t="s">
        <v>21</v>
      </c>
      <c r="N188" s="224" t="s">
        <v>48</v>
      </c>
      <c r="O188" s="79"/>
      <c r="P188" s="225">
        <f>O188*H188</f>
        <v>0</v>
      </c>
      <c r="Q188" s="225">
        <v>0</v>
      </c>
      <c r="R188" s="225">
        <f>Q188*H188</f>
        <v>0</v>
      </c>
      <c r="S188" s="225">
        <v>0</v>
      </c>
      <c r="T188" s="226">
        <f>S188*H188</f>
        <v>0</v>
      </c>
      <c r="AR188" s="17" t="s">
        <v>412</v>
      </c>
      <c r="AT188" s="17" t="s">
        <v>215</v>
      </c>
      <c r="AU188" s="17" t="s">
        <v>82</v>
      </c>
      <c r="AY188" s="17" t="s">
        <v>212</v>
      </c>
      <c r="BE188" s="227">
        <f>IF(N188="základní",J188,0)</f>
        <v>0</v>
      </c>
      <c r="BF188" s="227">
        <f>IF(N188="snížená",J188,0)</f>
        <v>0</v>
      </c>
      <c r="BG188" s="227">
        <f>IF(N188="zákl. přenesená",J188,0)</f>
        <v>0</v>
      </c>
      <c r="BH188" s="227">
        <f>IF(N188="sníž. přenesená",J188,0)</f>
        <v>0</v>
      </c>
      <c r="BI188" s="227">
        <f>IF(N188="nulová",J188,0)</f>
        <v>0</v>
      </c>
      <c r="BJ188" s="17" t="s">
        <v>220</v>
      </c>
      <c r="BK188" s="227">
        <f>ROUND(I188*H188,2)</f>
        <v>0</v>
      </c>
      <c r="BL188" s="17" t="s">
        <v>412</v>
      </c>
      <c r="BM188" s="17" t="s">
        <v>1612</v>
      </c>
    </row>
    <row r="189" s="1" customFormat="1">
      <c r="B189" s="38"/>
      <c r="C189" s="39"/>
      <c r="D189" s="228" t="s">
        <v>222</v>
      </c>
      <c r="E189" s="39"/>
      <c r="F189" s="229" t="s">
        <v>414</v>
      </c>
      <c r="G189" s="39"/>
      <c r="H189" s="39"/>
      <c r="I189" s="143"/>
      <c r="J189" s="39"/>
      <c r="K189" s="39"/>
      <c r="L189" s="43"/>
      <c r="M189" s="230"/>
      <c r="N189" s="79"/>
      <c r="O189" s="79"/>
      <c r="P189" s="79"/>
      <c r="Q189" s="79"/>
      <c r="R189" s="79"/>
      <c r="S189" s="79"/>
      <c r="T189" s="80"/>
      <c r="AT189" s="17" t="s">
        <v>222</v>
      </c>
      <c r="AU189" s="17" t="s">
        <v>82</v>
      </c>
    </row>
    <row r="190" s="12" customFormat="1">
      <c r="B190" s="231"/>
      <c r="C190" s="232"/>
      <c r="D190" s="228" t="s">
        <v>229</v>
      </c>
      <c r="E190" s="233" t="s">
        <v>21</v>
      </c>
      <c r="F190" s="234" t="s">
        <v>1613</v>
      </c>
      <c r="G190" s="232"/>
      <c r="H190" s="235">
        <v>1</v>
      </c>
      <c r="I190" s="236"/>
      <c r="J190" s="232"/>
      <c r="K190" s="232"/>
      <c r="L190" s="237"/>
      <c r="M190" s="238"/>
      <c r="N190" s="239"/>
      <c r="O190" s="239"/>
      <c r="P190" s="239"/>
      <c r="Q190" s="239"/>
      <c r="R190" s="239"/>
      <c r="S190" s="239"/>
      <c r="T190" s="240"/>
      <c r="AT190" s="241" t="s">
        <v>229</v>
      </c>
      <c r="AU190" s="241" t="s">
        <v>82</v>
      </c>
      <c r="AV190" s="12" t="s">
        <v>84</v>
      </c>
      <c r="AW190" s="12" t="s">
        <v>36</v>
      </c>
      <c r="AX190" s="12" t="s">
        <v>82</v>
      </c>
      <c r="AY190" s="241" t="s">
        <v>212</v>
      </c>
    </row>
    <row r="191" s="1" customFormat="1" ht="33.75" customHeight="1">
      <c r="B191" s="38"/>
      <c r="C191" s="216" t="s">
        <v>428</v>
      </c>
      <c r="D191" s="216" t="s">
        <v>215</v>
      </c>
      <c r="E191" s="217" t="s">
        <v>1005</v>
      </c>
      <c r="F191" s="218" t="s">
        <v>1407</v>
      </c>
      <c r="G191" s="219" t="s">
        <v>261</v>
      </c>
      <c r="H191" s="220">
        <v>367.42000000000002</v>
      </c>
      <c r="I191" s="221"/>
      <c r="J191" s="222">
        <f>ROUND(I191*H191,2)</f>
        <v>0</v>
      </c>
      <c r="K191" s="218" t="s">
        <v>219</v>
      </c>
      <c r="L191" s="43"/>
      <c r="M191" s="223" t="s">
        <v>21</v>
      </c>
      <c r="N191" s="224" t="s">
        <v>48</v>
      </c>
      <c r="O191" s="79"/>
      <c r="P191" s="225">
        <f>O191*H191</f>
        <v>0</v>
      </c>
      <c r="Q191" s="225">
        <v>0</v>
      </c>
      <c r="R191" s="225">
        <f>Q191*H191</f>
        <v>0</v>
      </c>
      <c r="S191" s="225">
        <v>0</v>
      </c>
      <c r="T191" s="226">
        <f>S191*H191</f>
        <v>0</v>
      </c>
      <c r="AR191" s="17" t="s">
        <v>412</v>
      </c>
      <c r="AT191" s="17" t="s">
        <v>215</v>
      </c>
      <c r="AU191" s="17" t="s">
        <v>82</v>
      </c>
      <c r="AY191" s="17" t="s">
        <v>212</v>
      </c>
      <c r="BE191" s="227">
        <f>IF(N191="základní",J191,0)</f>
        <v>0</v>
      </c>
      <c r="BF191" s="227">
        <f>IF(N191="snížená",J191,0)</f>
        <v>0</v>
      </c>
      <c r="BG191" s="227">
        <f>IF(N191="zákl. přenesená",J191,0)</f>
        <v>0</v>
      </c>
      <c r="BH191" s="227">
        <f>IF(N191="sníž. přenesená",J191,0)</f>
        <v>0</v>
      </c>
      <c r="BI191" s="227">
        <f>IF(N191="nulová",J191,0)</f>
        <v>0</v>
      </c>
      <c r="BJ191" s="17" t="s">
        <v>220</v>
      </c>
      <c r="BK191" s="227">
        <f>ROUND(I191*H191,2)</f>
        <v>0</v>
      </c>
      <c r="BL191" s="17" t="s">
        <v>412</v>
      </c>
      <c r="BM191" s="17" t="s">
        <v>1614</v>
      </c>
    </row>
    <row r="192" s="1" customFormat="1">
      <c r="B192" s="38"/>
      <c r="C192" s="39"/>
      <c r="D192" s="228" t="s">
        <v>222</v>
      </c>
      <c r="E192" s="39"/>
      <c r="F192" s="229" t="s">
        <v>414</v>
      </c>
      <c r="G192" s="39"/>
      <c r="H192" s="39"/>
      <c r="I192" s="143"/>
      <c r="J192" s="39"/>
      <c r="K192" s="39"/>
      <c r="L192" s="43"/>
      <c r="M192" s="230"/>
      <c r="N192" s="79"/>
      <c r="O192" s="79"/>
      <c r="P192" s="79"/>
      <c r="Q192" s="79"/>
      <c r="R192" s="79"/>
      <c r="S192" s="79"/>
      <c r="T192" s="80"/>
      <c r="AT192" s="17" t="s">
        <v>222</v>
      </c>
      <c r="AU192" s="17" t="s">
        <v>82</v>
      </c>
    </row>
    <row r="193" s="12" customFormat="1">
      <c r="B193" s="231"/>
      <c r="C193" s="232"/>
      <c r="D193" s="228" t="s">
        <v>229</v>
      </c>
      <c r="E193" s="233" t="s">
        <v>21</v>
      </c>
      <c r="F193" s="234" t="s">
        <v>1615</v>
      </c>
      <c r="G193" s="232"/>
      <c r="H193" s="235">
        <v>64.5</v>
      </c>
      <c r="I193" s="236"/>
      <c r="J193" s="232"/>
      <c r="K193" s="232"/>
      <c r="L193" s="237"/>
      <c r="M193" s="238"/>
      <c r="N193" s="239"/>
      <c r="O193" s="239"/>
      <c r="P193" s="239"/>
      <c r="Q193" s="239"/>
      <c r="R193" s="239"/>
      <c r="S193" s="239"/>
      <c r="T193" s="240"/>
      <c r="AT193" s="241" t="s">
        <v>229</v>
      </c>
      <c r="AU193" s="241" t="s">
        <v>82</v>
      </c>
      <c r="AV193" s="12" t="s">
        <v>84</v>
      </c>
      <c r="AW193" s="12" t="s">
        <v>36</v>
      </c>
      <c r="AX193" s="12" t="s">
        <v>75</v>
      </c>
      <c r="AY193" s="241" t="s">
        <v>212</v>
      </c>
    </row>
    <row r="194" s="12" customFormat="1">
      <c r="B194" s="231"/>
      <c r="C194" s="232"/>
      <c r="D194" s="228" t="s">
        <v>229</v>
      </c>
      <c r="E194" s="233" t="s">
        <v>21</v>
      </c>
      <c r="F194" s="234" t="s">
        <v>1616</v>
      </c>
      <c r="G194" s="232"/>
      <c r="H194" s="235">
        <v>34.5</v>
      </c>
      <c r="I194" s="236"/>
      <c r="J194" s="232"/>
      <c r="K194" s="232"/>
      <c r="L194" s="237"/>
      <c r="M194" s="238"/>
      <c r="N194" s="239"/>
      <c r="O194" s="239"/>
      <c r="P194" s="239"/>
      <c r="Q194" s="239"/>
      <c r="R194" s="239"/>
      <c r="S194" s="239"/>
      <c r="T194" s="240"/>
      <c r="AT194" s="241" t="s">
        <v>229</v>
      </c>
      <c r="AU194" s="241" t="s">
        <v>82</v>
      </c>
      <c r="AV194" s="12" t="s">
        <v>84</v>
      </c>
      <c r="AW194" s="12" t="s">
        <v>36</v>
      </c>
      <c r="AX194" s="12" t="s">
        <v>75</v>
      </c>
      <c r="AY194" s="241" t="s">
        <v>212</v>
      </c>
    </row>
    <row r="195" s="12" customFormat="1">
      <c r="B195" s="231"/>
      <c r="C195" s="232"/>
      <c r="D195" s="228" t="s">
        <v>229</v>
      </c>
      <c r="E195" s="233" t="s">
        <v>21</v>
      </c>
      <c r="F195" s="234" t="s">
        <v>1617</v>
      </c>
      <c r="G195" s="232"/>
      <c r="H195" s="235">
        <v>42.700000000000003</v>
      </c>
      <c r="I195" s="236"/>
      <c r="J195" s="232"/>
      <c r="K195" s="232"/>
      <c r="L195" s="237"/>
      <c r="M195" s="238"/>
      <c r="N195" s="239"/>
      <c r="O195" s="239"/>
      <c r="P195" s="239"/>
      <c r="Q195" s="239"/>
      <c r="R195" s="239"/>
      <c r="S195" s="239"/>
      <c r="T195" s="240"/>
      <c r="AT195" s="241" t="s">
        <v>229</v>
      </c>
      <c r="AU195" s="241" t="s">
        <v>82</v>
      </c>
      <c r="AV195" s="12" t="s">
        <v>84</v>
      </c>
      <c r="AW195" s="12" t="s">
        <v>36</v>
      </c>
      <c r="AX195" s="12" t="s">
        <v>75</v>
      </c>
      <c r="AY195" s="241" t="s">
        <v>212</v>
      </c>
    </row>
    <row r="196" s="12" customFormat="1">
      <c r="B196" s="231"/>
      <c r="C196" s="232"/>
      <c r="D196" s="228" t="s">
        <v>229</v>
      </c>
      <c r="E196" s="233" t="s">
        <v>21</v>
      </c>
      <c r="F196" s="234" t="s">
        <v>1618</v>
      </c>
      <c r="G196" s="232"/>
      <c r="H196" s="235">
        <v>8.9000000000000004</v>
      </c>
      <c r="I196" s="236"/>
      <c r="J196" s="232"/>
      <c r="K196" s="232"/>
      <c r="L196" s="237"/>
      <c r="M196" s="238"/>
      <c r="N196" s="239"/>
      <c r="O196" s="239"/>
      <c r="P196" s="239"/>
      <c r="Q196" s="239"/>
      <c r="R196" s="239"/>
      <c r="S196" s="239"/>
      <c r="T196" s="240"/>
      <c r="AT196" s="241" t="s">
        <v>229</v>
      </c>
      <c r="AU196" s="241" t="s">
        <v>82</v>
      </c>
      <c r="AV196" s="12" t="s">
        <v>84</v>
      </c>
      <c r="AW196" s="12" t="s">
        <v>36</v>
      </c>
      <c r="AX196" s="12" t="s">
        <v>75</v>
      </c>
      <c r="AY196" s="241" t="s">
        <v>212</v>
      </c>
    </row>
    <row r="197" s="12" customFormat="1">
      <c r="B197" s="231"/>
      <c r="C197" s="232"/>
      <c r="D197" s="228" t="s">
        <v>229</v>
      </c>
      <c r="E197" s="233" t="s">
        <v>21</v>
      </c>
      <c r="F197" s="234" t="s">
        <v>1619</v>
      </c>
      <c r="G197" s="232"/>
      <c r="H197" s="235">
        <v>192.31999999999999</v>
      </c>
      <c r="I197" s="236"/>
      <c r="J197" s="232"/>
      <c r="K197" s="232"/>
      <c r="L197" s="237"/>
      <c r="M197" s="238"/>
      <c r="N197" s="239"/>
      <c r="O197" s="239"/>
      <c r="P197" s="239"/>
      <c r="Q197" s="239"/>
      <c r="R197" s="239"/>
      <c r="S197" s="239"/>
      <c r="T197" s="240"/>
      <c r="AT197" s="241" t="s">
        <v>229</v>
      </c>
      <c r="AU197" s="241" t="s">
        <v>82</v>
      </c>
      <c r="AV197" s="12" t="s">
        <v>84</v>
      </c>
      <c r="AW197" s="12" t="s">
        <v>36</v>
      </c>
      <c r="AX197" s="12" t="s">
        <v>75</v>
      </c>
      <c r="AY197" s="241" t="s">
        <v>212</v>
      </c>
    </row>
    <row r="198" s="12" customFormat="1">
      <c r="B198" s="231"/>
      <c r="C198" s="232"/>
      <c r="D198" s="228" t="s">
        <v>229</v>
      </c>
      <c r="E198" s="233" t="s">
        <v>21</v>
      </c>
      <c r="F198" s="234" t="s">
        <v>1620</v>
      </c>
      <c r="G198" s="232"/>
      <c r="H198" s="235">
        <v>24.5</v>
      </c>
      <c r="I198" s="236"/>
      <c r="J198" s="232"/>
      <c r="K198" s="232"/>
      <c r="L198" s="237"/>
      <c r="M198" s="238"/>
      <c r="N198" s="239"/>
      <c r="O198" s="239"/>
      <c r="P198" s="239"/>
      <c r="Q198" s="239"/>
      <c r="R198" s="239"/>
      <c r="S198" s="239"/>
      <c r="T198" s="240"/>
      <c r="AT198" s="241" t="s">
        <v>229</v>
      </c>
      <c r="AU198" s="241" t="s">
        <v>82</v>
      </c>
      <c r="AV198" s="12" t="s">
        <v>84</v>
      </c>
      <c r="AW198" s="12" t="s">
        <v>36</v>
      </c>
      <c r="AX198" s="12" t="s">
        <v>75</v>
      </c>
      <c r="AY198" s="241" t="s">
        <v>212</v>
      </c>
    </row>
    <row r="199" s="13" customFormat="1">
      <c r="B199" s="242"/>
      <c r="C199" s="243"/>
      <c r="D199" s="228" t="s">
        <v>229</v>
      </c>
      <c r="E199" s="244" t="s">
        <v>21</v>
      </c>
      <c r="F199" s="245" t="s">
        <v>232</v>
      </c>
      <c r="G199" s="243"/>
      <c r="H199" s="246">
        <v>367.42000000000002</v>
      </c>
      <c r="I199" s="247"/>
      <c r="J199" s="243"/>
      <c r="K199" s="243"/>
      <c r="L199" s="248"/>
      <c r="M199" s="249"/>
      <c r="N199" s="250"/>
      <c r="O199" s="250"/>
      <c r="P199" s="250"/>
      <c r="Q199" s="250"/>
      <c r="R199" s="250"/>
      <c r="S199" s="250"/>
      <c r="T199" s="251"/>
      <c r="AT199" s="252" t="s">
        <v>229</v>
      </c>
      <c r="AU199" s="252" t="s">
        <v>82</v>
      </c>
      <c r="AV199" s="13" t="s">
        <v>220</v>
      </c>
      <c r="AW199" s="13" t="s">
        <v>36</v>
      </c>
      <c r="AX199" s="13" t="s">
        <v>82</v>
      </c>
      <c r="AY199" s="252" t="s">
        <v>212</v>
      </c>
    </row>
    <row r="200" s="1" customFormat="1" ht="33.75" customHeight="1">
      <c r="B200" s="38"/>
      <c r="C200" s="216" t="s">
        <v>433</v>
      </c>
      <c r="D200" s="216" t="s">
        <v>215</v>
      </c>
      <c r="E200" s="217" t="s">
        <v>463</v>
      </c>
      <c r="F200" s="218" t="s">
        <v>861</v>
      </c>
      <c r="G200" s="219" t="s">
        <v>261</v>
      </c>
      <c r="H200" s="220">
        <v>86.099999999999994</v>
      </c>
      <c r="I200" s="221"/>
      <c r="J200" s="222">
        <f>ROUND(I200*H200,2)</f>
        <v>0</v>
      </c>
      <c r="K200" s="218" t="s">
        <v>219</v>
      </c>
      <c r="L200" s="43"/>
      <c r="M200" s="223" t="s">
        <v>21</v>
      </c>
      <c r="N200" s="224" t="s">
        <v>48</v>
      </c>
      <c r="O200" s="79"/>
      <c r="P200" s="225">
        <f>O200*H200</f>
        <v>0</v>
      </c>
      <c r="Q200" s="225">
        <v>0</v>
      </c>
      <c r="R200" s="225">
        <f>Q200*H200</f>
        <v>0</v>
      </c>
      <c r="S200" s="225">
        <v>0</v>
      </c>
      <c r="T200" s="226">
        <f>S200*H200</f>
        <v>0</v>
      </c>
      <c r="AR200" s="17" t="s">
        <v>412</v>
      </c>
      <c r="AT200" s="17" t="s">
        <v>215</v>
      </c>
      <c r="AU200" s="17" t="s">
        <v>82</v>
      </c>
      <c r="AY200" s="17" t="s">
        <v>212</v>
      </c>
      <c r="BE200" s="227">
        <f>IF(N200="základní",J200,0)</f>
        <v>0</v>
      </c>
      <c r="BF200" s="227">
        <f>IF(N200="snížená",J200,0)</f>
        <v>0</v>
      </c>
      <c r="BG200" s="227">
        <f>IF(N200="zákl. přenesená",J200,0)</f>
        <v>0</v>
      </c>
      <c r="BH200" s="227">
        <f>IF(N200="sníž. přenesená",J200,0)</f>
        <v>0</v>
      </c>
      <c r="BI200" s="227">
        <f>IF(N200="nulová",J200,0)</f>
        <v>0</v>
      </c>
      <c r="BJ200" s="17" t="s">
        <v>220</v>
      </c>
      <c r="BK200" s="227">
        <f>ROUND(I200*H200,2)</f>
        <v>0</v>
      </c>
      <c r="BL200" s="17" t="s">
        <v>412</v>
      </c>
      <c r="BM200" s="17" t="s">
        <v>1621</v>
      </c>
    </row>
    <row r="201" s="1" customFormat="1">
      <c r="B201" s="38"/>
      <c r="C201" s="39"/>
      <c r="D201" s="228" t="s">
        <v>222</v>
      </c>
      <c r="E201" s="39"/>
      <c r="F201" s="229" t="s">
        <v>461</v>
      </c>
      <c r="G201" s="39"/>
      <c r="H201" s="39"/>
      <c r="I201" s="143"/>
      <c r="J201" s="39"/>
      <c r="K201" s="39"/>
      <c r="L201" s="43"/>
      <c r="M201" s="230"/>
      <c r="N201" s="79"/>
      <c r="O201" s="79"/>
      <c r="P201" s="79"/>
      <c r="Q201" s="79"/>
      <c r="R201" s="79"/>
      <c r="S201" s="79"/>
      <c r="T201" s="80"/>
      <c r="AT201" s="17" t="s">
        <v>222</v>
      </c>
      <c r="AU201" s="17" t="s">
        <v>82</v>
      </c>
    </row>
    <row r="202" s="12" customFormat="1">
      <c r="B202" s="231"/>
      <c r="C202" s="232"/>
      <c r="D202" s="228" t="s">
        <v>229</v>
      </c>
      <c r="E202" s="233" t="s">
        <v>21</v>
      </c>
      <c r="F202" s="234" t="s">
        <v>1622</v>
      </c>
      <c r="G202" s="232"/>
      <c r="H202" s="235">
        <v>42.700000000000003</v>
      </c>
      <c r="I202" s="236"/>
      <c r="J202" s="232"/>
      <c r="K202" s="232"/>
      <c r="L202" s="237"/>
      <c r="M202" s="238"/>
      <c r="N202" s="239"/>
      <c r="O202" s="239"/>
      <c r="P202" s="239"/>
      <c r="Q202" s="239"/>
      <c r="R202" s="239"/>
      <c r="S202" s="239"/>
      <c r="T202" s="240"/>
      <c r="AT202" s="241" t="s">
        <v>229</v>
      </c>
      <c r="AU202" s="241" t="s">
        <v>82</v>
      </c>
      <c r="AV202" s="12" t="s">
        <v>84</v>
      </c>
      <c r="AW202" s="12" t="s">
        <v>36</v>
      </c>
      <c r="AX202" s="12" t="s">
        <v>75</v>
      </c>
      <c r="AY202" s="241" t="s">
        <v>212</v>
      </c>
    </row>
    <row r="203" s="12" customFormat="1">
      <c r="B203" s="231"/>
      <c r="C203" s="232"/>
      <c r="D203" s="228" t="s">
        <v>229</v>
      </c>
      <c r="E203" s="233" t="s">
        <v>21</v>
      </c>
      <c r="F203" s="234" t="s">
        <v>1623</v>
      </c>
      <c r="G203" s="232"/>
      <c r="H203" s="235">
        <v>8.9000000000000004</v>
      </c>
      <c r="I203" s="236"/>
      <c r="J203" s="232"/>
      <c r="K203" s="232"/>
      <c r="L203" s="237"/>
      <c r="M203" s="238"/>
      <c r="N203" s="239"/>
      <c r="O203" s="239"/>
      <c r="P203" s="239"/>
      <c r="Q203" s="239"/>
      <c r="R203" s="239"/>
      <c r="S203" s="239"/>
      <c r="T203" s="240"/>
      <c r="AT203" s="241" t="s">
        <v>229</v>
      </c>
      <c r="AU203" s="241" t="s">
        <v>82</v>
      </c>
      <c r="AV203" s="12" t="s">
        <v>84</v>
      </c>
      <c r="AW203" s="12" t="s">
        <v>36</v>
      </c>
      <c r="AX203" s="12" t="s">
        <v>75</v>
      </c>
      <c r="AY203" s="241" t="s">
        <v>212</v>
      </c>
    </row>
    <row r="204" s="12" customFormat="1">
      <c r="B204" s="231"/>
      <c r="C204" s="232"/>
      <c r="D204" s="228" t="s">
        <v>229</v>
      </c>
      <c r="E204" s="233" t="s">
        <v>21</v>
      </c>
      <c r="F204" s="234" t="s">
        <v>1624</v>
      </c>
      <c r="G204" s="232"/>
      <c r="H204" s="235">
        <v>34.5</v>
      </c>
      <c r="I204" s="236"/>
      <c r="J204" s="232"/>
      <c r="K204" s="232"/>
      <c r="L204" s="237"/>
      <c r="M204" s="238"/>
      <c r="N204" s="239"/>
      <c r="O204" s="239"/>
      <c r="P204" s="239"/>
      <c r="Q204" s="239"/>
      <c r="R204" s="239"/>
      <c r="S204" s="239"/>
      <c r="T204" s="240"/>
      <c r="AT204" s="241" t="s">
        <v>229</v>
      </c>
      <c r="AU204" s="241" t="s">
        <v>82</v>
      </c>
      <c r="AV204" s="12" t="s">
        <v>84</v>
      </c>
      <c r="AW204" s="12" t="s">
        <v>36</v>
      </c>
      <c r="AX204" s="12" t="s">
        <v>75</v>
      </c>
      <c r="AY204" s="241" t="s">
        <v>212</v>
      </c>
    </row>
    <row r="205" s="13" customFormat="1">
      <c r="B205" s="242"/>
      <c r="C205" s="243"/>
      <c r="D205" s="228" t="s">
        <v>229</v>
      </c>
      <c r="E205" s="244" t="s">
        <v>21</v>
      </c>
      <c r="F205" s="245" t="s">
        <v>232</v>
      </c>
      <c r="G205" s="243"/>
      <c r="H205" s="246">
        <v>86.099999999999994</v>
      </c>
      <c r="I205" s="247"/>
      <c r="J205" s="243"/>
      <c r="K205" s="243"/>
      <c r="L205" s="248"/>
      <c r="M205" s="249"/>
      <c r="N205" s="250"/>
      <c r="O205" s="250"/>
      <c r="P205" s="250"/>
      <c r="Q205" s="250"/>
      <c r="R205" s="250"/>
      <c r="S205" s="250"/>
      <c r="T205" s="251"/>
      <c r="AT205" s="252" t="s">
        <v>229</v>
      </c>
      <c r="AU205" s="252" t="s">
        <v>82</v>
      </c>
      <c r="AV205" s="13" t="s">
        <v>220</v>
      </c>
      <c r="AW205" s="13" t="s">
        <v>36</v>
      </c>
      <c r="AX205" s="13" t="s">
        <v>82</v>
      </c>
      <c r="AY205" s="252" t="s">
        <v>212</v>
      </c>
    </row>
    <row r="206" s="1" customFormat="1" ht="33.75" customHeight="1">
      <c r="B206" s="38"/>
      <c r="C206" s="216" t="s">
        <v>438</v>
      </c>
      <c r="D206" s="216" t="s">
        <v>215</v>
      </c>
      <c r="E206" s="217" t="s">
        <v>1625</v>
      </c>
      <c r="F206" s="218" t="s">
        <v>1626</v>
      </c>
      <c r="G206" s="219" t="s">
        <v>261</v>
      </c>
      <c r="H206" s="220">
        <v>24.5</v>
      </c>
      <c r="I206" s="221"/>
      <c r="J206" s="222">
        <f>ROUND(I206*H206,2)</f>
        <v>0</v>
      </c>
      <c r="K206" s="218" t="s">
        <v>219</v>
      </c>
      <c r="L206" s="43"/>
      <c r="M206" s="223" t="s">
        <v>21</v>
      </c>
      <c r="N206" s="224" t="s">
        <v>48</v>
      </c>
      <c r="O206" s="79"/>
      <c r="P206" s="225">
        <f>O206*H206</f>
        <v>0</v>
      </c>
      <c r="Q206" s="225">
        <v>0</v>
      </c>
      <c r="R206" s="225">
        <f>Q206*H206</f>
        <v>0</v>
      </c>
      <c r="S206" s="225">
        <v>0</v>
      </c>
      <c r="T206" s="226">
        <f>S206*H206</f>
        <v>0</v>
      </c>
      <c r="AR206" s="17" t="s">
        <v>412</v>
      </c>
      <c r="AT206" s="17" t="s">
        <v>215</v>
      </c>
      <c r="AU206" s="17" t="s">
        <v>82</v>
      </c>
      <c r="AY206" s="17" t="s">
        <v>212</v>
      </c>
      <c r="BE206" s="227">
        <f>IF(N206="základní",J206,0)</f>
        <v>0</v>
      </c>
      <c r="BF206" s="227">
        <f>IF(N206="snížená",J206,0)</f>
        <v>0</v>
      </c>
      <c r="BG206" s="227">
        <f>IF(N206="zákl. přenesená",J206,0)</f>
        <v>0</v>
      </c>
      <c r="BH206" s="227">
        <f>IF(N206="sníž. přenesená",J206,0)</f>
        <v>0</v>
      </c>
      <c r="BI206" s="227">
        <f>IF(N206="nulová",J206,0)</f>
        <v>0</v>
      </c>
      <c r="BJ206" s="17" t="s">
        <v>220</v>
      </c>
      <c r="BK206" s="227">
        <f>ROUND(I206*H206,2)</f>
        <v>0</v>
      </c>
      <c r="BL206" s="17" t="s">
        <v>412</v>
      </c>
      <c r="BM206" s="17" t="s">
        <v>1627</v>
      </c>
    </row>
    <row r="207" s="1" customFormat="1">
      <c r="B207" s="38"/>
      <c r="C207" s="39"/>
      <c r="D207" s="228" t="s">
        <v>222</v>
      </c>
      <c r="E207" s="39"/>
      <c r="F207" s="229" t="s">
        <v>461</v>
      </c>
      <c r="G207" s="39"/>
      <c r="H207" s="39"/>
      <c r="I207" s="143"/>
      <c r="J207" s="39"/>
      <c r="K207" s="39"/>
      <c r="L207" s="43"/>
      <c r="M207" s="230"/>
      <c r="N207" s="79"/>
      <c r="O207" s="79"/>
      <c r="P207" s="79"/>
      <c r="Q207" s="79"/>
      <c r="R207" s="79"/>
      <c r="S207" s="79"/>
      <c r="T207" s="80"/>
      <c r="AT207" s="17" t="s">
        <v>222</v>
      </c>
      <c r="AU207" s="17" t="s">
        <v>82</v>
      </c>
    </row>
    <row r="208" s="12" customFormat="1">
      <c r="B208" s="231"/>
      <c r="C208" s="232"/>
      <c r="D208" s="228" t="s">
        <v>229</v>
      </c>
      <c r="E208" s="233" t="s">
        <v>21</v>
      </c>
      <c r="F208" s="234" t="s">
        <v>1628</v>
      </c>
      <c r="G208" s="232"/>
      <c r="H208" s="235">
        <v>24.5</v>
      </c>
      <c r="I208" s="236"/>
      <c r="J208" s="232"/>
      <c r="K208" s="232"/>
      <c r="L208" s="237"/>
      <c r="M208" s="267"/>
      <c r="N208" s="268"/>
      <c r="O208" s="268"/>
      <c r="P208" s="268"/>
      <c r="Q208" s="268"/>
      <c r="R208" s="268"/>
      <c r="S208" s="268"/>
      <c r="T208" s="269"/>
      <c r="AT208" s="241" t="s">
        <v>229</v>
      </c>
      <c r="AU208" s="241" t="s">
        <v>82</v>
      </c>
      <c r="AV208" s="12" t="s">
        <v>84</v>
      </c>
      <c r="AW208" s="12" t="s">
        <v>36</v>
      </c>
      <c r="AX208" s="12" t="s">
        <v>82</v>
      </c>
      <c r="AY208" s="241" t="s">
        <v>212</v>
      </c>
    </row>
    <row r="209" s="1" customFormat="1" ht="6.96" customHeight="1">
      <c r="B209" s="57"/>
      <c r="C209" s="58"/>
      <c r="D209" s="58"/>
      <c r="E209" s="58"/>
      <c r="F209" s="58"/>
      <c r="G209" s="58"/>
      <c r="H209" s="58"/>
      <c r="I209" s="167"/>
      <c r="J209" s="58"/>
      <c r="K209" s="58"/>
      <c r="L209" s="43"/>
    </row>
  </sheetData>
  <sheetProtection sheet="1" autoFilter="0" formatColumns="0" formatRows="0" objects="1" scenarios="1" spinCount="100000" saltValue="IUYxe73jzMrExJnwmOCHGLkI9wPs8W5Ox55sGBt8dT1E0lIpSkokYhct2CzL8W3W5hNXn0ld70fIPVeDpsCioA==" hashValue="GMhoae5sWDdHtdYeC5on2QmYvX/2+xZGVVad8yw+ExfSbFL9ll1lNbSPloM9YMWoeYNAkHBd2WiI7CaJQKTFqg==" algorithmName="SHA-512" password="CC35"/>
  <autoFilter ref="C93:K208"/>
  <mergeCells count="15">
    <mergeCell ref="E7:H7"/>
    <mergeCell ref="E11:H11"/>
    <mergeCell ref="E9:H9"/>
    <mergeCell ref="E13:H13"/>
    <mergeCell ref="E22:H22"/>
    <mergeCell ref="E31:H31"/>
    <mergeCell ref="E52:H52"/>
    <mergeCell ref="E56:H56"/>
    <mergeCell ref="E54:H54"/>
    <mergeCell ref="E58:H58"/>
    <mergeCell ref="E80:H80"/>
    <mergeCell ref="E84:H84"/>
    <mergeCell ref="E82:H82"/>
    <mergeCell ref="E86:H8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173</v>
      </c>
    </row>
    <row r="3" ht="6.96" customHeight="1">
      <c r="B3" s="137"/>
      <c r="C3" s="138"/>
      <c r="D3" s="138"/>
      <c r="E3" s="138"/>
      <c r="F3" s="138"/>
      <c r="G3" s="138"/>
      <c r="H3" s="138"/>
      <c r="I3" s="139"/>
      <c r="J3" s="138"/>
      <c r="K3" s="138"/>
      <c r="L3" s="20"/>
      <c r="AT3" s="17" t="s">
        <v>84</v>
      </c>
    </row>
    <row r="4" ht="24.96" customHeight="1">
      <c r="B4" s="20"/>
      <c r="D4" s="140" t="s">
        <v>182</v>
      </c>
      <c r="L4" s="20"/>
      <c r="M4" s="24" t="s">
        <v>10</v>
      </c>
      <c r="AT4" s="17" t="s">
        <v>36</v>
      </c>
    </row>
    <row r="5" ht="6.96" customHeight="1">
      <c r="B5" s="20"/>
      <c r="L5" s="20"/>
    </row>
    <row r="6" ht="12" customHeight="1">
      <c r="B6" s="20"/>
      <c r="D6" s="141" t="s">
        <v>16</v>
      </c>
      <c r="L6" s="20"/>
    </row>
    <row r="7" ht="16.5" customHeight="1">
      <c r="B7" s="20"/>
      <c r="E7" s="142" t="str">
        <f>'Rekapitulace stavby'!K6</f>
        <v>Oprava přejezdů v obvodu ST Ústí n.L.</v>
      </c>
      <c r="F7" s="141"/>
      <c r="G7" s="141"/>
      <c r="H7" s="141"/>
      <c r="L7" s="20"/>
    </row>
    <row r="8">
      <c r="B8" s="20"/>
      <c r="D8" s="141" t="s">
        <v>183</v>
      </c>
      <c r="L8" s="20"/>
    </row>
    <row r="9" ht="16.5" customHeight="1">
      <c r="B9" s="20"/>
      <c r="E9" s="142" t="s">
        <v>1529</v>
      </c>
      <c r="L9" s="20"/>
    </row>
    <row r="10" ht="12" customHeight="1">
      <c r="B10" s="20"/>
      <c r="D10" s="141" t="s">
        <v>185</v>
      </c>
      <c r="L10" s="20"/>
    </row>
    <row r="11" s="1" customFormat="1" ht="16.5" customHeight="1">
      <c r="B11" s="43"/>
      <c r="E11" s="141" t="s">
        <v>715</v>
      </c>
      <c r="F11" s="1"/>
      <c r="G11" s="1"/>
      <c r="H11" s="1"/>
      <c r="I11" s="143"/>
      <c r="L11" s="43"/>
    </row>
    <row r="12" s="1" customFormat="1" ht="12" customHeight="1">
      <c r="B12" s="43"/>
      <c r="D12" s="141" t="s">
        <v>187</v>
      </c>
      <c r="I12" s="143"/>
      <c r="L12" s="43"/>
    </row>
    <row r="13" s="1" customFormat="1" ht="36.96" customHeight="1">
      <c r="B13" s="43"/>
      <c r="E13" s="144" t="s">
        <v>1530</v>
      </c>
      <c r="F13" s="1"/>
      <c r="G13" s="1"/>
      <c r="H13" s="1"/>
      <c r="I13" s="143"/>
      <c r="L13" s="43"/>
    </row>
    <row r="14" s="1" customFormat="1">
      <c r="B14" s="43"/>
      <c r="I14" s="143"/>
      <c r="L14" s="43"/>
    </row>
    <row r="15" s="1" customFormat="1" ht="12" customHeight="1">
      <c r="B15" s="43"/>
      <c r="D15" s="141" t="s">
        <v>18</v>
      </c>
      <c r="F15" s="17" t="s">
        <v>19</v>
      </c>
      <c r="I15" s="145" t="s">
        <v>20</v>
      </c>
      <c r="J15" s="17" t="s">
        <v>21</v>
      </c>
      <c r="L15" s="43"/>
    </row>
    <row r="16" s="1" customFormat="1" ht="12" customHeight="1">
      <c r="B16" s="43"/>
      <c r="D16" s="141" t="s">
        <v>22</v>
      </c>
      <c r="F16" s="17" t="s">
        <v>23</v>
      </c>
      <c r="I16" s="145" t="s">
        <v>24</v>
      </c>
      <c r="J16" s="146" t="str">
        <f>'Rekapitulace stavby'!AN8</f>
        <v>2. 11. 2018</v>
      </c>
      <c r="L16" s="43"/>
    </row>
    <row r="17" s="1" customFormat="1" ht="10.8" customHeight="1">
      <c r="B17" s="43"/>
      <c r="I17" s="143"/>
      <c r="L17" s="43"/>
    </row>
    <row r="18" s="1" customFormat="1" ht="12" customHeight="1">
      <c r="B18" s="43"/>
      <c r="D18" s="141" t="s">
        <v>26</v>
      </c>
      <c r="I18" s="145" t="s">
        <v>27</v>
      </c>
      <c r="J18" s="17" t="s">
        <v>28</v>
      </c>
      <c r="L18" s="43"/>
    </row>
    <row r="19" s="1" customFormat="1" ht="18" customHeight="1">
      <c r="B19" s="43"/>
      <c r="E19" s="17" t="s">
        <v>29</v>
      </c>
      <c r="I19" s="145" t="s">
        <v>30</v>
      </c>
      <c r="J19" s="17" t="s">
        <v>31</v>
      </c>
      <c r="L19" s="43"/>
    </row>
    <row r="20" s="1" customFormat="1" ht="6.96" customHeight="1">
      <c r="B20" s="43"/>
      <c r="I20" s="143"/>
      <c r="L20" s="43"/>
    </row>
    <row r="21" s="1" customFormat="1" ht="12" customHeight="1">
      <c r="B21" s="43"/>
      <c r="D21" s="141" t="s">
        <v>32</v>
      </c>
      <c r="I21" s="145" t="s">
        <v>27</v>
      </c>
      <c r="J21" s="33" t="str">
        <f>'Rekapitulace stavby'!AN13</f>
        <v>Vyplň údaj</v>
      </c>
      <c r="L21" s="43"/>
    </row>
    <row r="22" s="1" customFormat="1" ht="18" customHeight="1">
      <c r="B22" s="43"/>
      <c r="E22" s="33" t="str">
        <f>'Rekapitulace stavby'!E14</f>
        <v>Vyplň údaj</v>
      </c>
      <c r="F22" s="17"/>
      <c r="G22" s="17"/>
      <c r="H22" s="17"/>
      <c r="I22" s="145" t="s">
        <v>30</v>
      </c>
      <c r="J22" s="33" t="str">
        <f>'Rekapitulace stavby'!AN14</f>
        <v>Vyplň údaj</v>
      </c>
      <c r="L22" s="43"/>
    </row>
    <row r="23" s="1" customFormat="1" ht="6.96" customHeight="1">
      <c r="B23" s="43"/>
      <c r="I23" s="143"/>
      <c r="L23" s="43"/>
    </row>
    <row r="24" s="1" customFormat="1" ht="12" customHeight="1">
      <c r="B24" s="43"/>
      <c r="D24" s="141" t="s">
        <v>34</v>
      </c>
      <c r="I24" s="145" t="s">
        <v>27</v>
      </c>
      <c r="J24" s="17" t="str">
        <f>IF('Rekapitulace stavby'!AN16="","",'Rekapitulace stavby'!AN16)</f>
        <v/>
      </c>
      <c r="L24" s="43"/>
    </row>
    <row r="25" s="1" customFormat="1" ht="18" customHeight="1">
      <c r="B25" s="43"/>
      <c r="E25" s="17" t="str">
        <f>IF('Rekapitulace stavby'!E17="","",'Rekapitulace stavby'!E17)</f>
        <v xml:space="preserve"> </v>
      </c>
      <c r="I25" s="145" t="s">
        <v>30</v>
      </c>
      <c r="J25" s="17" t="str">
        <f>IF('Rekapitulace stavby'!AN17="","",'Rekapitulace stavby'!AN17)</f>
        <v/>
      </c>
      <c r="L25" s="43"/>
    </row>
    <row r="26" s="1" customFormat="1" ht="6.96" customHeight="1">
      <c r="B26" s="43"/>
      <c r="I26" s="143"/>
      <c r="L26" s="43"/>
    </row>
    <row r="27" s="1" customFormat="1" ht="12" customHeight="1">
      <c r="B27" s="43"/>
      <c r="D27" s="141" t="s">
        <v>37</v>
      </c>
      <c r="I27" s="145" t="s">
        <v>27</v>
      </c>
      <c r="J27" s="17" t="s">
        <v>21</v>
      </c>
      <c r="L27" s="43"/>
    </row>
    <row r="28" s="1" customFormat="1" ht="18" customHeight="1">
      <c r="B28" s="43"/>
      <c r="E28" s="17" t="s">
        <v>38</v>
      </c>
      <c r="I28" s="145" t="s">
        <v>30</v>
      </c>
      <c r="J28" s="17" t="s">
        <v>21</v>
      </c>
      <c r="L28" s="43"/>
    </row>
    <row r="29" s="1" customFormat="1" ht="6.96" customHeight="1">
      <c r="B29" s="43"/>
      <c r="I29" s="143"/>
      <c r="L29" s="43"/>
    </row>
    <row r="30" s="1" customFormat="1" ht="12" customHeight="1">
      <c r="B30" s="43"/>
      <c r="D30" s="141" t="s">
        <v>39</v>
      </c>
      <c r="I30" s="143"/>
      <c r="L30" s="43"/>
    </row>
    <row r="31" s="7" customFormat="1" ht="45" customHeight="1">
      <c r="B31" s="147"/>
      <c r="E31" s="148" t="s">
        <v>40</v>
      </c>
      <c r="F31" s="148"/>
      <c r="G31" s="148"/>
      <c r="H31" s="148"/>
      <c r="I31" s="149"/>
      <c r="L31" s="147"/>
    </row>
    <row r="32" s="1" customFormat="1" ht="6.96" customHeight="1">
      <c r="B32" s="43"/>
      <c r="I32" s="143"/>
      <c r="L32" s="43"/>
    </row>
    <row r="33" s="1" customFormat="1" ht="6.96" customHeight="1">
      <c r="B33" s="43"/>
      <c r="D33" s="71"/>
      <c r="E33" s="71"/>
      <c r="F33" s="71"/>
      <c r="G33" s="71"/>
      <c r="H33" s="71"/>
      <c r="I33" s="150"/>
      <c r="J33" s="71"/>
      <c r="K33" s="71"/>
      <c r="L33" s="43"/>
    </row>
    <row r="34" s="1" customFormat="1" ht="25.44" customHeight="1">
      <c r="B34" s="43"/>
      <c r="D34" s="151" t="s">
        <v>41</v>
      </c>
      <c r="I34" s="143"/>
      <c r="J34" s="152">
        <f>ROUND(J92, 2)</f>
        <v>0</v>
      </c>
      <c r="L34" s="43"/>
    </row>
    <row r="35" s="1" customFormat="1" ht="6.96" customHeight="1">
      <c r="B35" s="43"/>
      <c r="D35" s="71"/>
      <c r="E35" s="71"/>
      <c r="F35" s="71"/>
      <c r="G35" s="71"/>
      <c r="H35" s="71"/>
      <c r="I35" s="150"/>
      <c r="J35" s="71"/>
      <c r="K35" s="71"/>
      <c r="L35" s="43"/>
    </row>
    <row r="36" s="1" customFormat="1" ht="14.4" customHeight="1">
      <c r="B36" s="43"/>
      <c r="F36" s="153" t="s">
        <v>43</v>
      </c>
      <c r="I36" s="154" t="s">
        <v>42</v>
      </c>
      <c r="J36" s="153" t="s">
        <v>44</v>
      </c>
      <c r="L36" s="43"/>
    </row>
    <row r="37" hidden="1" s="1" customFormat="1" ht="14.4" customHeight="1">
      <c r="B37" s="43"/>
      <c r="D37" s="141" t="s">
        <v>45</v>
      </c>
      <c r="E37" s="141" t="s">
        <v>46</v>
      </c>
      <c r="F37" s="155">
        <f>ROUND((SUM(BE92:BE97)),  2)</f>
        <v>0</v>
      </c>
      <c r="I37" s="156">
        <v>0.20999999999999999</v>
      </c>
      <c r="J37" s="155">
        <f>ROUND(((SUM(BE92:BE97))*I37),  2)</f>
        <v>0</v>
      </c>
      <c r="L37" s="43"/>
    </row>
    <row r="38" hidden="1" s="1" customFormat="1" ht="14.4" customHeight="1">
      <c r="B38" s="43"/>
      <c r="E38" s="141" t="s">
        <v>47</v>
      </c>
      <c r="F38" s="155">
        <f>ROUND((SUM(BF92:BF97)),  2)</f>
        <v>0</v>
      </c>
      <c r="I38" s="156">
        <v>0.14999999999999999</v>
      </c>
      <c r="J38" s="155">
        <f>ROUND(((SUM(BF92:BF97))*I38),  2)</f>
        <v>0</v>
      </c>
      <c r="L38" s="43"/>
    </row>
    <row r="39" s="1" customFormat="1" ht="14.4" customHeight="1">
      <c r="B39" s="43"/>
      <c r="D39" s="141" t="s">
        <v>45</v>
      </c>
      <c r="E39" s="141" t="s">
        <v>48</v>
      </c>
      <c r="F39" s="155">
        <f>ROUND((SUM(BG92:BG97)),  2)</f>
        <v>0</v>
      </c>
      <c r="I39" s="156">
        <v>0.20999999999999999</v>
      </c>
      <c r="J39" s="155">
        <f>0</f>
        <v>0</v>
      </c>
      <c r="L39" s="43"/>
    </row>
    <row r="40" s="1" customFormat="1" ht="14.4" customHeight="1">
      <c r="B40" s="43"/>
      <c r="E40" s="141" t="s">
        <v>49</v>
      </c>
      <c r="F40" s="155">
        <f>ROUND((SUM(BH92:BH97)),  2)</f>
        <v>0</v>
      </c>
      <c r="I40" s="156">
        <v>0.14999999999999999</v>
      </c>
      <c r="J40" s="155">
        <f>0</f>
        <v>0</v>
      </c>
      <c r="L40" s="43"/>
    </row>
    <row r="41" hidden="1" s="1" customFormat="1" ht="14.4" customHeight="1">
      <c r="B41" s="43"/>
      <c r="E41" s="141" t="s">
        <v>50</v>
      </c>
      <c r="F41" s="155">
        <f>ROUND((SUM(BI92:BI97)),  2)</f>
        <v>0</v>
      </c>
      <c r="I41" s="156">
        <v>0</v>
      </c>
      <c r="J41" s="155">
        <f>0</f>
        <v>0</v>
      </c>
      <c r="L41" s="43"/>
    </row>
    <row r="42" s="1" customFormat="1" ht="6.96" customHeight="1">
      <c r="B42" s="43"/>
      <c r="I42" s="143"/>
      <c r="L42" s="43"/>
    </row>
    <row r="43" s="1" customFormat="1" ht="25.44" customHeight="1">
      <c r="B43" s="43"/>
      <c r="C43" s="157"/>
      <c r="D43" s="158" t="s">
        <v>51</v>
      </c>
      <c r="E43" s="159"/>
      <c r="F43" s="159"/>
      <c r="G43" s="160" t="s">
        <v>52</v>
      </c>
      <c r="H43" s="161" t="s">
        <v>53</v>
      </c>
      <c r="I43" s="162"/>
      <c r="J43" s="163">
        <f>SUM(J34:J41)</f>
        <v>0</v>
      </c>
      <c r="K43" s="164"/>
      <c r="L43" s="43"/>
    </row>
    <row r="44" s="1" customFormat="1" ht="14.4" customHeight="1">
      <c r="B44" s="165"/>
      <c r="C44" s="166"/>
      <c r="D44" s="166"/>
      <c r="E44" s="166"/>
      <c r="F44" s="166"/>
      <c r="G44" s="166"/>
      <c r="H44" s="166"/>
      <c r="I44" s="167"/>
      <c r="J44" s="166"/>
      <c r="K44" s="166"/>
      <c r="L44" s="43"/>
    </row>
    <row r="48" s="1" customFormat="1" ht="6.96" customHeight="1">
      <c r="B48" s="168"/>
      <c r="C48" s="169"/>
      <c r="D48" s="169"/>
      <c r="E48" s="169"/>
      <c r="F48" s="169"/>
      <c r="G48" s="169"/>
      <c r="H48" s="169"/>
      <c r="I48" s="170"/>
      <c r="J48" s="169"/>
      <c r="K48" s="169"/>
      <c r="L48" s="43"/>
    </row>
    <row r="49" s="1" customFormat="1" ht="24.96" customHeight="1">
      <c r="B49" s="38"/>
      <c r="C49" s="23" t="s">
        <v>189</v>
      </c>
      <c r="D49" s="39"/>
      <c r="E49" s="39"/>
      <c r="F49" s="39"/>
      <c r="G49" s="39"/>
      <c r="H49" s="39"/>
      <c r="I49" s="143"/>
      <c r="J49" s="39"/>
      <c r="K49" s="39"/>
      <c r="L49" s="43"/>
    </row>
    <row r="50" s="1" customFormat="1" ht="6.96" customHeight="1">
      <c r="B50" s="38"/>
      <c r="C50" s="39"/>
      <c r="D50" s="39"/>
      <c r="E50" s="39"/>
      <c r="F50" s="39"/>
      <c r="G50" s="39"/>
      <c r="H50" s="39"/>
      <c r="I50" s="143"/>
      <c r="J50" s="39"/>
      <c r="K50" s="39"/>
      <c r="L50" s="43"/>
    </row>
    <row r="51" s="1" customFormat="1" ht="12" customHeight="1">
      <c r="B51" s="38"/>
      <c r="C51" s="32" t="s">
        <v>16</v>
      </c>
      <c r="D51" s="39"/>
      <c r="E51" s="39"/>
      <c r="F51" s="39"/>
      <c r="G51" s="39"/>
      <c r="H51" s="39"/>
      <c r="I51" s="143"/>
      <c r="J51" s="39"/>
      <c r="K51" s="39"/>
      <c r="L51" s="43"/>
    </row>
    <row r="52" s="1" customFormat="1" ht="16.5" customHeight="1">
      <c r="B52" s="38"/>
      <c r="C52" s="39"/>
      <c r="D52" s="39"/>
      <c r="E52" s="171" t="str">
        <f>E7</f>
        <v>Oprava přejezdů v obvodu ST Ústí n.L.</v>
      </c>
      <c r="F52" s="32"/>
      <c r="G52" s="32"/>
      <c r="H52" s="32"/>
      <c r="I52" s="143"/>
      <c r="J52" s="39"/>
      <c r="K52" s="39"/>
      <c r="L52" s="43"/>
    </row>
    <row r="53" ht="12" customHeight="1">
      <c r="B53" s="21"/>
      <c r="C53" s="32" t="s">
        <v>183</v>
      </c>
      <c r="D53" s="22"/>
      <c r="E53" s="22"/>
      <c r="F53" s="22"/>
      <c r="G53" s="22"/>
      <c r="H53" s="22"/>
      <c r="I53" s="136"/>
      <c r="J53" s="22"/>
      <c r="K53" s="22"/>
      <c r="L53" s="20"/>
    </row>
    <row r="54" ht="16.5" customHeight="1">
      <c r="B54" s="21"/>
      <c r="C54" s="22"/>
      <c r="D54" s="22"/>
      <c r="E54" s="171" t="s">
        <v>1529</v>
      </c>
      <c r="F54" s="22"/>
      <c r="G54" s="22"/>
      <c r="H54" s="22"/>
      <c r="I54" s="136"/>
      <c r="J54" s="22"/>
      <c r="K54" s="22"/>
      <c r="L54" s="20"/>
    </row>
    <row r="55" ht="12" customHeight="1">
      <c r="B55" s="21"/>
      <c r="C55" s="32" t="s">
        <v>185</v>
      </c>
      <c r="D55" s="22"/>
      <c r="E55" s="22"/>
      <c r="F55" s="22"/>
      <c r="G55" s="22"/>
      <c r="H55" s="22"/>
      <c r="I55" s="136"/>
      <c r="J55" s="22"/>
      <c r="K55" s="22"/>
      <c r="L55" s="20"/>
    </row>
    <row r="56" s="1" customFormat="1" ht="16.5" customHeight="1">
      <c r="B56" s="38"/>
      <c r="C56" s="39"/>
      <c r="D56" s="39"/>
      <c r="E56" s="32" t="s">
        <v>715</v>
      </c>
      <c r="F56" s="39"/>
      <c r="G56" s="39"/>
      <c r="H56" s="39"/>
      <c r="I56" s="143"/>
      <c r="J56" s="39"/>
      <c r="K56" s="39"/>
      <c r="L56" s="43"/>
    </row>
    <row r="57" s="1" customFormat="1" ht="12" customHeight="1">
      <c r="B57" s="38"/>
      <c r="C57" s="32" t="s">
        <v>187</v>
      </c>
      <c r="D57" s="39"/>
      <c r="E57" s="39"/>
      <c r="F57" s="39"/>
      <c r="G57" s="39"/>
      <c r="H57" s="39"/>
      <c r="I57" s="143"/>
      <c r="J57" s="39"/>
      <c r="K57" s="39"/>
      <c r="L57" s="43"/>
    </row>
    <row r="58" s="1" customFormat="1" ht="16.5" customHeight="1">
      <c r="B58" s="38"/>
      <c r="C58" s="39"/>
      <c r="D58" s="39"/>
      <c r="E58" s="64" t="str">
        <f>E13</f>
        <v>TK - P1936</v>
      </c>
      <c r="F58" s="39"/>
      <c r="G58" s="39"/>
      <c r="H58" s="39"/>
      <c r="I58" s="143"/>
      <c r="J58" s="39"/>
      <c r="K58" s="39"/>
      <c r="L58" s="43"/>
    </row>
    <row r="59" s="1" customFormat="1" ht="6.96" customHeight="1">
      <c r="B59" s="38"/>
      <c r="C59" s="39"/>
      <c r="D59" s="39"/>
      <c r="E59" s="39"/>
      <c r="F59" s="39"/>
      <c r="G59" s="39"/>
      <c r="H59" s="39"/>
      <c r="I59" s="143"/>
      <c r="J59" s="39"/>
      <c r="K59" s="39"/>
      <c r="L59" s="43"/>
    </row>
    <row r="60" s="1" customFormat="1" ht="12" customHeight="1">
      <c r="B60" s="38"/>
      <c r="C60" s="32" t="s">
        <v>22</v>
      </c>
      <c r="D60" s="39"/>
      <c r="E60" s="39"/>
      <c r="F60" s="27" t="str">
        <f>F16</f>
        <v>obvod ST Ústí n.L.</v>
      </c>
      <c r="G60" s="39"/>
      <c r="H60" s="39"/>
      <c r="I60" s="145" t="s">
        <v>24</v>
      </c>
      <c r="J60" s="67" t="str">
        <f>IF(J16="","",J16)</f>
        <v>2. 11. 2018</v>
      </c>
      <c r="K60" s="39"/>
      <c r="L60" s="43"/>
    </row>
    <row r="61" s="1" customFormat="1" ht="6.96" customHeight="1">
      <c r="B61" s="38"/>
      <c r="C61" s="39"/>
      <c r="D61" s="39"/>
      <c r="E61" s="39"/>
      <c r="F61" s="39"/>
      <c r="G61" s="39"/>
      <c r="H61" s="39"/>
      <c r="I61" s="143"/>
      <c r="J61" s="39"/>
      <c r="K61" s="39"/>
      <c r="L61" s="43"/>
    </row>
    <row r="62" s="1" customFormat="1" ht="13.65" customHeight="1">
      <c r="B62" s="38"/>
      <c r="C62" s="32" t="s">
        <v>26</v>
      </c>
      <c r="D62" s="39"/>
      <c r="E62" s="39"/>
      <c r="F62" s="27" t="str">
        <f>E19</f>
        <v>SŽDC s.o., OŘ Ústí n.L., ST Ústí n.L.</v>
      </c>
      <c r="G62" s="39"/>
      <c r="H62" s="39"/>
      <c r="I62" s="145" t="s">
        <v>34</v>
      </c>
      <c r="J62" s="36" t="str">
        <f>E25</f>
        <v xml:space="preserve"> </v>
      </c>
      <c r="K62" s="39"/>
      <c r="L62" s="43"/>
    </row>
    <row r="63" s="1" customFormat="1" ht="24.9" customHeight="1">
      <c r="B63" s="38"/>
      <c r="C63" s="32" t="s">
        <v>32</v>
      </c>
      <c r="D63" s="39"/>
      <c r="E63" s="39"/>
      <c r="F63" s="27" t="str">
        <f>IF(E22="","",E22)</f>
        <v>Vyplň údaj</v>
      </c>
      <c r="G63" s="39"/>
      <c r="H63" s="39"/>
      <c r="I63" s="145" t="s">
        <v>37</v>
      </c>
      <c r="J63" s="36" t="str">
        <f>E28</f>
        <v>Jakub Lukášek, DiS; Jan Seemann, DiS</v>
      </c>
      <c r="K63" s="39"/>
      <c r="L63" s="43"/>
    </row>
    <row r="64" s="1" customFormat="1" ht="10.32" customHeight="1">
      <c r="B64" s="38"/>
      <c r="C64" s="39"/>
      <c r="D64" s="39"/>
      <c r="E64" s="39"/>
      <c r="F64" s="39"/>
      <c r="G64" s="39"/>
      <c r="H64" s="39"/>
      <c r="I64" s="143"/>
      <c r="J64" s="39"/>
      <c r="K64" s="39"/>
      <c r="L64" s="43"/>
    </row>
    <row r="65" s="1" customFormat="1" ht="29.28" customHeight="1">
      <c r="B65" s="38"/>
      <c r="C65" s="172" t="s">
        <v>190</v>
      </c>
      <c r="D65" s="173"/>
      <c r="E65" s="173"/>
      <c r="F65" s="173"/>
      <c r="G65" s="173"/>
      <c r="H65" s="173"/>
      <c r="I65" s="174"/>
      <c r="J65" s="175" t="s">
        <v>191</v>
      </c>
      <c r="K65" s="173"/>
      <c r="L65" s="43"/>
    </row>
    <row r="66" s="1" customFormat="1" ht="10.32" customHeight="1">
      <c r="B66" s="38"/>
      <c r="C66" s="39"/>
      <c r="D66" s="39"/>
      <c r="E66" s="39"/>
      <c r="F66" s="39"/>
      <c r="G66" s="39"/>
      <c r="H66" s="39"/>
      <c r="I66" s="143"/>
      <c r="J66" s="39"/>
      <c r="K66" s="39"/>
      <c r="L66" s="43"/>
    </row>
    <row r="67" s="1" customFormat="1" ht="22.8" customHeight="1">
      <c r="B67" s="38"/>
      <c r="C67" s="176" t="s">
        <v>73</v>
      </c>
      <c r="D67" s="39"/>
      <c r="E67" s="39"/>
      <c r="F67" s="39"/>
      <c r="G67" s="39"/>
      <c r="H67" s="39"/>
      <c r="I67" s="143"/>
      <c r="J67" s="97">
        <f>J92</f>
        <v>0</v>
      </c>
      <c r="K67" s="39"/>
      <c r="L67" s="43"/>
      <c r="AU67" s="17" t="s">
        <v>192</v>
      </c>
    </row>
    <row r="68" s="8" customFormat="1" ht="24.96" customHeight="1">
      <c r="B68" s="177"/>
      <c r="C68" s="178"/>
      <c r="D68" s="179" t="s">
        <v>196</v>
      </c>
      <c r="E68" s="180"/>
      <c r="F68" s="180"/>
      <c r="G68" s="180"/>
      <c r="H68" s="180"/>
      <c r="I68" s="181"/>
      <c r="J68" s="182">
        <f>J93</f>
        <v>0</v>
      </c>
      <c r="K68" s="178"/>
      <c r="L68" s="183"/>
    </row>
    <row r="69" s="1" customFormat="1" ht="21.84" customHeight="1">
      <c r="B69" s="38"/>
      <c r="C69" s="39"/>
      <c r="D69" s="39"/>
      <c r="E69" s="39"/>
      <c r="F69" s="39"/>
      <c r="G69" s="39"/>
      <c r="H69" s="39"/>
      <c r="I69" s="143"/>
      <c r="J69" s="39"/>
      <c r="K69" s="39"/>
      <c r="L69" s="43"/>
    </row>
    <row r="70" s="1" customFormat="1" ht="6.96" customHeight="1">
      <c r="B70" s="57"/>
      <c r="C70" s="58"/>
      <c r="D70" s="58"/>
      <c r="E70" s="58"/>
      <c r="F70" s="58"/>
      <c r="G70" s="58"/>
      <c r="H70" s="58"/>
      <c r="I70" s="167"/>
      <c r="J70" s="58"/>
      <c r="K70" s="58"/>
      <c r="L70" s="43"/>
    </row>
    <row r="74" s="1" customFormat="1" ht="6.96" customHeight="1">
      <c r="B74" s="59"/>
      <c r="C74" s="60"/>
      <c r="D74" s="60"/>
      <c r="E74" s="60"/>
      <c r="F74" s="60"/>
      <c r="G74" s="60"/>
      <c r="H74" s="60"/>
      <c r="I74" s="170"/>
      <c r="J74" s="60"/>
      <c r="K74" s="60"/>
      <c r="L74" s="43"/>
    </row>
    <row r="75" s="1" customFormat="1" ht="24.96" customHeight="1">
      <c r="B75" s="38"/>
      <c r="C75" s="23" t="s">
        <v>197</v>
      </c>
      <c r="D75" s="39"/>
      <c r="E75" s="39"/>
      <c r="F75" s="39"/>
      <c r="G75" s="39"/>
      <c r="H75" s="39"/>
      <c r="I75" s="143"/>
      <c r="J75" s="39"/>
      <c r="K75" s="39"/>
      <c r="L75" s="43"/>
    </row>
    <row r="76" s="1" customFormat="1" ht="6.96" customHeight="1">
      <c r="B76" s="38"/>
      <c r="C76" s="39"/>
      <c r="D76" s="39"/>
      <c r="E76" s="39"/>
      <c r="F76" s="39"/>
      <c r="G76" s="39"/>
      <c r="H76" s="39"/>
      <c r="I76" s="143"/>
      <c r="J76" s="39"/>
      <c r="K76" s="39"/>
      <c r="L76" s="43"/>
    </row>
    <row r="77" s="1" customFormat="1" ht="12" customHeight="1">
      <c r="B77" s="38"/>
      <c r="C77" s="32" t="s">
        <v>16</v>
      </c>
      <c r="D77" s="39"/>
      <c r="E77" s="39"/>
      <c r="F77" s="39"/>
      <c r="G77" s="39"/>
      <c r="H77" s="39"/>
      <c r="I77" s="143"/>
      <c r="J77" s="39"/>
      <c r="K77" s="39"/>
      <c r="L77" s="43"/>
    </row>
    <row r="78" s="1" customFormat="1" ht="16.5" customHeight="1">
      <c r="B78" s="38"/>
      <c r="C78" s="39"/>
      <c r="D78" s="39"/>
      <c r="E78" s="171" t="str">
        <f>E7</f>
        <v>Oprava přejezdů v obvodu ST Ústí n.L.</v>
      </c>
      <c r="F78" s="32"/>
      <c r="G78" s="32"/>
      <c r="H78" s="32"/>
      <c r="I78" s="143"/>
      <c r="J78" s="39"/>
      <c r="K78" s="39"/>
      <c r="L78" s="43"/>
    </row>
    <row r="79" ht="12" customHeight="1">
      <c r="B79" s="21"/>
      <c r="C79" s="32" t="s">
        <v>183</v>
      </c>
      <c r="D79" s="22"/>
      <c r="E79" s="22"/>
      <c r="F79" s="22"/>
      <c r="G79" s="22"/>
      <c r="H79" s="22"/>
      <c r="I79" s="136"/>
      <c r="J79" s="22"/>
      <c r="K79" s="22"/>
      <c r="L79" s="20"/>
    </row>
    <row r="80" ht="16.5" customHeight="1">
      <c r="B80" s="21"/>
      <c r="C80" s="22"/>
      <c r="D80" s="22"/>
      <c r="E80" s="171" t="s">
        <v>1529</v>
      </c>
      <c r="F80" s="22"/>
      <c r="G80" s="22"/>
      <c r="H80" s="22"/>
      <c r="I80" s="136"/>
      <c r="J80" s="22"/>
      <c r="K80" s="22"/>
      <c r="L80" s="20"/>
    </row>
    <row r="81" ht="12" customHeight="1">
      <c r="B81" s="21"/>
      <c r="C81" s="32" t="s">
        <v>185</v>
      </c>
      <c r="D81" s="22"/>
      <c r="E81" s="22"/>
      <c r="F81" s="22"/>
      <c r="G81" s="22"/>
      <c r="H81" s="22"/>
      <c r="I81" s="136"/>
      <c r="J81" s="22"/>
      <c r="K81" s="22"/>
      <c r="L81" s="20"/>
    </row>
    <row r="82" s="1" customFormat="1" ht="16.5" customHeight="1">
      <c r="B82" s="38"/>
      <c r="C82" s="39"/>
      <c r="D82" s="39"/>
      <c r="E82" s="32" t="s">
        <v>715</v>
      </c>
      <c r="F82" s="39"/>
      <c r="G82" s="39"/>
      <c r="H82" s="39"/>
      <c r="I82" s="143"/>
      <c r="J82" s="39"/>
      <c r="K82" s="39"/>
      <c r="L82" s="43"/>
    </row>
    <row r="83" s="1" customFormat="1" ht="12" customHeight="1">
      <c r="B83" s="38"/>
      <c r="C83" s="32" t="s">
        <v>187</v>
      </c>
      <c r="D83" s="39"/>
      <c r="E83" s="39"/>
      <c r="F83" s="39"/>
      <c r="G83" s="39"/>
      <c r="H83" s="39"/>
      <c r="I83" s="143"/>
      <c r="J83" s="39"/>
      <c r="K83" s="39"/>
      <c r="L83" s="43"/>
    </row>
    <row r="84" s="1" customFormat="1" ht="16.5" customHeight="1">
      <c r="B84" s="38"/>
      <c r="C84" s="39"/>
      <c r="D84" s="39"/>
      <c r="E84" s="64" t="str">
        <f>E13</f>
        <v>TK - P1936</v>
      </c>
      <c r="F84" s="39"/>
      <c r="G84" s="39"/>
      <c r="H84" s="39"/>
      <c r="I84" s="143"/>
      <c r="J84" s="39"/>
      <c r="K84" s="39"/>
      <c r="L84" s="43"/>
    </row>
    <row r="85" s="1" customFormat="1" ht="6.96" customHeight="1">
      <c r="B85" s="38"/>
      <c r="C85" s="39"/>
      <c r="D85" s="39"/>
      <c r="E85" s="39"/>
      <c r="F85" s="39"/>
      <c r="G85" s="39"/>
      <c r="H85" s="39"/>
      <c r="I85" s="143"/>
      <c r="J85" s="39"/>
      <c r="K85" s="39"/>
      <c r="L85" s="43"/>
    </row>
    <row r="86" s="1" customFormat="1" ht="12" customHeight="1">
      <c r="B86" s="38"/>
      <c r="C86" s="32" t="s">
        <v>22</v>
      </c>
      <c r="D86" s="39"/>
      <c r="E86" s="39"/>
      <c r="F86" s="27" t="str">
        <f>F16</f>
        <v>obvod ST Ústí n.L.</v>
      </c>
      <c r="G86" s="39"/>
      <c r="H86" s="39"/>
      <c r="I86" s="145" t="s">
        <v>24</v>
      </c>
      <c r="J86" s="67" t="str">
        <f>IF(J16="","",J16)</f>
        <v>2. 11. 2018</v>
      </c>
      <c r="K86" s="39"/>
      <c r="L86" s="43"/>
    </row>
    <row r="87" s="1" customFormat="1" ht="6.96" customHeight="1">
      <c r="B87" s="38"/>
      <c r="C87" s="39"/>
      <c r="D87" s="39"/>
      <c r="E87" s="39"/>
      <c r="F87" s="39"/>
      <c r="G87" s="39"/>
      <c r="H87" s="39"/>
      <c r="I87" s="143"/>
      <c r="J87" s="39"/>
      <c r="K87" s="39"/>
      <c r="L87" s="43"/>
    </row>
    <row r="88" s="1" customFormat="1" ht="13.65" customHeight="1">
      <c r="B88" s="38"/>
      <c r="C88" s="32" t="s">
        <v>26</v>
      </c>
      <c r="D88" s="39"/>
      <c r="E88" s="39"/>
      <c r="F88" s="27" t="str">
        <f>E19</f>
        <v>SŽDC s.o., OŘ Ústí n.L., ST Ústí n.L.</v>
      </c>
      <c r="G88" s="39"/>
      <c r="H88" s="39"/>
      <c r="I88" s="145" t="s">
        <v>34</v>
      </c>
      <c r="J88" s="36" t="str">
        <f>E25</f>
        <v xml:space="preserve"> </v>
      </c>
      <c r="K88" s="39"/>
      <c r="L88" s="43"/>
    </row>
    <row r="89" s="1" customFormat="1" ht="24.9" customHeight="1">
      <c r="B89" s="38"/>
      <c r="C89" s="32" t="s">
        <v>32</v>
      </c>
      <c r="D89" s="39"/>
      <c r="E89" s="39"/>
      <c r="F89" s="27" t="str">
        <f>IF(E22="","",E22)</f>
        <v>Vyplň údaj</v>
      </c>
      <c r="G89" s="39"/>
      <c r="H89" s="39"/>
      <c r="I89" s="145" t="s">
        <v>37</v>
      </c>
      <c r="J89" s="36" t="str">
        <f>E28</f>
        <v>Jakub Lukášek, DiS; Jan Seemann, DiS</v>
      </c>
      <c r="K89" s="39"/>
      <c r="L89" s="43"/>
    </row>
    <row r="90" s="1" customFormat="1" ht="10.32" customHeight="1">
      <c r="B90" s="38"/>
      <c r="C90" s="39"/>
      <c r="D90" s="39"/>
      <c r="E90" s="39"/>
      <c r="F90" s="39"/>
      <c r="G90" s="39"/>
      <c r="H90" s="39"/>
      <c r="I90" s="143"/>
      <c r="J90" s="39"/>
      <c r="K90" s="39"/>
      <c r="L90" s="43"/>
    </row>
    <row r="91" s="10" customFormat="1" ht="29.28" customHeight="1">
      <c r="B91" s="190"/>
      <c r="C91" s="191" t="s">
        <v>198</v>
      </c>
      <c r="D91" s="192" t="s">
        <v>60</v>
      </c>
      <c r="E91" s="192" t="s">
        <v>56</v>
      </c>
      <c r="F91" s="192" t="s">
        <v>57</v>
      </c>
      <c r="G91" s="192" t="s">
        <v>199</v>
      </c>
      <c r="H91" s="192" t="s">
        <v>200</v>
      </c>
      <c r="I91" s="193" t="s">
        <v>201</v>
      </c>
      <c r="J91" s="192" t="s">
        <v>191</v>
      </c>
      <c r="K91" s="194" t="s">
        <v>202</v>
      </c>
      <c r="L91" s="195"/>
      <c r="M91" s="87" t="s">
        <v>21</v>
      </c>
      <c r="N91" s="88" t="s">
        <v>45</v>
      </c>
      <c r="O91" s="88" t="s">
        <v>203</v>
      </c>
      <c r="P91" s="88" t="s">
        <v>204</v>
      </c>
      <c r="Q91" s="88" t="s">
        <v>205</v>
      </c>
      <c r="R91" s="88" t="s">
        <v>206</v>
      </c>
      <c r="S91" s="88" t="s">
        <v>207</v>
      </c>
      <c r="T91" s="89" t="s">
        <v>208</v>
      </c>
    </row>
    <row r="92" s="1" customFormat="1" ht="22.8" customHeight="1">
      <c r="B92" s="38"/>
      <c r="C92" s="94" t="s">
        <v>209</v>
      </c>
      <c r="D92" s="39"/>
      <c r="E92" s="39"/>
      <c r="F92" s="39"/>
      <c r="G92" s="39"/>
      <c r="H92" s="39"/>
      <c r="I92" s="143"/>
      <c r="J92" s="196">
        <f>BK92</f>
        <v>0</v>
      </c>
      <c r="K92" s="39"/>
      <c r="L92" s="43"/>
      <c r="M92" s="90"/>
      <c r="N92" s="91"/>
      <c r="O92" s="91"/>
      <c r="P92" s="197">
        <f>P93</f>
        <v>0</v>
      </c>
      <c r="Q92" s="91"/>
      <c r="R92" s="197">
        <f>R93</f>
        <v>0</v>
      </c>
      <c r="S92" s="91"/>
      <c r="T92" s="198">
        <f>T93</f>
        <v>0</v>
      </c>
      <c r="AT92" s="17" t="s">
        <v>74</v>
      </c>
      <c r="AU92" s="17" t="s">
        <v>192</v>
      </c>
      <c r="BK92" s="199">
        <f>BK93</f>
        <v>0</v>
      </c>
    </row>
    <row r="93" s="11" customFormat="1" ht="25.92" customHeight="1">
      <c r="B93" s="200"/>
      <c r="C93" s="201"/>
      <c r="D93" s="202" t="s">
        <v>74</v>
      </c>
      <c r="E93" s="203" t="s">
        <v>98</v>
      </c>
      <c r="F93" s="203" t="s">
        <v>466</v>
      </c>
      <c r="G93" s="201"/>
      <c r="H93" s="201"/>
      <c r="I93" s="204"/>
      <c r="J93" s="205">
        <f>BK93</f>
        <v>0</v>
      </c>
      <c r="K93" s="201"/>
      <c r="L93" s="206"/>
      <c r="M93" s="207"/>
      <c r="N93" s="208"/>
      <c r="O93" s="208"/>
      <c r="P93" s="209">
        <f>SUM(P94:P97)</f>
        <v>0</v>
      </c>
      <c r="Q93" s="208"/>
      <c r="R93" s="209">
        <f>SUM(R94:R97)</f>
        <v>0</v>
      </c>
      <c r="S93" s="208"/>
      <c r="T93" s="210">
        <f>SUM(T94:T97)</f>
        <v>0</v>
      </c>
      <c r="AR93" s="211" t="s">
        <v>213</v>
      </c>
      <c r="AT93" s="212" t="s">
        <v>74</v>
      </c>
      <c r="AU93" s="212" t="s">
        <v>75</v>
      </c>
      <c r="AY93" s="211" t="s">
        <v>212</v>
      </c>
      <c r="BK93" s="213">
        <f>SUM(BK94:BK97)</f>
        <v>0</v>
      </c>
    </row>
    <row r="94" s="1" customFormat="1" ht="33.75" customHeight="1">
      <c r="B94" s="38"/>
      <c r="C94" s="216" t="s">
        <v>82</v>
      </c>
      <c r="D94" s="216" t="s">
        <v>215</v>
      </c>
      <c r="E94" s="217" t="s">
        <v>725</v>
      </c>
      <c r="F94" s="218" t="s">
        <v>726</v>
      </c>
      <c r="G94" s="219" t="s">
        <v>350</v>
      </c>
      <c r="H94" s="220">
        <v>1</v>
      </c>
      <c r="I94" s="221"/>
      <c r="J94" s="222">
        <f>ROUND(I94*H94,2)</f>
        <v>0</v>
      </c>
      <c r="K94" s="218" t="s">
        <v>219</v>
      </c>
      <c r="L94" s="43"/>
      <c r="M94" s="223" t="s">
        <v>21</v>
      </c>
      <c r="N94" s="224" t="s">
        <v>48</v>
      </c>
      <c r="O94" s="79"/>
      <c r="P94" s="225">
        <f>O94*H94</f>
        <v>0</v>
      </c>
      <c r="Q94" s="225">
        <v>0</v>
      </c>
      <c r="R94" s="225">
        <f>Q94*H94</f>
        <v>0</v>
      </c>
      <c r="S94" s="225">
        <v>0</v>
      </c>
      <c r="T94" s="226">
        <f>S94*H94</f>
        <v>0</v>
      </c>
      <c r="AR94" s="17" t="s">
        <v>220</v>
      </c>
      <c r="AT94" s="17" t="s">
        <v>215</v>
      </c>
      <c r="AU94" s="17" t="s">
        <v>82</v>
      </c>
      <c r="AY94" s="17" t="s">
        <v>212</v>
      </c>
      <c r="BE94" s="227">
        <f>IF(N94="základní",J94,0)</f>
        <v>0</v>
      </c>
      <c r="BF94" s="227">
        <f>IF(N94="snížená",J94,0)</f>
        <v>0</v>
      </c>
      <c r="BG94" s="227">
        <f>IF(N94="zákl. přenesená",J94,0)</f>
        <v>0</v>
      </c>
      <c r="BH94" s="227">
        <f>IF(N94="sníž. přenesená",J94,0)</f>
        <v>0</v>
      </c>
      <c r="BI94" s="227">
        <f>IF(N94="nulová",J94,0)</f>
        <v>0</v>
      </c>
      <c r="BJ94" s="17" t="s">
        <v>220</v>
      </c>
      <c r="BK94" s="227">
        <f>ROUND(I94*H94,2)</f>
        <v>0</v>
      </c>
      <c r="BL94" s="17" t="s">
        <v>220</v>
      </c>
      <c r="BM94" s="17" t="s">
        <v>1629</v>
      </c>
    </row>
    <row r="95" s="1" customFormat="1">
      <c r="B95" s="38"/>
      <c r="C95" s="39"/>
      <c r="D95" s="228" t="s">
        <v>222</v>
      </c>
      <c r="E95" s="39"/>
      <c r="F95" s="229" t="s">
        <v>728</v>
      </c>
      <c r="G95" s="39"/>
      <c r="H95" s="39"/>
      <c r="I95" s="143"/>
      <c r="J95" s="39"/>
      <c r="K95" s="39"/>
      <c r="L95" s="43"/>
      <c r="M95" s="230"/>
      <c r="N95" s="79"/>
      <c r="O95" s="79"/>
      <c r="P95" s="79"/>
      <c r="Q95" s="79"/>
      <c r="R95" s="79"/>
      <c r="S95" s="79"/>
      <c r="T95" s="80"/>
      <c r="AT95" s="17" t="s">
        <v>222</v>
      </c>
      <c r="AU95" s="17" t="s">
        <v>82</v>
      </c>
    </row>
    <row r="96" s="1" customFormat="1" ht="22.5" customHeight="1">
      <c r="B96" s="38"/>
      <c r="C96" s="216" t="s">
        <v>84</v>
      </c>
      <c r="D96" s="216" t="s">
        <v>215</v>
      </c>
      <c r="E96" s="217" t="s">
        <v>737</v>
      </c>
      <c r="F96" s="218" t="s">
        <v>738</v>
      </c>
      <c r="G96" s="219" t="s">
        <v>350</v>
      </c>
      <c r="H96" s="220">
        <v>1</v>
      </c>
      <c r="I96" s="221"/>
      <c r="J96" s="222">
        <f>ROUND(I96*H96,2)</f>
        <v>0</v>
      </c>
      <c r="K96" s="218" t="s">
        <v>219</v>
      </c>
      <c r="L96" s="43"/>
      <c r="M96" s="223" t="s">
        <v>21</v>
      </c>
      <c r="N96" s="224" t="s">
        <v>48</v>
      </c>
      <c r="O96" s="79"/>
      <c r="P96" s="225">
        <f>O96*H96</f>
        <v>0</v>
      </c>
      <c r="Q96" s="225">
        <v>0</v>
      </c>
      <c r="R96" s="225">
        <f>Q96*H96</f>
        <v>0</v>
      </c>
      <c r="S96" s="225">
        <v>0</v>
      </c>
      <c r="T96" s="226">
        <f>S96*H96</f>
        <v>0</v>
      </c>
      <c r="AR96" s="17" t="s">
        <v>220</v>
      </c>
      <c r="AT96" s="17" t="s">
        <v>215</v>
      </c>
      <c r="AU96" s="17" t="s">
        <v>82</v>
      </c>
      <c r="AY96" s="17" t="s">
        <v>212</v>
      </c>
      <c r="BE96" s="227">
        <f>IF(N96="základní",J96,0)</f>
        <v>0</v>
      </c>
      <c r="BF96" s="227">
        <f>IF(N96="snížená",J96,0)</f>
        <v>0</v>
      </c>
      <c r="BG96" s="227">
        <f>IF(N96="zákl. přenesená",J96,0)</f>
        <v>0</v>
      </c>
      <c r="BH96" s="227">
        <f>IF(N96="sníž. přenesená",J96,0)</f>
        <v>0</v>
      </c>
      <c r="BI96" s="227">
        <f>IF(N96="nulová",J96,0)</f>
        <v>0</v>
      </c>
      <c r="BJ96" s="17" t="s">
        <v>220</v>
      </c>
      <c r="BK96" s="227">
        <f>ROUND(I96*H96,2)</f>
        <v>0</v>
      </c>
      <c r="BL96" s="17" t="s">
        <v>220</v>
      </c>
      <c r="BM96" s="17" t="s">
        <v>1630</v>
      </c>
    </row>
    <row r="97" s="1" customFormat="1" ht="22.5" customHeight="1">
      <c r="B97" s="38"/>
      <c r="C97" s="216" t="s">
        <v>91</v>
      </c>
      <c r="D97" s="216" t="s">
        <v>215</v>
      </c>
      <c r="E97" s="217" t="s">
        <v>743</v>
      </c>
      <c r="F97" s="218" t="s">
        <v>744</v>
      </c>
      <c r="G97" s="219" t="s">
        <v>350</v>
      </c>
      <c r="H97" s="220">
        <v>1</v>
      </c>
      <c r="I97" s="221"/>
      <c r="J97" s="222">
        <f>ROUND(I97*H97,2)</f>
        <v>0</v>
      </c>
      <c r="K97" s="218" t="s">
        <v>219</v>
      </c>
      <c r="L97" s="43"/>
      <c r="M97" s="284" t="s">
        <v>21</v>
      </c>
      <c r="N97" s="285" t="s">
        <v>48</v>
      </c>
      <c r="O97" s="281"/>
      <c r="P97" s="286">
        <f>O97*H97</f>
        <v>0</v>
      </c>
      <c r="Q97" s="286">
        <v>0</v>
      </c>
      <c r="R97" s="286">
        <f>Q97*H97</f>
        <v>0</v>
      </c>
      <c r="S97" s="286">
        <v>0</v>
      </c>
      <c r="T97" s="287">
        <f>S97*H97</f>
        <v>0</v>
      </c>
      <c r="AR97" s="17" t="s">
        <v>220</v>
      </c>
      <c r="AT97" s="17" t="s">
        <v>215</v>
      </c>
      <c r="AU97" s="17" t="s">
        <v>82</v>
      </c>
      <c r="AY97" s="17" t="s">
        <v>212</v>
      </c>
      <c r="BE97" s="227">
        <f>IF(N97="základní",J97,0)</f>
        <v>0</v>
      </c>
      <c r="BF97" s="227">
        <f>IF(N97="snížená",J97,0)</f>
        <v>0</v>
      </c>
      <c r="BG97" s="227">
        <f>IF(N97="zákl. přenesená",J97,0)</f>
        <v>0</v>
      </c>
      <c r="BH97" s="227">
        <f>IF(N97="sníž. přenesená",J97,0)</f>
        <v>0</v>
      </c>
      <c r="BI97" s="227">
        <f>IF(N97="nulová",J97,0)</f>
        <v>0</v>
      </c>
      <c r="BJ97" s="17" t="s">
        <v>220</v>
      </c>
      <c r="BK97" s="227">
        <f>ROUND(I97*H97,2)</f>
        <v>0</v>
      </c>
      <c r="BL97" s="17" t="s">
        <v>220</v>
      </c>
      <c r="BM97" s="17" t="s">
        <v>1631</v>
      </c>
    </row>
    <row r="98" s="1" customFormat="1" ht="6.96" customHeight="1">
      <c r="B98" s="57"/>
      <c r="C98" s="58"/>
      <c r="D98" s="58"/>
      <c r="E98" s="58"/>
      <c r="F98" s="58"/>
      <c r="G98" s="58"/>
      <c r="H98" s="58"/>
      <c r="I98" s="167"/>
      <c r="J98" s="58"/>
      <c r="K98" s="58"/>
      <c r="L98" s="43"/>
    </row>
  </sheetData>
  <sheetProtection sheet="1" autoFilter="0" formatColumns="0" formatRows="0" objects="1" scenarios="1" spinCount="100000" saltValue="CSwN61GhvbFdwWUBJi5zs/JBrHKp93od5g41dc0CkcUluAvYqg/B0C6kiwnaP8Z2GZTNCSQMOCxlnjGVZjQVOg==" hashValue="U4FX4aGw44u8Fq+8zNWBG5h6zy5Bt97BznKn4TbhBlHvP08mb3xYRbwIXWLrnNd0pYttlfxV57FXnuXATZrKOA==" algorithmName="SHA-512" password="CC35"/>
  <autoFilter ref="C91:K97"/>
  <mergeCells count="15">
    <mergeCell ref="E7:H7"/>
    <mergeCell ref="E11:H11"/>
    <mergeCell ref="E9:H9"/>
    <mergeCell ref="E13:H13"/>
    <mergeCell ref="E22:H22"/>
    <mergeCell ref="E31:H31"/>
    <mergeCell ref="E52:H52"/>
    <mergeCell ref="E56:H56"/>
    <mergeCell ref="E54:H54"/>
    <mergeCell ref="E58:H58"/>
    <mergeCell ref="E78:H78"/>
    <mergeCell ref="E82:H82"/>
    <mergeCell ref="E80:H80"/>
    <mergeCell ref="E84:H8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179</v>
      </c>
    </row>
    <row r="3" ht="6.96" customHeight="1">
      <c r="B3" s="137"/>
      <c r="C3" s="138"/>
      <c r="D3" s="138"/>
      <c r="E3" s="138"/>
      <c r="F3" s="138"/>
      <c r="G3" s="138"/>
      <c r="H3" s="138"/>
      <c r="I3" s="139"/>
      <c r="J3" s="138"/>
      <c r="K3" s="138"/>
      <c r="L3" s="20"/>
      <c r="AT3" s="17" t="s">
        <v>84</v>
      </c>
    </row>
    <row r="4" ht="24.96" customHeight="1">
      <c r="B4" s="20"/>
      <c r="D4" s="140" t="s">
        <v>182</v>
      </c>
      <c r="L4" s="20"/>
      <c r="M4" s="24" t="s">
        <v>10</v>
      </c>
      <c r="AT4" s="17" t="s">
        <v>4</v>
      </c>
    </row>
    <row r="5" ht="6.96" customHeight="1">
      <c r="B5" s="20"/>
      <c r="L5" s="20"/>
    </row>
    <row r="6" ht="12" customHeight="1">
      <c r="B6" s="20"/>
      <c r="D6" s="141" t="s">
        <v>16</v>
      </c>
      <c r="L6" s="20"/>
    </row>
    <row r="7" ht="16.5" customHeight="1">
      <c r="B7" s="20"/>
      <c r="E7" s="142" t="str">
        <f>'Rekapitulace stavby'!K6</f>
        <v>Oprava přejezdů v obvodu ST Ústí n.L.</v>
      </c>
      <c r="F7" s="141"/>
      <c r="G7" s="141"/>
      <c r="H7" s="141"/>
      <c r="L7" s="20"/>
    </row>
    <row r="8">
      <c r="B8" s="20"/>
      <c r="D8" s="141" t="s">
        <v>183</v>
      </c>
      <c r="L8" s="20"/>
    </row>
    <row r="9" ht="16.5" customHeight="1">
      <c r="B9" s="20"/>
      <c r="E9" s="142" t="s">
        <v>1632</v>
      </c>
      <c r="L9" s="20"/>
    </row>
    <row r="10" ht="12" customHeight="1">
      <c r="B10" s="20"/>
      <c r="D10" s="141" t="s">
        <v>185</v>
      </c>
      <c r="L10" s="20"/>
    </row>
    <row r="11" s="1" customFormat="1" ht="16.5" customHeight="1">
      <c r="B11" s="43"/>
      <c r="E11" s="141" t="s">
        <v>186</v>
      </c>
      <c r="F11" s="1"/>
      <c r="G11" s="1"/>
      <c r="H11" s="1"/>
      <c r="I11" s="143"/>
      <c r="L11" s="43"/>
    </row>
    <row r="12" s="1" customFormat="1" ht="12" customHeight="1">
      <c r="B12" s="43"/>
      <c r="D12" s="141" t="s">
        <v>187</v>
      </c>
      <c r="I12" s="143"/>
      <c r="L12" s="43"/>
    </row>
    <row r="13" s="1" customFormat="1" ht="36.96" customHeight="1">
      <c r="B13" s="43"/>
      <c r="E13" s="144" t="s">
        <v>1633</v>
      </c>
      <c r="F13" s="1"/>
      <c r="G13" s="1"/>
      <c r="H13" s="1"/>
      <c r="I13" s="143"/>
      <c r="L13" s="43"/>
    </row>
    <row r="14" s="1" customFormat="1">
      <c r="B14" s="43"/>
      <c r="I14" s="143"/>
      <c r="L14" s="43"/>
    </row>
    <row r="15" s="1" customFormat="1" ht="12" customHeight="1">
      <c r="B15" s="43"/>
      <c r="D15" s="141" t="s">
        <v>18</v>
      </c>
      <c r="F15" s="17" t="s">
        <v>21</v>
      </c>
      <c r="I15" s="145" t="s">
        <v>20</v>
      </c>
      <c r="J15" s="17" t="s">
        <v>21</v>
      </c>
      <c r="L15" s="43"/>
    </row>
    <row r="16" s="1" customFormat="1" ht="12" customHeight="1">
      <c r="B16" s="43"/>
      <c r="D16" s="141" t="s">
        <v>22</v>
      </c>
      <c r="F16" s="17" t="s">
        <v>23</v>
      </c>
      <c r="I16" s="145" t="s">
        <v>24</v>
      </c>
      <c r="J16" s="146" t="str">
        <f>'Rekapitulace stavby'!AN8</f>
        <v>2. 11. 2018</v>
      </c>
      <c r="L16" s="43"/>
    </row>
    <row r="17" s="1" customFormat="1" ht="10.8" customHeight="1">
      <c r="B17" s="43"/>
      <c r="I17" s="143"/>
      <c r="L17" s="43"/>
    </row>
    <row r="18" s="1" customFormat="1" ht="12" customHeight="1">
      <c r="B18" s="43"/>
      <c r="D18" s="141" t="s">
        <v>26</v>
      </c>
      <c r="I18" s="145" t="s">
        <v>27</v>
      </c>
      <c r="J18" s="17" t="s">
        <v>28</v>
      </c>
      <c r="L18" s="43"/>
    </row>
    <row r="19" s="1" customFormat="1" ht="18" customHeight="1">
      <c r="B19" s="43"/>
      <c r="E19" s="17" t="s">
        <v>29</v>
      </c>
      <c r="I19" s="145" t="s">
        <v>30</v>
      </c>
      <c r="J19" s="17" t="s">
        <v>31</v>
      </c>
      <c r="L19" s="43"/>
    </row>
    <row r="20" s="1" customFormat="1" ht="6.96" customHeight="1">
      <c r="B20" s="43"/>
      <c r="I20" s="143"/>
      <c r="L20" s="43"/>
    </row>
    <row r="21" s="1" customFormat="1" ht="12" customHeight="1">
      <c r="B21" s="43"/>
      <c r="D21" s="141" t="s">
        <v>32</v>
      </c>
      <c r="I21" s="145" t="s">
        <v>27</v>
      </c>
      <c r="J21" s="33" t="str">
        <f>'Rekapitulace stavby'!AN13</f>
        <v>Vyplň údaj</v>
      </c>
      <c r="L21" s="43"/>
    </row>
    <row r="22" s="1" customFormat="1" ht="18" customHeight="1">
      <c r="B22" s="43"/>
      <c r="E22" s="33" t="str">
        <f>'Rekapitulace stavby'!E14</f>
        <v>Vyplň údaj</v>
      </c>
      <c r="F22" s="17"/>
      <c r="G22" s="17"/>
      <c r="H22" s="17"/>
      <c r="I22" s="145" t="s">
        <v>30</v>
      </c>
      <c r="J22" s="33" t="str">
        <f>'Rekapitulace stavby'!AN14</f>
        <v>Vyplň údaj</v>
      </c>
      <c r="L22" s="43"/>
    </row>
    <row r="23" s="1" customFormat="1" ht="6.96" customHeight="1">
      <c r="B23" s="43"/>
      <c r="I23" s="143"/>
      <c r="L23" s="43"/>
    </row>
    <row r="24" s="1" customFormat="1" ht="12" customHeight="1">
      <c r="B24" s="43"/>
      <c r="D24" s="141" t="s">
        <v>34</v>
      </c>
      <c r="I24" s="145" t="s">
        <v>27</v>
      </c>
      <c r="J24" s="17" t="str">
        <f>IF('Rekapitulace stavby'!AN16="","",'Rekapitulace stavby'!AN16)</f>
        <v/>
      </c>
      <c r="L24" s="43"/>
    </row>
    <row r="25" s="1" customFormat="1" ht="18" customHeight="1">
      <c r="B25" s="43"/>
      <c r="E25" s="17" t="str">
        <f>IF('Rekapitulace stavby'!E17="","",'Rekapitulace stavby'!E17)</f>
        <v xml:space="preserve"> </v>
      </c>
      <c r="I25" s="145" t="s">
        <v>30</v>
      </c>
      <c r="J25" s="17" t="str">
        <f>IF('Rekapitulace stavby'!AN17="","",'Rekapitulace stavby'!AN17)</f>
        <v/>
      </c>
      <c r="L25" s="43"/>
    </row>
    <row r="26" s="1" customFormat="1" ht="6.96" customHeight="1">
      <c r="B26" s="43"/>
      <c r="I26" s="143"/>
      <c r="L26" s="43"/>
    </row>
    <row r="27" s="1" customFormat="1" ht="12" customHeight="1">
      <c r="B27" s="43"/>
      <c r="D27" s="141" t="s">
        <v>37</v>
      </c>
      <c r="I27" s="145" t="s">
        <v>27</v>
      </c>
      <c r="J27" s="17" t="s">
        <v>21</v>
      </c>
      <c r="L27" s="43"/>
    </row>
    <row r="28" s="1" customFormat="1" ht="18" customHeight="1">
      <c r="B28" s="43"/>
      <c r="E28" s="17" t="s">
        <v>38</v>
      </c>
      <c r="I28" s="145" t="s">
        <v>30</v>
      </c>
      <c r="J28" s="17" t="s">
        <v>21</v>
      </c>
      <c r="L28" s="43"/>
    </row>
    <row r="29" s="1" customFormat="1" ht="6.96" customHeight="1">
      <c r="B29" s="43"/>
      <c r="I29" s="143"/>
      <c r="L29" s="43"/>
    </row>
    <row r="30" s="1" customFormat="1" ht="12" customHeight="1">
      <c r="B30" s="43"/>
      <c r="D30" s="141" t="s">
        <v>39</v>
      </c>
      <c r="I30" s="143"/>
      <c r="L30" s="43"/>
    </row>
    <row r="31" s="7" customFormat="1" ht="45" customHeight="1">
      <c r="B31" s="147"/>
      <c r="E31" s="148" t="s">
        <v>40</v>
      </c>
      <c r="F31" s="148"/>
      <c r="G31" s="148"/>
      <c r="H31" s="148"/>
      <c r="I31" s="149"/>
      <c r="L31" s="147"/>
    </row>
    <row r="32" s="1" customFormat="1" ht="6.96" customHeight="1">
      <c r="B32" s="43"/>
      <c r="I32" s="143"/>
      <c r="L32" s="43"/>
    </row>
    <row r="33" s="1" customFormat="1" ht="6.96" customHeight="1">
      <c r="B33" s="43"/>
      <c r="D33" s="71"/>
      <c r="E33" s="71"/>
      <c r="F33" s="71"/>
      <c r="G33" s="71"/>
      <c r="H33" s="71"/>
      <c r="I33" s="150"/>
      <c r="J33" s="71"/>
      <c r="K33" s="71"/>
      <c r="L33" s="43"/>
    </row>
    <row r="34" s="1" customFormat="1" ht="25.44" customHeight="1">
      <c r="B34" s="43"/>
      <c r="D34" s="151" t="s">
        <v>41</v>
      </c>
      <c r="I34" s="143"/>
      <c r="J34" s="152">
        <f>ROUND(J94, 2)</f>
        <v>0</v>
      </c>
      <c r="L34" s="43"/>
    </row>
    <row r="35" s="1" customFormat="1" ht="6.96" customHeight="1">
      <c r="B35" s="43"/>
      <c r="D35" s="71"/>
      <c r="E35" s="71"/>
      <c r="F35" s="71"/>
      <c r="G35" s="71"/>
      <c r="H35" s="71"/>
      <c r="I35" s="150"/>
      <c r="J35" s="71"/>
      <c r="K35" s="71"/>
      <c r="L35" s="43"/>
    </row>
    <row r="36" s="1" customFormat="1" ht="14.4" customHeight="1">
      <c r="B36" s="43"/>
      <c r="F36" s="153" t="s">
        <v>43</v>
      </c>
      <c r="I36" s="154" t="s">
        <v>42</v>
      </c>
      <c r="J36" s="153" t="s">
        <v>44</v>
      </c>
      <c r="L36" s="43"/>
    </row>
    <row r="37" s="1" customFormat="1" ht="14.4" customHeight="1">
      <c r="B37" s="43"/>
      <c r="D37" s="141" t="s">
        <v>45</v>
      </c>
      <c r="E37" s="141" t="s">
        <v>46</v>
      </c>
      <c r="F37" s="155">
        <f>ROUND((SUM(BE94:BE219)),  2)</f>
        <v>0</v>
      </c>
      <c r="I37" s="156">
        <v>0.20999999999999999</v>
      </c>
      <c r="J37" s="155">
        <f>ROUND(((SUM(BE94:BE219))*I37),  2)</f>
        <v>0</v>
      </c>
      <c r="L37" s="43"/>
    </row>
    <row r="38" s="1" customFormat="1" ht="14.4" customHeight="1">
      <c r="B38" s="43"/>
      <c r="E38" s="141" t="s">
        <v>47</v>
      </c>
      <c r="F38" s="155">
        <f>ROUND((SUM(BF94:BF219)),  2)</f>
        <v>0</v>
      </c>
      <c r="I38" s="156">
        <v>0.14999999999999999</v>
      </c>
      <c r="J38" s="155">
        <f>ROUND(((SUM(BF94:BF219))*I38),  2)</f>
        <v>0</v>
      </c>
      <c r="L38" s="43"/>
    </row>
    <row r="39" hidden="1" s="1" customFormat="1" ht="14.4" customHeight="1">
      <c r="B39" s="43"/>
      <c r="E39" s="141" t="s">
        <v>48</v>
      </c>
      <c r="F39" s="155">
        <f>ROUND((SUM(BG94:BG219)),  2)</f>
        <v>0</v>
      </c>
      <c r="I39" s="156">
        <v>0.20999999999999999</v>
      </c>
      <c r="J39" s="155">
        <f>0</f>
        <v>0</v>
      </c>
      <c r="L39" s="43"/>
    </row>
    <row r="40" hidden="1" s="1" customFormat="1" ht="14.4" customHeight="1">
      <c r="B40" s="43"/>
      <c r="E40" s="141" t="s">
        <v>49</v>
      </c>
      <c r="F40" s="155">
        <f>ROUND((SUM(BH94:BH219)),  2)</f>
        <v>0</v>
      </c>
      <c r="I40" s="156">
        <v>0.14999999999999999</v>
      </c>
      <c r="J40" s="155">
        <f>0</f>
        <v>0</v>
      </c>
      <c r="L40" s="43"/>
    </row>
    <row r="41" hidden="1" s="1" customFormat="1" ht="14.4" customHeight="1">
      <c r="B41" s="43"/>
      <c r="E41" s="141" t="s">
        <v>50</v>
      </c>
      <c r="F41" s="155">
        <f>ROUND((SUM(BI94:BI219)),  2)</f>
        <v>0</v>
      </c>
      <c r="I41" s="156">
        <v>0</v>
      </c>
      <c r="J41" s="155">
        <f>0</f>
        <v>0</v>
      </c>
      <c r="L41" s="43"/>
    </row>
    <row r="42" s="1" customFormat="1" ht="6.96" customHeight="1">
      <c r="B42" s="43"/>
      <c r="I42" s="143"/>
      <c r="L42" s="43"/>
    </row>
    <row r="43" s="1" customFormat="1" ht="25.44" customHeight="1">
      <c r="B43" s="43"/>
      <c r="C43" s="157"/>
      <c r="D43" s="158" t="s">
        <v>51</v>
      </c>
      <c r="E43" s="159"/>
      <c r="F43" s="159"/>
      <c r="G43" s="160" t="s">
        <v>52</v>
      </c>
      <c r="H43" s="161" t="s">
        <v>53</v>
      </c>
      <c r="I43" s="162"/>
      <c r="J43" s="163">
        <f>SUM(J34:J41)</f>
        <v>0</v>
      </c>
      <c r="K43" s="164"/>
      <c r="L43" s="43"/>
    </row>
    <row r="44" s="1" customFormat="1" ht="14.4" customHeight="1">
      <c r="B44" s="165"/>
      <c r="C44" s="166"/>
      <c r="D44" s="166"/>
      <c r="E44" s="166"/>
      <c r="F44" s="166"/>
      <c r="G44" s="166"/>
      <c r="H44" s="166"/>
      <c r="I44" s="167"/>
      <c r="J44" s="166"/>
      <c r="K44" s="166"/>
      <c r="L44" s="43"/>
    </row>
    <row r="48" s="1" customFormat="1" ht="6.96" customHeight="1">
      <c r="B48" s="168"/>
      <c r="C48" s="169"/>
      <c r="D48" s="169"/>
      <c r="E48" s="169"/>
      <c r="F48" s="169"/>
      <c r="G48" s="169"/>
      <c r="H48" s="169"/>
      <c r="I48" s="170"/>
      <c r="J48" s="169"/>
      <c r="K48" s="169"/>
      <c r="L48" s="43"/>
    </row>
    <row r="49" s="1" customFormat="1" ht="24.96" customHeight="1">
      <c r="B49" s="38"/>
      <c r="C49" s="23" t="s">
        <v>189</v>
      </c>
      <c r="D49" s="39"/>
      <c r="E49" s="39"/>
      <c r="F49" s="39"/>
      <c r="G49" s="39"/>
      <c r="H49" s="39"/>
      <c r="I49" s="143"/>
      <c r="J49" s="39"/>
      <c r="K49" s="39"/>
      <c r="L49" s="43"/>
    </row>
    <row r="50" s="1" customFormat="1" ht="6.96" customHeight="1">
      <c r="B50" s="38"/>
      <c r="C50" s="39"/>
      <c r="D50" s="39"/>
      <c r="E50" s="39"/>
      <c r="F50" s="39"/>
      <c r="G50" s="39"/>
      <c r="H50" s="39"/>
      <c r="I50" s="143"/>
      <c r="J50" s="39"/>
      <c r="K50" s="39"/>
      <c r="L50" s="43"/>
    </row>
    <row r="51" s="1" customFormat="1" ht="12" customHeight="1">
      <c r="B51" s="38"/>
      <c r="C51" s="32" t="s">
        <v>16</v>
      </c>
      <c r="D51" s="39"/>
      <c r="E51" s="39"/>
      <c r="F51" s="39"/>
      <c r="G51" s="39"/>
      <c r="H51" s="39"/>
      <c r="I51" s="143"/>
      <c r="J51" s="39"/>
      <c r="K51" s="39"/>
      <c r="L51" s="43"/>
    </row>
    <row r="52" s="1" customFormat="1" ht="16.5" customHeight="1">
      <c r="B52" s="38"/>
      <c r="C52" s="39"/>
      <c r="D52" s="39"/>
      <c r="E52" s="171" t="str">
        <f>E7</f>
        <v>Oprava přejezdů v obvodu ST Ústí n.L.</v>
      </c>
      <c r="F52" s="32"/>
      <c r="G52" s="32"/>
      <c r="H52" s="32"/>
      <c r="I52" s="143"/>
      <c r="J52" s="39"/>
      <c r="K52" s="39"/>
      <c r="L52" s="43"/>
    </row>
    <row r="53" ht="12" customHeight="1">
      <c r="B53" s="21"/>
      <c r="C53" s="32" t="s">
        <v>183</v>
      </c>
      <c r="D53" s="22"/>
      <c r="E53" s="22"/>
      <c r="F53" s="22"/>
      <c r="G53" s="22"/>
      <c r="H53" s="22"/>
      <c r="I53" s="136"/>
      <c r="J53" s="22"/>
      <c r="K53" s="22"/>
      <c r="L53" s="20"/>
    </row>
    <row r="54" ht="16.5" customHeight="1">
      <c r="B54" s="21"/>
      <c r="C54" s="22"/>
      <c r="D54" s="22"/>
      <c r="E54" s="171" t="s">
        <v>1632</v>
      </c>
      <c r="F54" s="22"/>
      <c r="G54" s="22"/>
      <c r="H54" s="22"/>
      <c r="I54" s="136"/>
      <c r="J54" s="22"/>
      <c r="K54" s="22"/>
      <c r="L54" s="20"/>
    </row>
    <row r="55" ht="12" customHeight="1">
      <c r="B55" s="21"/>
      <c r="C55" s="32" t="s">
        <v>185</v>
      </c>
      <c r="D55" s="22"/>
      <c r="E55" s="22"/>
      <c r="F55" s="22"/>
      <c r="G55" s="22"/>
      <c r="H55" s="22"/>
      <c r="I55" s="136"/>
      <c r="J55" s="22"/>
      <c r="K55" s="22"/>
      <c r="L55" s="20"/>
    </row>
    <row r="56" s="1" customFormat="1" ht="16.5" customHeight="1">
      <c r="B56" s="38"/>
      <c r="C56" s="39"/>
      <c r="D56" s="39"/>
      <c r="E56" s="32" t="s">
        <v>186</v>
      </c>
      <c r="F56" s="39"/>
      <c r="G56" s="39"/>
      <c r="H56" s="39"/>
      <c r="I56" s="143"/>
      <c r="J56" s="39"/>
      <c r="K56" s="39"/>
      <c r="L56" s="43"/>
    </row>
    <row r="57" s="1" customFormat="1" ht="12" customHeight="1">
      <c r="B57" s="38"/>
      <c r="C57" s="32" t="s">
        <v>187</v>
      </c>
      <c r="D57" s="39"/>
      <c r="E57" s="39"/>
      <c r="F57" s="39"/>
      <c r="G57" s="39"/>
      <c r="H57" s="39"/>
      <c r="I57" s="143"/>
      <c r="J57" s="39"/>
      <c r="K57" s="39"/>
      <c r="L57" s="43"/>
    </row>
    <row r="58" s="1" customFormat="1" ht="16.5" customHeight="1">
      <c r="B58" s="38"/>
      <c r="C58" s="39"/>
      <c r="D58" s="39"/>
      <c r="E58" s="64" t="str">
        <f>E13</f>
        <v>ZRN - TK - P2053</v>
      </c>
      <c r="F58" s="39"/>
      <c r="G58" s="39"/>
      <c r="H58" s="39"/>
      <c r="I58" s="143"/>
      <c r="J58" s="39"/>
      <c r="K58" s="39"/>
      <c r="L58" s="43"/>
    </row>
    <row r="59" s="1" customFormat="1" ht="6.96" customHeight="1">
      <c r="B59" s="38"/>
      <c r="C59" s="39"/>
      <c r="D59" s="39"/>
      <c r="E59" s="39"/>
      <c r="F59" s="39"/>
      <c r="G59" s="39"/>
      <c r="H59" s="39"/>
      <c r="I59" s="143"/>
      <c r="J59" s="39"/>
      <c r="K59" s="39"/>
      <c r="L59" s="43"/>
    </row>
    <row r="60" s="1" customFormat="1" ht="12" customHeight="1">
      <c r="B60" s="38"/>
      <c r="C60" s="32" t="s">
        <v>22</v>
      </c>
      <c r="D60" s="39"/>
      <c r="E60" s="39"/>
      <c r="F60" s="27" t="str">
        <f>F16</f>
        <v>obvod ST Ústí n.L.</v>
      </c>
      <c r="G60" s="39"/>
      <c r="H60" s="39"/>
      <c r="I60" s="145" t="s">
        <v>24</v>
      </c>
      <c r="J60" s="67" t="str">
        <f>IF(J16="","",J16)</f>
        <v>2. 11. 2018</v>
      </c>
      <c r="K60" s="39"/>
      <c r="L60" s="43"/>
    </row>
    <row r="61" s="1" customFormat="1" ht="6.96" customHeight="1">
      <c r="B61" s="38"/>
      <c r="C61" s="39"/>
      <c r="D61" s="39"/>
      <c r="E61" s="39"/>
      <c r="F61" s="39"/>
      <c r="G61" s="39"/>
      <c r="H61" s="39"/>
      <c r="I61" s="143"/>
      <c r="J61" s="39"/>
      <c r="K61" s="39"/>
      <c r="L61" s="43"/>
    </row>
    <row r="62" s="1" customFormat="1" ht="13.65" customHeight="1">
      <c r="B62" s="38"/>
      <c r="C62" s="32" t="s">
        <v>26</v>
      </c>
      <c r="D62" s="39"/>
      <c r="E62" s="39"/>
      <c r="F62" s="27" t="str">
        <f>E19</f>
        <v>SŽDC s.o., OŘ Ústí n.L., ST Ústí n.L.</v>
      </c>
      <c r="G62" s="39"/>
      <c r="H62" s="39"/>
      <c r="I62" s="145" t="s">
        <v>34</v>
      </c>
      <c r="J62" s="36" t="str">
        <f>E25</f>
        <v xml:space="preserve"> </v>
      </c>
      <c r="K62" s="39"/>
      <c r="L62" s="43"/>
    </row>
    <row r="63" s="1" customFormat="1" ht="24.9" customHeight="1">
      <c r="B63" s="38"/>
      <c r="C63" s="32" t="s">
        <v>32</v>
      </c>
      <c r="D63" s="39"/>
      <c r="E63" s="39"/>
      <c r="F63" s="27" t="str">
        <f>IF(E22="","",E22)</f>
        <v>Vyplň údaj</v>
      </c>
      <c r="G63" s="39"/>
      <c r="H63" s="39"/>
      <c r="I63" s="145" t="s">
        <v>37</v>
      </c>
      <c r="J63" s="36" t="str">
        <f>E28</f>
        <v>Jakub Lukášek, DiS; Jan Seemann, DiS</v>
      </c>
      <c r="K63" s="39"/>
      <c r="L63" s="43"/>
    </row>
    <row r="64" s="1" customFormat="1" ht="10.32" customHeight="1">
      <c r="B64" s="38"/>
      <c r="C64" s="39"/>
      <c r="D64" s="39"/>
      <c r="E64" s="39"/>
      <c r="F64" s="39"/>
      <c r="G64" s="39"/>
      <c r="H64" s="39"/>
      <c r="I64" s="143"/>
      <c r="J64" s="39"/>
      <c r="K64" s="39"/>
      <c r="L64" s="43"/>
    </row>
    <row r="65" s="1" customFormat="1" ht="29.28" customHeight="1">
      <c r="B65" s="38"/>
      <c r="C65" s="172" t="s">
        <v>190</v>
      </c>
      <c r="D65" s="173"/>
      <c r="E65" s="173"/>
      <c r="F65" s="173"/>
      <c r="G65" s="173"/>
      <c r="H65" s="173"/>
      <c r="I65" s="174"/>
      <c r="J65" s="175" t="s">
        <v>191</v>
      </c>
      <c r="K65" s="173"/>
      <c r="L65" s="43"/>
    </row>
    <row r="66" s="1" customFormat="1" ht="10.32" customHeight="1">
      <c r="B66" s="38"/>
      <c r="C66" s="39"/>
      <c r="D66" s="39"/>
      <c r="E66" s="39"/>
      <c r="F66" s="39"/>
      <c r="G66" s="39"/>
      <c r="H66" s="39"/>
      <c r="I66" s="143"/>
      <c r="J66" s="39"/>
      <c r="K66" s="39"/>
      <c r="L66" s="43"/>
    </row>
    <row r="67" s="1" customFormat="1" ht="22.8" customHeight="1">
      <c r="B67" s="38"/>
      <c r="C67" s="176" t="s">
        <v>73</v>
      </c>
      <c r="D67" s="39"/>
      <c r="E67" s="39"/>
      <c r="F67" s="39"/>
      <c r="G67" s="39"/>
      <c r="H67" s="39"/>
      <c r="I67" s="143"/>
      <c r="J67" s="97">
        <f>J94</f>
        <v>0</v>
      </c>
      <c r="K67" s="39"/>
      <c r="L67" s="43"/>
      <c r="AU67" s="17" t="s">
        <v>192</v>
      </c>
    </row>
    <row r="68" s="8" customFormat="1" ht="24.96" customHeight="1">
      <c r="B68" s="177"/>
      <c r="C68" s="178"/>
      <c r="D68" s="179" t="s">
        <v>193</v>
      </c>
      <c r="E68" s="180"/>
      <c r="F68" s="180"/>
      <c r="G68" s="180"/>
      <c r="H68" s="180"/>
      <c r="I68" s="181"/>
      <c r="J68" s="182">
        <f>J95</f>
        <v>0</v>
      </c>
      <c r="K68" s="178"/>
      <c r="L68" s="183"/>
    </row>
    <row r="69" s="9" customFormat="1" ht="19.92" customHeight="1">
      <c r="B69" s="184"/>
      <c r="C69" s="120"/>
      <c r="D69" s="185" t="s">
        <v>194</v>
      </c>
      <c r="E69" s="186"/>
      <c r="F69" s="186"/>
      <c r="G69" s="186"/>
      <c r="H69" s="186"/>
      <c r="I69" s="187"/>
      <c r="J69" s="188">
        <f>J96</f>
        <v>0</v>
      </c>
      <c r="K69" s="120"/>
      <c r="L69" s="189"/>
    </row>
    <row r="70" s="8" customFormat="1" ht="24.96" customHeight="1">
      <c r="B70" s="177"/>
      <c r="C70" s="178"/>
      <c r="D70" s="179" t="s">
        <v>195</v>
      </c>
      <c r="E70" s="180"/>
      <c r="F70" s="180"/>
      <c r="G70" s="180"/>
      <c r="H70" s="180"/>
      <c r="I70" s="181"/>
      <c r="J70" s="182">
        <f>J179</f>
        <v>0</v>
      </c>
      <c r="K70" s="178"/>
      <c r="L70" s="183"/>
    </row>
    <row r="71" s="1" customFormat="1" ht="21.84" customHeight="1">
      <c r="B71" s="38"/>
      <c r="C71" s="39"/>
      <c r="D71" s="39"/>
      <c r="E71" s="39"/>
      <c r="F71" s="39"/>
      <c r="G71" s="39"/>
      <c r="H71" s="39"/>
      <c r="I71" s="143"/>
      <c r="J71" s="39"/>
      <c r="K71" s="39"/>
      <c r="L71" s="43"/>
    </row>
    <row r="72" s="1" customFormat="1" ht="6.96" customHeight="1">
      <c r="B72" s="57"/>
      <c r="C72" s="58"/>
      <c r="D72" s="58"/>
      <c r="E72" s="58"/>
      <c r="F72" s="58"/>
      <c r="G72" s="58"/>
      <c r="H72" s="58"/>
      <c r="I72" s="167"/>
      <c r="J72" s="58"/>
      <c r="K72" s="58"/>
      <c r="L72" s="43"/>
    </row>
    <row r="76" s="1" customFormat="1" ht="6.96" customHeight="1">
      <c r="B76" s="59"/>
      <c r="C76" s="60"/>
      <c r="D76" s="60"/>
      <c r="E76" s="60"/>
      <c r="F76" s="60"/>
      <c r="G76" s="60"/>
      <c r="H76" s="60"/>
      <c r="I76" s="170"/>
      <c r="J76" s="60"/>
      <c r="K76" s="60"/>
      <c r="L76" s="43"/>
    </row>
    <row r="77" s="1" customFormat="1" ht="24.96" customHeight="1">
      <c r="B77" s="38"/>
      <c r="C77" s="23" t="s">
        <v>197</v>
      </c>
      <c r="D77" s="39"/>
      <c r="E77" s="39"/>
      <c r="F77" s="39"/>
      <c r="G77" s="39"/>
      <c r="H77" s="39"/>
      <c r="I77" s="143"/>
      <c r="J77" s="39"/>
      <c r="K77" s="39"/>
      <c r="L77" s="43"/>
    </row>
    <row r="78" s="1" customFormat="1" ht="6.96" customHeight="1">
      <c r="B78" s="38"/>
      <c r="C78" s="39"/>
      <c r="D78" s="39"/>
      <c r="E78" s="39"/>
      <c r="F78" s="39"/>
      <c r="G78" s="39"/>
      <c r="H78" s="39"/>
      <c r="I78" s="143"/>
      <c r="J78" s="39"/>
      <c r="K78" s="39"/>
      <c r="L78" s="43"/>
    </row>
    <row r="79" s="1" customFormat="1" ht="12" customHeight="1">
      <c r="B79" s="38"/>
      <c r="C79" s="32" t="s">
        <v>16</v>
      </c>
      <c r="D79" s="39"/>
      <c r="E79" s="39"/>
      <c r="F79" s="39"/>
      <c r="G79" s="39"/>
      <c r="H79" s="39"/>
      <c r="I79" s="143"/>
      <c r="J79" s="39"/>
      <c r="K79" s="39"/>
      <c r="L79" s="43"/>
    </row>
    <row r="80" s="1" customFormat="1" ht="16.5" customHeight="1">
      <c r="B80" s="38"/>
      <c r="C80" s="39"/>
      <c r="D80" s="39"/>
      <c r="E80" s="171" t="str">
        <f>E7</f>
        <v>Oprava přejezdů v obvodu ST Ústí n.L.</v>
      </c>
      <c r="F80" s="32"/>
      <c r="G80" s="32"/>
      <c r="H80" s="32"/>
      <c r="I80" s="143"/>
      <c r="J80" s="39"/>
      <c r="K80" s="39"/>
      <c r="L80" s="43"/>
    </row>
    <row r="81" ht="12" customHeight="1">
      <c r="B81" s="21"/>
      <c r="C81" s="32" t="s">
        <v>183</v>
      </c>
      <c r="D81" s="22"/>
      <c r="E81" s="22"/>
      <c r="F81" s="22"/>
      <c r="G81" s="22"/>
      <c r="H81" s="22"/>
      <c r="I81" s="136"/>
      <c r="J81" s="22"/>
      <c r="K81" s="22"/>
      <c r="L81" s="20"/>
    </row>
    <row r="82" ht="16.5" customHeight="1">
      <c r="B82" s="21"/>
      <c r="C82" s="22"/>
      <c r="D82" s="22"/>
      <c r="E82" s="171" t="s">
        <v>1632</v>
      </c>
      <c r="F82" s="22"/>
      <c r="G82" s="22"/>
      <c r="H82" s="22"/>
      <c r="I82" s="136"/>
      <c r="J82" s="22"/>
      <c r="K82" s="22"/>
      <c r="L82" s="20"/>
    </row>
    <row r="83" ht="12" customHeight="1">
      <c r="B83" s="21"/>
      <c r="C83" s="32" t="s">
        <v>185</v>
      </c>
      <c r="D83" s="22"/>
      <c r="E83" s="22"/>
      <c r="F83" s="22"/>
      <c r="G83" s="22"/>
      <c r="H83" s="22"/>
      <c r="I83" s="136"/>
      <c r="J83" s="22"/>
      <c r="K83" s="22"/>
      <c r="L83" s="20"/>
    </row>
    <row r="84" s="1" customFormat="1" ht="16.5" customHeight="1">
      <c r="B84" s="38"/>
      <c r="C84" s="39"/>
      <c r="D84" s="39"/>
      <c r="E84" s="32" t="s">
        <v>186</v>
      </c>
      <c r="F84" s="39"/>
      <c r="G84" s="39"/>
      <c r="H84" s="39"/>
      <c r="I84" s="143"/>
      <c r="J84" s="39"/>
      <c r="K84" s="39"/>
      <c r="L84" s="43"/>
    </row>
    <row r="85" s="1" customFormat="1" ht="12" customHeight="1">
      <c r="B85" s="38"/>
      <c r="C85" s="32" t="s">
        <v>187</v>
      </c>
      <c r="D85" s="39"/>
      <c r="E85" s="39"/>
      <c r="F85" s="39"/>
      <c r="G85" s="39"/>
      <c r="H85" s="39"/>
      <c r="I85" s="143"/>
      <c r="J85" s="39"/>
      <c r="K85" s="39"/>
      <c r="L85" s="43"/>
    </row>
    <row r="86" s="1" customFormat="1" ht="16.5" customHeight="1">
      <c r="B86" s="38"/>
      <c r="C86" s="39"/>
      <c r="D86" s="39"/>
      <c r="E86" s="64" t="str">
        <f>E13</f>
        <v>ZRN - TK - P2053</v>
      </c>
      <c r="F86" s="39"/>
      <c r="G86" s="39"/>
      <c r="H86" s="39"/>
      <c r="I86" s="143"/>
      <c r="J86" s="39"/>
      <c r="K86" s="39"/>
      <c r="L86" s="43"/>
    </row>
    <row r="87" s="1" customFormat="1" ht="6.96" customHeight="1">
      <c r="B87" s="38"/>
      <c r="C87" s="39"/>
      <c r="D87" s="39"/>
      <c r="E87" s="39"/>
      <c r="F87" s="39"/>
      <c r="G87" s="39"/>
      <c r="H87" s="39"/>
      <c r="I87" s="143"/>
      <c r="J87" s="39"/>
      <c r="K87" s="39"/>
      <c r="L87" s="43"/>
    </row>
    <row r="88" s="1" customFormat="1" ht="12" customHeight="1">
      <c r="B88" s="38"/>
      <c r="C88" s="32" t="s">
        <v>22</v>
      </c>
      <c r="D88" s="39"/>
      <c r="E88" s="39"/>
      <c r="F88" s="27" t="str">
        <f>F16</f>
        <v>obvod ST Ústí n.L.</v>
      </c>
      <c r="G88" s="39"/>
      <c r="H88" s="39"/>
      <c r="I88" s="145" t="s">
        <v>24</v>
      </c>
      <c r="J88" s="67" t="str">
        <f>IF(J16="","",J16)</f>
        <v>2. 11. 2018</v>
      </c>
      <c r="K88" s="39"/>
      <c r="L88" s="43"/>
    </row>
    <row r="89" s="1" customFormat="1" ht="6.96" customHeight="1">
      <c r="B89" s="38"/>
      <c r="C89" s="39"/>
      <c r="D89" s="39"/>
      <c r="E89" s="39"/>
      <c r="F89" s="39"/>
      <c r="G89" s="39"/>
      <c r="H89" s="39"/>
      <c r="I89" s="143"/>
      <c r="J89" s="39"/>
      <c r="K89" s="39"/>
      <c r="L89" s="43"/>
    </row>
    <row r="90" s="1" customFormat="1" ht="13.65" customHeight="1">
      <c r="B90" s="38"/>
      <c r="C90" s="32" t="s">
        <v>26</v>
      </c>
      <c r="D90" s="39"/>
      <c r="E90" s="39"/>
      <c r="F90" s="27" t="str">
        <f>E19</f>
        <v>SŽDC s.o., OŘ Ústí n.L., ST Ústí n.L.</v>
      </c>
      <c r="G90" s="39"/>
      <c r="H90" s="39"/>
      <c r="I90" s="145" t="s">
        <v>34</v>
      </c>
      <c r="J90" s="36" t="str">
        <f>E25</f>
        <v xml:space="preserve"> </v>
      </c>
      <c r="K90" s="39"/>
      <c r="L90" s="43"/>
    </row>
    <row r="91" s="1" customFormat="1" ht="24.9" customHeight="1">
      <c r="B91" s="38"/>
      <c r="C91" s="32" t="s">
        <v>32</v>
      </c>
      <c r="D91" s="39"/>
      <c r="E91" s="39"/>
      <c r="F91" s="27" t="str">
        <f>IF(E22="","",E22)</f>
        <v>Vyplň údaj</v>
      </c>
      <c r="G91" s="39"/>
      <c r="H91" s="39"/>
      <c r="I91" s="145" t="s">
        <v>37</v>
      </c>
      <c r="J91" s="36" t="str">
        <f>E28</f>
        <v>Jakub Lukášek, DiS; Jan Seemann, DiS</v>
      </c>
      <c r="K91" s="39"/>
      <c r="L91" s="43"/>
    </row>
    <row r="92" s="1" customFormat="1" ht="10.32" customHeight="1">
      <c r="B92" s="38"/>
      <c r="C92" s="39"/>
      <c r="D92" s="39"/>
      <c r="E92" s="39"/>
      <c r="F92" s="39"/>
      <c r="G92" s="39"/>
      <c r="H92" s="39"/>
      <c r="I92" s="143"/>
      <c r="J92" s="39"/>
      <c r="K92" s="39"/>
      <c r="L92" s="43"/>
    </row>
    <row r="93" s="10" customFormat="1" ht="29.28" customHeight="1">
      <c r="B93" s="190"/>
      <c r="C93" s="191" t="s">
        <v>198</v>
      </c>
      <c r="D93" s="192" t="s">
        <v>60</v>
      </c>
      <c r="E93" s="192" t="s">
        <v>56</v>
      </c>
      <c r="F93" s="192" t="s">
        <v>57</v>
      </c>
      <c r="G93" s="192" t="s">
        <v>199</v>
      </c>
      <c r="H93" s="192" t="s">
        <v>200</v>
      </c>
      <c r="I93" s="193" t="s">
        <v>201</v>
      </c>
      <c r="J93" s="192" t="s">
        <v>191</v>
      </c>
      <c r="K93" s="194" t="s">
        <v>202</v>
      </c>
      <c r="L93" s="195"/>
      <c r="M93" s="87" t="s">
        <v>21</v>
      </c>
      <c r="N93" s="88" t="s">
        <v>45</v>
      </c>
      <c r="O93" s="88" t="s">
        <v>203</v>
      </c>
      <c r="P93" s="88" t="s">
        <v>204</v>
      </c>
      <c r="Q93" s="88" t="s">
        <v>205</v>
      </c>
      <c r="R93" s="88" t="s">
        <v>206</v>
      </c>
      <c r="S93" s="88" t="s">
        <v>207</v>
      </c>
      <c r="T93" s="89" t="s">
        <v>208</v>
      </c>
    </row>
    <row r="94" s="1" customFormat="1" ht="22.8" customHeight="1">
      <c r="B94" s="38"/>
      <c r="C94" s="94" t="s">
        <v>209</v>
      </c>
      <c r="D94" s="39"/>
      <c r="E94" s="39"/>
      <c r="F94" s="39"/>
      <c r="G94" s="39"/>
      <c r="H94" s="39"/>
      <c r="I94" s="143"/>
      <c r="J94" s="196">
        <f>BK94</f>
        <v>0</v>
      </c>
      <c r="K94" s="39"/>
      <c r="L94" s="43"/>
      <c r="M94" s="90"/>
      <c r="N94" s="91"/>
      <c r="O94" s="91"/>
      <c r="P94" s="197">
        <f>P95+P179</f>
        <v>0</v>
      </c>
      <c r="Q94" s="91"/>
      <c r="R94" s="197">
        <f>R95+R179</f>
        <v>235.78826000000007</v>
      </c>
      <c r="S94" s="91"/>
      <c r="T94" s="198">
        <f>T95+T179</f>
        <v>0</v>
      </c>
      <c r="AT94" s="17" t="s">
        <v>74</v>
      </c>
      <c r="AU94" s="17" t="s">
        <v>192</v>
      </c>
      <c r="BK94" s="199">
        <f>BK95+BK179</f>
        <v>0</v>
      </c>
    </row>
    <row r="95" s="11" customFormat="1" ht="25.92" customHeight="1">
      <c r="B95" s="200"/>
      <c r="C95" s="201"/>
      <c r="D95" s="202" t="s">
        <v>74</v>
      </c>
      <c r="E95" s="203" t="s">
        <v>210</v>
      </c>
      <c r="F95" s="203" t="s">
        <v>211</v>
      </c>
      <c r="G95" s="201"/>
      <c r="H95" s="201"/>
      <c r="I95" s="204"/>
      <c r="J95" s="205">
        <f>BK95</f>
        <v>0</v>
      </c>
      <c r="K95" s="201"/>
      <c r="L95" s="206"/>
      <c r="M95" s="207"/>
      <c r="N95" s="208"/>
      <c r="O95" s="208"/>
      <c r="P95" s="209">
        <f>P96</f>
        <v>0</v>
      </c>
      <c r="Q95" s="208"/>
      <c r="R95" s="209">
        <f>R96</f>
        <v>235.78826000000007</v>
      </c>
      <c r="S95" s="208"/>
      <c r="T95" s="210">
        <f>T96</f>
        <v>0</v>
      </c>
      <c r="AR95" s="211" t="s">
        <v>82</v>
      </c>
      <c r="AT95" s="212" t="s">
        <v>74</v>
      </c>
      <c r="AU95" s="212" t="s">
        <v>75</v>
      </c>
      <c r="AY95" s="211" t="s">
        <v>212</v>
      </c>
      <c r="BK95" s="213">
        <f>BK96</f>
        <v>0</v>
      </c>
    </row>
    <row r="96" s="11" customFormat="1" ht="22.8" customHeight="1">
      <c r="B96" s="200"/>
      <c r="C96" s="201"/>
      <c r="D96" s="202" t="s">
        <v>74</v>
      </c>
      <c r="E96" s="214" t="s">
        <v>213</v>
      </c>
      <c r="F96" s="214" t="s">
        <v>214</v>
      </c>
      <c r="G96" s="201"/>
      <c r="H96" s="201"/>
      <c r="I96" s="204"/>
      <c r="J96" s="215">
        <f>BK96</f>
        <v>0</v>
      </c>
      <c r="K96" s="201"/>
      <c r="L96" s="206"/>
      <c r="M96" s="207"/>
      <c r="N96" s="208"/>
      <c r="O96" s="208"/>
      <c r="P96" s="209">
        <f>SUM(P97:P178)</f>
        <v>0</v>
      </c>
      <c r="Q96" s="208"/>
      <c r="R96" s="209">
        <f>SUM(R97:R178)</f>
        <v>235.78826000000007</v>
      </c>
      <c r="S96" s="208"/>
      <c r="T96" s="210">
        <f>SUM(T97:T178)</f>
        <v>0</v>
      </c>
      <c r="AR96" s="211" t="s">
        <v>82</v>
      </c>
      <c r="AT96" s="212" t="s">
        <v>74</v>
      </c>
      <c r="AU96" s="212" t="s">
        <v>82</v>
      </c>
      <c r="AY96" s="211" t="s">
        <v>212</v>
      </c>
      <c r="BK96" s="213">
        <f>SUM(BK97:BK178)</f>
        <v>0</v>
      </c>
    </row>
    <row r="97" s="1" customFormat="1" ht="22.5" customHeight="1">
      <c r="B97" s="38"/>
      <c r="C97" s="216" t="s">
        <v>82</v>
      </c>
      <c r="D97" s="216" t="s">
        <v>215</v>
      </c>
      <c r="E97" s="217" t="s">
        <v>224</v>
      </c>
      <c r="F97" s="218" t="s">
        <v>225</v>
      </c>
      <c r="G97" s="219" t="s">
        <v>226</v>
      </c>
      <c r="H97" s="220">
        <v>11.4</v>
      </c>
      <c r="I97" s="221"/>
      <c r="J97" s="222">
        <f>ROUND(I97*H97,2)</f>
        <v>0</v>
      </c>
      <c r="K97" s="218" t="s">
        <v>219</v>
      </c>
      <c r="L97" s="43"/>
      <c r="M97" s="223" t="s">
        <v>21</v>
      </c>
      <c r="N97" s="224" t="s">
        <v>46</v>
      </c>
      <c r="O97" s="79"/>
      <c r="P97" s="225">
        <f>O97*H97</f>
        <v>0</v>
      </c>
      <c r="Q97" s="225">
        <v>0</v>
      </c>
      <c r="R97" s="225">
        <f>Q97*H97</f>
        <v>0</v>
      </c>
      <c r="S97" s="225">
        <v>0</v>
      </c>
      <c r="T97" s="226">
        <f>S97*H97</f>
        <v>0</v>
      </c>
      <c r="AR97" s="17" t="s">
        <v>220</v>
      </c>
      <c r="AT97" s="17" t="s">
        <v>215</v>
      </c>
      <c r="AU97" s="17" t="s">
        <v>84</v>
      </c>
      <c r="AY97" s="17" t="s">
        <v>212</v>
      </c>
      <c r="BE97" s="227">
        <f>IF(N97="základní",J97,0)</f>
        <v>0</v>
      </c>
      <c r="BF97" s="227">
        <f>IF(N97="snížená",J97,0)</f>
        <v>0</v>
      </c>
      <c r="BG97" s="227">
        <f>IF(N97="zákl. přenesená",J97,0)</f>
        <v>0</v>
      </c>
      <c r="BH97" s="227">
        <f>IF(N97="sníž. přenesená",J97,0)</f>
        <v>0</v>
      </c>
      <c r="BI97" s="227">
        <f>IF(N97="nulová",J97,0)</f>
        <v>0</v>
      </c>
      <c r="BJ97" s="17" t="s">
        <v>82</v>
      </c>
      <c r="BK97" s="227">
        <f>ROUND(I97*H97,2)</f>
        <v>0</v>
      </c>
      <c r="BL97" s="17" t="s">
        <v>220</v>
      </c>
      <c r="BM97" s="17" t="s">
        <v>1634</v>
      </c>
    </row>
    <row r="98" s="1" customFormat="1">
      <c r="B98" s="38"/>
      <c r="C98" s="39"/>
      <c r="D98" s="228" t="s">
        <v>222</v>
      </c>
      <c r="E98" s="39"/>
      <c r="F98" s="229" t="s">
        <v>228</v>
      </c>
      <c r="G98" s="39"/>
      <c r="H98" s="39"/>
      <c r="I98" s="143"/>
      <c r="J98" s="39"/>
      <c r="K98" s="39"/>
      <c r="L98" s="43"/>
      <c r="M98" s="230"/>
      <c r="N98" s="79"/>
      <c r="O98" s="79"/>
      <c r="P98" s="79"/>
      <c r="Q98" s="79"/>
      <c r="R98" s="79"/>
      <c r="S98" s="79"/>
      <c r="T98" s="80"/>
      <c r="AT98" s="17" t="s">
        <v>222</v>
      </c>
      <c r="AU98" s="17" t="s">
        <v>84</v>
      </c>
    </row>
    <row r="99" s="12" customFormat="1">
      <c r="B99" s="231"/>
      <c r="C99" s="232"/>
      <c r="D99" s="228" t="s">
        <v>229</v>
      </c>
      <c r="E99" s="233" t="s">
        <v>21</v>
      </c>
      <c r="F99" s="234" t="s">
        <v>1635</v>
      </c>
      <c r="G99" s="232"/>
      <c r="H99" s="235">
        <v>5.4000000000000004</v>
      </c>
      <c r="I99" s="236"/>
      <c r="J99" s="232"/>
      <c r="K99" s="232"/>
      <c r="L99" s="237"/>
      <c r="M99" s="238"/>
      <c r="N99" s="239"/>
      <c r="O99" s="239"/>
      <c r="P99" s="239"/>
      <c r="Q99" s="239"/>
      <c r="R99" s="239"/>
      <c r="S99" s="239"/>
      <c r="T99" s="240"/>
      <c r="AT99" s="241" t="s">
        <v>229</v>
      </c>
      <c r="AU99" s="241" t="s">
        <v>84</v>
      </c>
      <c r="AV99" s="12" t="s">
        <v>84</v>
      </c>
      <c r="AW99" s="12" t="s">
        <v>36</v>
      </c>
      <c r="AX99" s="12" t="s">
        <v>75</v>
      </c>
      <c r="AY99" s="241" t="s">
        <v>212</v>
      </c>
    </row>
    <row r="100" s="12" customFormat="1">
      <c r="B100" s="231"/>
      <c r="C100" s="232"/>
      <c r="D100" s="228" t="s">
        <v>229</v>
      </c>
      <c r="E100" s="233" t="s">
        <v>21</v>
      </c>
      <c r="F100" s="234" t="s">
        <v>1636</v>
      </c>
      <c r="G100" s="232"/>
      <c r="H100" s="235">
        <v>6</v>
      </c>
      <c r="I100" s="236"/>
      <c r="J100" s="232"/>
      <c r="K100" s="232"/>
      <c r="L100" s="237"/>
      <c r="M100" s="238"/>
      <c r="N100" s="239"/>
      <c r="O100" s="239"/>
      <c r="P100" s="239"/>
      <c r="Q100" s="239"/>
      <c r="R100" s="239"/>
      <c r="S100" s="239"/>
      <c r="T100" s="240"/>
      <c r="AT100" s="241" t="s">
        <v>229</v>
      </c>
      <c r="AU100" s="241" t="s">
        <v>84</v>
      </c>
      <c r="AV100" s="12" t="s">
        <v>84</v>
      </c>
      <c r="AW100" s="12" t="s">
        <v>36</v>
      </c>
      <c r="AX100" s="12" t="s">
        <v>75</v>
      </c>
      <c r="AY100" s="241" t="s">
        <v>212</v>
      </c>
    </row>
    <row r="101" s="13" customFormat="1">
      <c r="B101" s="242"/>
      <c r="C101" s="243"/>
      <c r="D101" s="228" t="s">
        <v>229</v>
      </c>
      <c r="E101" s="244" t="s">
        <v>21</v>
      </c>
      <c r="F101" s="245" t="s">
        <v>232</v>
      </c>
      <c r="G101" s="243"/>
      <c r="H101" s="246">
        <v>11.4</v>
      </c>
      <c r="I101" s="247"/>
      <c r="J101" s="243"/>
      <c r="K101" s="243"/>
      <c r="L101" s="248"/>
      <c r="M101" s="249"/>
      <c r="N101" s="250"/>
      <c r="O101" s="250"/>
      <c r="P101" s="250"/>
      <c r="Q101" s="250"/>
      <c r="R101" s="250"/>
      <c r="S101" s="250"/>
      <c r="T101" s="251"/>
      <c r="AT101" s="252" t="s">
        <v>229</v>
      </c>
      <c r="AU101" s="252" t="s">
        <v>84</v>
      </c>
      <c r="AV101" s="13" t="s">
        <v>220</v>
      </c>
      <c r="AW101" s="13" t="s">
        <v>36</v>
      </c>
      <c r="AX101" s="13" t="s">
        <v>82</v>
      </c>
      <c r="AY101" s="252" t="s">
        <v>212</v>
      </c>
    </row>
    <row r="102" s="1" customFormat="1" ht="22.5" customHeight="1">
      <c r="B102" s="38"/>
      <c r="C102" s="216" t="s">
        <v>84</v>
      </c>
      <c r="D102" s="216" t="s">
        <v>215</v>
      </c>
      <c r="E102" s="217" t="s">
        <v>233</v>
      </c>
      <c r="F102" s="218" t="s">
        <v>234</v>
      </c>
      <c r="G102" s="219" t="s">
        <v>235</v>
      </c>
      <c r="H102" s="220">
        <v>38.299999999999997</v>
      </c>
      <c r="I102" s="221"/>
      <c r="J102" s="222">
        <f>ROUND(I102*H102,2)</f>
        <v>0</v>
      </c>
      <c r="K102" s="218" t="s">
        <v>219</v>
      </c>
      <c r="L102" s="43"/>
      <c r="M102" s="223" t="s">
        <v>21</v>
      </c>
      <c r="N102" s="224" t="s">
        <v>46</v>
      </c>
      <c r="O102" s="79"/>
      <c r="P102" s="225">
        <f>O102*H102</f>
        <v>0</v>
      </c>
      <c r="Q102" s="225">
        <v>0</v>
      </c>
      <c r="R102" s="225">
        <f>Q102*H102</f>
        <v>0</v>
      </c>
      <c r="S102" s="225">
        <v>0</v>
      </c>
      <c r="T102" s="226">
        <f>S102*H102</f>
        <v>0</v>
      </c>
      <c r="AR102" s="17" t="s">
        <v>220</v>
      </c>
      <c r="AT102" s="17" t="s">
        <v>215</v>
      </c>
      <c r="AU102" s="17" t="s">
        <v>84</v>
      </c>
      <c r="AY102" s="17" t="s">
        <v>212</v>
      </c>
      <c r="BE102" s="227">
        <f>IF(N102="základní",J102,0)</f>
        <v>0</v>
      </c>
      <c r="BF102" s="227">
        <f>IF(N102="snížená",J102,0)</f>
        <v>0</v>
      </c>
      <c r="BG102" s="227">
        <f>IF(N102="zákl. přenesená",J102,0)</f>
        <v>0</v>
      </c>
      <c r="BH102" s="227">
        <f>IF(N102="sníž. přenesená",J102,0)</f>
        <v>0</v>
      </c>
      <c r="BI102" s="227">
        <f>IF(N102="nulová",J102,0)</f>
        <v>0</v>
      </c>
      <c r="BJ102" s="17" t="s">
        <v>82</v>
      </c>
      <c r="BK102" s="227">
        <f>ROUND(I102*H102,2)</f>
        <v>0</v>
      </c>
      <c r="BL102" s="17" t="s">
        <v>220</v>
      </c>
      <c r="BM102" s="17" t="s">
        <v>1637</v>
      </c>
    </row>
    <row r="103" s="1" customFormat="1">
      <c r="B103" s="38"/>
      <c r="C103" s="39"/>
      <c r="D103" s="228" t="s">
        <v>222</v>
      </c>
      <c r="E103" s="39"/>
      <c r="F103" s="229" t="s">
        <v>237</v>
      </c>
      <c r="G103" s="39"/>
      <c r="H103" s="39"/>
      <c r="I103" s="143"/>
      <c r="J103" s="39"/>
      <c r="K103" s="39"/>
      <c r="L103" s="43"/>
      <c r="M103" s="230"/>
      <c r="N103" s="79"/>
      <c r="O103" s="79"/>
      <c r="P103" s="79"/>
      <c r="Q103" s="79"/>
      <c r="R103" s="79"/>
      <c r="S103" s="79"/>
      <c r="T103" s="80"/>
      <c r="AT103" s="17" t="s">
        <v>222</v>
      </c>
      <c r="AU103" s="17" t="s">
        <v>84</v>
      </c>
    </row>
    <row r="104" s="12" customFormat="1">
      <c r="B104" s="231"/>
      <c r="C104" s="232"/>
      <c r="D104" s="228" t="s">
        <v>229</v>
      </c>
      <c r="E104" s="233" t="s">
        <v>21</v>
      </c>
      <c r="F104" s="234" t="s">
        <v>1638</v>
      </c>
      <c r="G104" s="232"/>
      <c r="H104" s="235">
        <v>22.68</v>
      </c>
      <c r="I104" s="236"/>
      <c r="J104" s="232"/>
      <c r="K104" s="232"/>
      <c r="L104" s="237"/>
      <c r="M104" s="238"/>
      <c r="N104" s="239"/>
      <c r="O104" s="239"/>
      <c r="P104" s="239"/>
      <c r="Q104" s="239"/>
      <c r="R104" s="239"/>
      <c r="S104" s="239"/>
      <c r="T104" s="240"/>
      <c r="AT104" s="241" t="s">
        <v>229</v>
      </c>
      <c r="AU104" s="241" t="s">
        <v>84</v>
      </c>
      <c r="AV104" s="12" t="s">
        <v>84</v>
      </c>
      <c r="AW104" s="12" t="s">
        <v>36</v>
      </c>
      <c r="AX104" s="12" t="s">
        <v>75</v>
      </c>
      <c r="AY104" s="241" t="s">
        <v>212</v>
      </c>
    </row>
    <row r="105" s="12" customFormat="1">
      <c r="B105" s="231"/>
      <c r="C105" s="232"/>
      <c r="D105" s="228" t="s">
        <v>229</v>
      </c>
      <c r="E105" s="233" t="s">
        <v>21</v>
      </c>
      <c r="F105" s="234" t="s">
        <v>1639</v>
      </c>
      <c r="G105" s="232"/>
      <c r="H105" s="235">
        <v>4.3200000000000003</v>
      </c>
      <c r="I105" s="236"/>
      <c r="J105" s="232"/>
      <c r="K105" s="232"/>
      <c r="L105" s="237"/>
      <c r="M105" s="238"/>
      <c r="N105" s="239"/>
      <c r="O105" s="239"/>
      <c r="P105" s="239"/>
      <c r="Q105" s="239"/>
      <c r="R105" s="239"/>
      <c r="S105" s="239"/>
      <c r="T105" s="240"/>
      <c r="AT105" s="241" t="s">
        <v>229</v>
      </c>
      <c r="AU105" s="241" t="s">
        <v>84</v>
      </c>
      <c r="AV105" s="12" t="s">
        <v>84</v>
      </c>
      <c r="AW105" s="12" t="s">
        <v>36</v>
      </c>
      <c r="AX105" s="12" t="s">
        <v>75</v>
      </c>
      <c r="AY105" s="241" t="s">
        <v>212</v>
      </c>
    </row>
    <row r="106" s="12" customFormat="1">
      <c r="B106" s="231"/>
      <c r="C106" s="232"/>
      <c r="D106" s="228" t="s">
        <v>229</v>
      </c>
      <c r="E106" s="233" t="s">
        <v>21</v>
      </c>
      <c r="F106" s="234" t="s">
        <v>1640</v>
      </c>
      <c r="G106" s="232"/>
      <c r="H106" s="235">
        <v>11.300000000000001</v>
      </c>
      <c r="I106" s="236"/>
      <c r="J106" s="232"/>
      <c r="K106" s="232"/>
      <c r="L106" s="237"/>
      <c r="M106" s="238"/>
      <c r="N106" s="239"/>
      <c r="O106" s="239"/>
      <c r="P106" s="239"/>
      <c r="Q106" s="239"/>
      <c r="R106" s="239"/>
      <c r="S106" s="239"/>
      <c r="T106" s="240"/>
      <c r="AT106" s="241" t="s">
        <v>229</v>
      </c>
      <c r="AU106" s="241" t="s">
        <v>84</v>
      </c>
      <c r="AV106" s="12" t="s">
        <v>84</v>
      </c>
      <c r="AW106" s="12" t="s">
        <v>36</v>
      </c>
      <c r="AX106" s="12" t="s">
        <v>75</v>
      </c>
      <c r="AY106" s="241" t="s">
        <v>212</v>
      </c>
    </row>
    <row r="107" s="13" customFormat="1">
      <c r="B107" s="242"/>
      <c r="C107" s="243"/>
      <c r="D107" s="228" t="s">
        <v>229</v>
      </c>
      <c r="E107" s="244" t="s">
        <v>21</v>
      </c>
      <c r="F107" s="245" t="s">
        <v>232</v>
      </c>
      <c r="G107" s="243"/>
      <c r="H107" s="246">
        <v>38.299999999999997</v>
      </c>
      <c r="I107" s="247"/>
      <c r="J107" s="243"/>
      <c r="K107" s="243"/>
      <c r="L107" s="248"/>
      <c r="M107" s="249"/>
      <c r="N107" s="250"/>
      <c r="O107" s="250"/>
      <c r="P107" s="250"/>
      <c r="Q107" s="250"/>
      <c r="R107" s="250"/>
      <c r="S107" s="250"/>
      <c r="T107" s="251"/>
      <c r="AT107" s="252" t="s">
        <v>229</v>
      </c>
      <c r="AU107" s="252" t="s">
        <v>84</v>
      </c>
      <c r="AV107" s="13" t="s">
        <v>220</v>
      </c>
      <c r="AW107" s="13" t="s">
        <v>36</v>
      </c>
      <c r="AX107" s="13" t="s">
        <v>82</v>
      </c>
      <c r="AY107" s="252" t="s">
        <v>212</v>
      </c>
    </row>
    <row r="108" s="1" customFormat="1" ht="22.5" customHeight="1">
      <c r="B108" s="38"/>
      <c r="C108" s="216" t="s">
        <v>91</v>
      </c>
      <c r="D108" s="216" t="s">
        <v>215</v>
      </c>
      <c r="E108" s="217" t="s">
        <v>216</v>
      </c>
      <c r="F108" s="218" t="s">
        <v>217</v>
      </c>
      <c r="G108" s="219" t="s">
        <v>218</v>
      </c>
      <c r="H108" s="220">
        <v>6</v>
      </c>
      <c r="I108" s="221"/>
      <c r="J108" s="222">
        <f>ROUND(I108*H108,2)</f>
        <v>0</v>
      </c>
      <c r="K108" s="218" t="s">
        <v>219</v>
      </c>
      <c r="L108" s="43"/>
      <c r="M108" s="223" t="s">
        <v>21</v>
      </c>
      <c r="N108" s="224" t="s">
        <v>46</v>
      </c>
      <c r="O108" s="79"/>
      <c r="P108" s="225">
        <f>O108*H108</f>
        <v>0</v>
      </c>
      <c r="Q108" s="225">
        <v>0</v>
      </c>
      <c r="R108" s="225">
        <f>Q108*H108</f>
        <v>0</v>
      </c>
      <c r="S108" s="225">
        <v>0</v>
      </c>
      <c r="T108" s="226">
        <f>S108*H108</f>
        <v>0</v>
      </c>
      <c r="AR108" s="17" t="s">
        <v>220</v>
      </c>
      <c r="AT108" s="17" t="s">
        <v>215</v>
      </c>
      <c r="AU108" s="17" t="s">
        <v>84</v>
      </c>
      <c r="AY108" s="17" t="s">
        <v>212</v>
      </c>
      <c r="BE108" s="227">
        <f>IF(N108="základní",J108,0)</f>
        <v>0</v>
      </c>
      <c r="BF108" s="227">
        <f>IF(N108="snížená",J108,0)</f>
        <v>0</v>
      </c>
      <c r="BG108" s="227">
        <f>IF(N108="zákl. přenesená",J108,0)</f>
        <v>0</v>
      </c>
      <c r="BH108" s="227">
        <f>IF(N108="sníž. přenesená",J108,0)</f>
        <v>0</v>
      </c>
      <c r="BI108" s="227">
        <f>IF(N108="nulová",J108,0)</f>
        <v>0</v>
      </c>
      <c r="BJ108" s="17" t="s">
        <v>82</v>
      </c>
      <c r="BK108" s="227">
        <f>ROUND(I108*H108,2)</f>
        <v>0</v>
      </c>
      <c r="BL108" s="17" t="s">
        <v>220</v>
      </c>
      <c r="BM108" s="17" t="s">
        <v>1641</v>
      </c>
    </row>
    <row r="109" s="1" customFormat="1">
      <c r="B109" s="38"/>
      <c r="C109" s="39"/>
      <c r="D109" s="228" t="s">
        <v>222</v>
      </c>
      <c r="E109" s="39"/>
      <c r="F109" s="229" t="s">
        <v>223</v>
      </c>
      <c r="G109" s="39"/>
      <c r="H109" s="39"/>
      <c r="I109" s="143"/>
      <c r="J109" s="39"/>
      <c r="K109" s="39"/>
      <c r="L109" s="43"/>
      <c r="M109" s="230"/>
      <c r="N109" s="79"/>
      <c r="O109" s="79"/>
      <c r="P109" s="79"/>
      <c r="Q109" s="79"/>
      <c r="R109" s="79"/>
      <c r="S109" s="79"/>
      <c r="T109" s="80"/>
      <c r="AT109" s="17" t="s">
        <v>222</v>
      </c>
      <c r="AU109" s="17" t="s">
        <v>84</v>
      </c>
    </row>
    <row r="110" s="1" customFormat="1" ht="33.75" customHeight="1">
      <c r="B110" s="38"/>
      <c r="C110" s="216" t="s">
        <v>220</v>
      </c>
      <c r="D110" s="216" t="s">
        <v>215</v>
      </c>
      <c r="E110" s="217" t="s">
        <v>1642</v>
      </c>
      <c r="F110" s="218" t="s">
        <v>1643</v>
      </c>
      <c r="G110" s="219" t="s">
        <v>261</v>
      </c>
      <c r="H110" s="220">
        <v>18.649999999999999</v>
      </c>
      <c r="I110" s="221"/>
      <c r="J110" s="222">
        <f>ROUND(I110*H110,2)</f>
        <v>0</v>
      </c>
      <c r="K110" s="218" t="s">
        <v>219</v>
      </c>
      <c r="L110" s="43"/>
      <c r="M110" s="223" t="s">
        <v>21</v>
      </c>
      <c r="N110" s="224" t="s">
        <v>46</v>
      </c>
      <c r="O110" s="79"/>
      <c r="P110" s="225">
        <f>O110*H110</f>
        <v>0</v>
      </c>
      <c r="Q110" s="225">
        <v>0</v>
      </c>
      <c r="R110" s="225">
        <f>Q110*H110</f>
        <v>0</v>
      </c>
      <c r="S110" s="225">
        <v>0</v>
      </c>
      <c r="T110" s="226">
        <f>S110*H110</f>
        <v>0</v>
      </c>
      <c r="AR110" s="17" t="s">
        <v>220</v>
      </c>
      <c r="AT110" s="17" t="s">
        <v>215</v>
      </c>
      <c r="AU110" s="17" t="s">
        <v>84</v>
      </c>
      <c r="AY110" s="17" t="s">
        <v>212</v>
      </c>
      <c r="BE110" s="227">
        <f>IF(N110="základní",J110,0)</f>
        <v>0</v>
      </c>
      <c r="BF110" s="227">
        <f>IF(N110="snížená",J110,0)</f>
        <v>0</v>
      </c>
      <c r="BG110" s="227">
        <f>IF(N110="zákl. přenesená",J110,0)</f>
        <v>0</v>
      </c>
      <c r="BH110" s="227">
        <f>IF(N110="sníž. přenesená",J110,0)</f>
        <v>0</v>
      </c>
      <c r="BI110" s="227">
        <f>IF(N110="nulová",J110,0)</f>
        <v>0</v>
      </c>
      <c r="BJ110" s="17" t="s">
        <v>82</v>
      </c>
      <c r="BK110" s="227">
        <f>ROUND(I110*H110,2)</f>
        <v>0</v>
      </c>
      <c r="BL110" s="17" t="s">
        <v>220</v>
      </c>
      <c r="BM110" s="17" t="s">
        <v>1644</v>
      </c>
    </row>
    <row r="111" s="1" customFormat="1">
      <c r="B111" s="38"/>
      <c r="C111" s="39"/>
      <c r="D111" s="228" t="s">
        <v>222</v>
      </c>
      <c r="E111" s="39"/>
      <c r="F111" s="229" t="s">
        <v>1645</v>
      </c>
      <c r="G111" s="39"/>
      <c r="H111" s="39"/>
      <c r="I111" s="143"/>
      <c r="J111" s="39"/>
      <c r="K111" s="39"/>
      <c r="L111" s="43"/>
      <c r="M111" s="230"/>
      <c r="N111" s="79"/>
      <c r="O111" s="79"/>
      <c r="P111" s="79"/>
      <c r="Q111" s="79"/>
      <c r="R111" s="79"/>
      <c r="S111" s="79"/>
      <c r="T111" s="80"/>
      <c r="AT111" s="17" t="s">
        <v>222</v>
      </c>
      <c r="AU111" s="17" t="s">
        <v>84</v>
      </c>
    </row>
    <row r="112" s="12" customFormat="1">
      <c r="B112" s="231"/>
      <c r="C112" s="232"/>
      <c r="D112" s="228" t="s">
        <v>229</v>
      </c>
      <c r="E112" s="233" t="s">
        <v>21</v>
      </c>
      <c r="F112" s="234" t="s">
        <v>1646</v>
      </c>
      <c r="G112" s="232"/>
      <c r="H112" s="235">
        <v>18.649999999999999</v>
      </c>
      <c r="I112" s="236"/>
      <c r="J112" s="232"/>
      <c r="K112" s="232"/>
      <c r="L112" s="237"/>
      <c r="M112" s="238"/>
      <c r="N112" s="239"/>
      <c r="O112" s="239"/>
      <c r="P112" s="239"/>
      <c r="Q112" s="239"/>
      <c r="R112" s="239"/>
      <c r="S112" s="239"/>
      <c r="T112" s="240"/>
      <c r="AT112" s="241" t="s">
        <v>229</v>
      </c>
      <c r="AU112" s="241" t="s">
        <v>84</v>
      </c>
      <c r="AV112" s="12" t="s">
        <v>84</v>
      </c>
      <c r="AW112" s="12" t="s">
        <v>36</v>
      </c>
      <c r="AX112" s="12" t="s">
        <v>82</v>
      </c>
      <c r="AY112" s="241" t="s">
        <v>212</v>
      </c>
    </row>
    <row r="113" s="1" customFormat="1" ht="22.5" customHeight="1">
      <c r="B113" s="38"/>
      <c r="C113" s="216" t="s">
        <v>213</v>
      </c>
      <c r="D113" s="216" t="s">
        <v>215</v>
      </c>
      <c r="E113" s="217" t="s">
        <v>1647</v>
      </c>
      <c r="F113" s="218" t="s">
        <v>1648</v>
      </c>
      <c r="G113" s="219" t="s">
        <v>226</v>
      </c>
      <c r="H113" s="220">
        <v>34.5</v>
      </c>
      <c r="I113" s="221"/>
      <c r="J113" s="222">
        <f>ROUND(I113*H113,2)</f>
        <v>0</v>
      </c>
      <c r="K113" s="218" t="s">
        <v>219</v>
      </c>
      <c r="L113" s="43"/>
      <c r="M113" s="223" t="s">
        <v>21</v>
      </c>
      <c r="N113" s="224" t="s">
        <v>46</v>
      </c>
      <c r="O113" s="79"/>
      <c r="P113" s="225">
        <f>O113*H113</f>
        <v>0</v>
      </c>
      <c r="Q113" s="225">
        <v>0</v>
      </c>
      <c r="R113" s="225">
        <f>Q113*H113</f>
        <v>0</v>
      </c>
      <c r="S113" s="225">
        <v>0</v>
      </c>
      <c r="T113" s="226">
        <f>S113*H113</f>
        <v>0</v>
      </c>
      <c r="AR113" s="17" t="s">
        <v>220</v>
      </c>
      <c r="AT113" s="17" t="s">
        <v>215</v>
      </c>
      <c r="AU113" s="17" t="s">
        <v>84</v>
      </c>
      <c r="AY113" s="17" t="s">
        <v>212</v>
      </c>
      <c r="BE113" s="227">
        <f>IF(N113="základní",J113,0)</f>
        <v>0</v>
      </c>
      <c r="BF113" s="227">
        <f>IF(N113="snížená",J113,0)</f>
        <v>0</v>
      </c>
      <c r="BG113" s="227">
        <f>IF(N113="zákl. přenesená",J113,0)</f>
        <v>0</v>
      </c>
      <c r="BH113" s="227">
        <f>IF(N113="sníž. přenesená",J113,0)</f>
        <v>0</v>
      </c>
      <c r="BI113" s="227">
        <f>IF(N113="nulová",J113,0)</f>
        <v>0</v>
      </c>
      <c r="BJ113" s="17" t="s">
        <v>82</v>
      </c>
      <c r="BK113" s="227">
        <f>ROUND(I113*H113,2)</f>
        <v>0</v>
      </c>
      <c r="BL113" s="17" t="s">
        <v>220</v>
      </c>
      <c r="BM113" s="17" t="s">
        <v>1649</v>
      </c>
    </row>
    <row r="114" s="1" customFormat="1">
      <c r="B114" s="38"/>
      <c r="C114" s="39"/>
      <c r="D114" s="228" t="s">
        <v>222</v>
      </c>
      <c r="E114" s="39"/>
      <c r="F114" s="229" t="s">
        <v>1650</v>
      </c>
      <c r="G114" s="39"/>
      <c r="H114" s="39"/>
      <c r="I114" s="143"/>
      <c r="J114" s="39"/>
      <c r="K114" s="39"/>
      <c r="L114" s="43"/>
      <c r="M114" s="230"/>
      <c r="N114" s="79"/>
      <c r="O114" s="79"/>
      <c r="P114" s="79"/>
      <c r="Q114" s="79"/>
      <c r="R114" s="79"/>
      <c r="S114" s="79"/>
      <c r="T114" s="80"/>
      <c r="AT114" s="17" t="s">
        <v>222</v>
      </c>
      <c r="AU114" s="17" t="s">
        <v>84</v>
      </c>
    </row>
    <row r="115" s="1" customFormat="1" ht="33.75" customHeight="1">
      <c r="B115" s="38"/>
      <c r="C115" s="216" t="s">
        <v>251</v>
      </c>
      <c r="D115" s="216" t="s">
        <v>215</v>
      </c>
      <c r="E115" s="217" t="s">
        <v>246</v>
      </c>
      <c r="F115" s="218" t="s">
        <v>247</v>
      </c>
      <c r="G115" s="219" t="s">
        <v>248</v>
      </c>
      <c r="H115" s="220">
        <v>0.012</v>
      </c>
      <c r="I115" s="221"/>
      <c r="J115" s="222">
        <f>ROUND(I115*H115,2)</f>
        <v>0</v>
      </c>
      <c r="K115" s="218" t="s">
        <v>219</v>
      </c>
      <c r="L115" s="43"/>
      <c r="M115" s="223" t="s">
        <v>21</v>
      </c>
      <c r="N115" s="224" t="s">
        <v>46</v>
      </c>
      <c r="O115" s="79"/>
      <c r="P115" s="225">
        <f>O115*H115</f>
        <v>0</v>
      </c>
      <c r="Q115" s="225">
        <v>0</v>
      </c>
      <c r="R115" s="225">
        <f>Q115*H115</f>
        <v>0</v>
      </c>
      <c r="S115" s="225">
        <v>0</v>
      </c>
      <c r="T115" s="226">
        <f>S115*H115</f>
        <v>0</v>
      </c>
      <c r="AR115" s="17" t="s">
        <v>220</v>
      </c>
      <c r="AT115" s="17" t="s">
        <v>215</v>
      </c>
      <c r="AU115" s="17" t="s">
        <v>84</v>
      </c>
      <c r="AY115" s="17" t="s">
        <v>212</v>
      </c>
      <c r="BE115" s="227">
        <f>IF(N115="základní",J115,0)</f>
        <v>0</v>
      </c>
      <c r="BF115" s="227">
        <f>IF(N115="snížená",J115,0)</f>
        <v>0</v>
      </c>
      <c r="BG115" s="227">
        <f>IF(N115="zákl. přenesená",J115,0)</f>
        <v>0</v>
      </c>
      <c r="BH115" s="227">
        <f>IF(N115="sníž. přenesená",J115,0)</f>
        <v>0</v>
      </c>
      <c r="BI115" s="227">
        <f>IF(N115="nulová",J115,0)</f>
        <v>0</v>
      </c>
      <c r="BJ115" s="17" t="s">
        <v>82</v>
      </c>
      <c r="BK115" s="227">
        <f>ROUND(I115*H115,2)</f>
        <v>0</v>
      </c>
      <c r="BL115" s="17" t="s">
        <v>220</v>
      </c>
      <c r="BM115" s="17" t="s">
        <v>1651</v>
      </c>
    </row>
    <row r="116" s="1" customFormat="1">
      <c r="B116" s="38"/>
      <c r="C116" s="39"/>
      <c r="D116" s="228" t="s">
        <v>222</v>
      </c>
      <c r="E116" s="39"/>
      <c r="F116" s="229" t="s">
        <v>250</v>
      </c>
      <c r="G116" s="39"/>
      <c r="H116" s="39"/>
      <c r="I116" s="143"/>
      <c r="J116" s="39"/>
      <c r="K116" s="39"/>
      <c r="L116" s="43"/>
      <c r="M116" s="230"/>
      <c r="N116" s="79"/>
      <c r="O116" s="79"/>
      <c r="P116" s="79"/>
      <c r="Q116" s="79"/>
      <c r="R116" s="79"/>
      <c r="S116" s="79"/>
      <c r="T116" s="80"/>
      <c r="AT116" s="17" t="s">
        <v>222</v>
      </c>
      <c r="AU116" s="17" t="s">
        <v>84</v>
      </c>
    </row>
    <row r="117" s="1" customFormat="1" ht="56.25" customHeight="1">
      <c r="B117" s="38"/>
      <c r="C117" s="216" t="s">
        <v>257</v>
      </c>
      <c r="D117" s="216" t="s">
        <v>215</v>
      </c>
      <c r="E117" s="217" t="s">
        <v>1209</v>
      </c>
      <c r="F117" s="218" t="s">
        <v>1210</v>
      </c>
      <c r="G117" s="219" t="s">
        <v>254</v>
      </c>
      <c r="H117" s="220">
        <v>57.509999999999998</v>
      </c>
      <c r="I117" s="221"/>
      <c r="J117" s="222">
        <f>ROUND(I117*H117,2)</f>
        <v>0</v>
      </c>
      <c r="K117" s="218" t="s">
        <v>219</v>
      </c>
      <c r="L117" s="43"/>
      <c r="M117" s="223" t="s">
        <v>21</v>
      </c>
      <c r="N117" s="224" t="s">
        <v>46</v>
      </c>
      <c r="O117" s="79"/>
      <c r="P117" s="225">
        <f>O117*H117</f>
        <v>0</v>
      </c>
      <c r="Q117" s="225">
        <v>0</v>
      </c>
      <c r="R117" s="225">
        <f>Q117*H117</f>
        <v>0</v>
      </c>
      <c r="S117" s="225">
        <v>0</v>
      </c>
      <c r="T117" s="226">
        <f>S117*H117</f>
        <v>0</v>
      </c>
      <c r="AR117" s="17" t="s">
        <v>220</v>
      </c>
      <c r="AT117" s="17" t="s">
        <v>215</v>
      </c>
      <c r="AU117" s="17" t="s">
        <v>84</v>
      </c>
      <c r="AY117" s="17" t="s">
        <v>212</v>
      </c>
      <c r="BE117" s="227">
        <f>IF(N117="základní",J117,0)</f>
        <v>0</v>
      </c>
      <c r="BF117" s="227">
        <f>IF(N117="snížená",J117,0)</f>
        <v>0</v>
      </c>
      <c r="BG117" s="227">
        <f>IF(N117="zákl. přenesená",J117,0)</f>
        <v>0</v>
      </c>
      <c r="BH117" s="227">
        <f>IF(N117="sníž. přenesená",J117,0)</f>
        <v>0</v>
      </c>
      <c r="BI117" s="227">
        <f>IF(N117="nulová",J117,0)</f>
        <v>0</v>
      </c>
      <c r="BJ117" s="17" t="s">
        <v>82</v>
      </c>
      <c r="BK117" s="227">
        <f>ROUND(I117*H117,2)</f>
        <v>0</v>
      </c>
      <c r="BL117" s="17" t="s">
        <v>220</v>
      </c>
      <c r="BM117" s="17" t="s">
        <v>1652</v>
      </c>
    </row>
    <row r="118" s="1" customFormat="1">
      <c r="B118" s="38"/>
      <c r="C118" s="39"/>
      <c r="D118" s="228" t="s">
        <v>222</v>
      </c>
      <c r="E118" s="39"/>
      <c r="F118" s="229" t="s">
        <v>256</v>
      </c>
      <c r="G118" s="39"/>
      <c r="H118" s="39"/>
      <c r="I118" s="143"/>
      <c r="J118" s="39"/>
      <c r="K118" s="39"/>
      <c r="L118" s="43"/>
      <c r="M118" s="230"/>
      <c r="N118" s="79"/>
      <c r="O118" s="79"/>
      <c r="P118" s="79"/>
      <c r="Q118" s="79"/>
      <c r="R118" s="79"/>
      <c r="S118" s="79"/>
      <c r="T118" s="80"/>
      <c r="AT118" s="17" t="s">
        <v>222</v>
      </c>
      <c r="AU118" s="17" t="s">
        <v>84</v>
      </c>
    </row>
    <row r="119" s="1" customFormat="1" ht="22.5" customHeight="1">
      <c r="B119" s="38"/>
      <c r="C119" s="216" t="s">
        <v>262</v>
      </c>
      <c r="D119" s="216" t="s">
        <v>215</v>
      </c>
      <c r="E119" s="217" t="s">
        <v>266</v>
      </c>
      <c r="F119" s="218" t="s">
        <v>267</v>
      </c>
      <c r="G119" s="219" t="s">
        <v>248</v>
      </c>
      <c r="H119" s="220">
        <v>0.035999999999999997</v>
      </c>
      <c r="I119" s="221"/>
      <c r="J119" s="222">
        <f>ROUND(I119*H119,2)</f>
        <v>0</v>
      </c>
      <c r="K119" s="218" t="s">
        <v>219</v>
      </c>
      <c r="L119" s="43"/>
      <c r="M119" s="223" t="s">
        <v>21</v>
      </c>
      <c r="N119" s="224" t="s">
        <v>46</v>
      </c>
      <c r="O119" s="79"/>
      <c r="P119" s="225">
        <f>O119*H119</f>
        <v>0</v>
      </c>
      <c r="Q119" s="225">
        <v>0</v>
      </c>
      <c r="R119" s="225">
        <f>Q119*H119</f>
        <v>0</v>
      </c>
      <c r="S119" s="225">
        <v>0</v>
      </c>
      <c r="T119" s="226">
        <f>S119*H119</f>
        <v>0</v>
      </c>
      <c r="AR119" s="17" t="s">
        <v>220</v>
      </c>
      <c r="AT119" s="17" t="s">
        <v>215</v>
      </c>
      <c r="AU119" s="17" t="s">
        <v>84</v>
      </c>
      <c r="AY119" s="17" t="s">
        <v>212</v>
      </c>
      <c r="BE119" s="227">
        <f>IF(N119="základní",J119,0)</f>
        <v>0</v>
      </c>
      <c r="BF119" s="227">
        <f>IF(N119="snížená",J119,0)</f>
        <v>0</v>
      </c>
      <c r="BG119" s="227">
        <f>IF(N119="zákl. přenesená",J119,0)</f>
        <v>0</v>
      </c>
      <c r="BH119" s="227">
        <f>IF(N119="sníž. přenesená",J119,0)</f>
        <v>0</v>
      </c>
      <c r="BI119" s="227">
        <f>IF(N119="nulová",J119,0)</f>
        <v>0</v>
      </c>
      <c r="BJ119" s="17" t="s">
        <v>82</v>
      </c>
      <c r="BK119" s="227">
        <f>ROUND(I119*H119,2)</f>
        <v>0</v>
      </c>
      <c r="BL119" s="17" t="s">
        <v>220</v>
      </c>
      <c r="BM119" s="17" t="s">
        <v>1653</v>
      </c>
    </row>
    <row r="120" s="1" customFormat="1">
      <c r="B120" s="38"/>
      <c r="C120" s="39"/>
      <c r="D120" s="228" t="s">
        <v>222</v>
      </c>
      <c r="E120" s="39"/>
      <c r="F120" s="229" t="s">
        <v>269</v>
      </c>
      <c r="G120" s="39"/>
      <c r="H120" s="39"/>
      <c r="I120" s="143"/>
      <c r="J120" s="39"/>
      <c r="K120" s="39"/>
      <c r="L120" s="43"/>
      <c r="M120" s="230"/>
      <c r="N120" s="79"/>
      <c r="O120" s="79"/>
      <c r="P120" s="79"/>
      <c r="Q120" s="79"/>
      <c r="R120" s="79"/>
      <c r="S120" s="79"/>
      <c r="T120" s="80"/>
      <c r="AT120" s="17" t="s">
        <v>222</v>
      </c>
      <c r="AU120" s="17" t="s">
        <v>84</v>
      </c>
    </row>
    <row r="121" s="1" customFormat="1" ht="22.5" customHeight="1">
      <c r="B121" s="38"/>
      <c r="C121" s="253" t="s">
        <v>270</v>
      </c>
      <c r="D121" s="253" t="s">
        <v>258</v>
      </c>
      <c r="E121" s="254" t="s">
        <v>259</v>
      </c>
      <c r="F121" s="255" t="s">
        <v>260</v>
      </c>
      <c r="G121" s="256" t="s">
        <v>261</v>
      </c>
      <c r="H121" s="257">
        <v>218.96000000000001</v>
      </c>
      <c r="I121" s="258"/>
      <c r="J121" s="259">
        <f>ROUND(I121*H121,2)</f>
        <v>0</v>
      </c>
      <c r="K121" s="255" t="s">
        <v>219</v>
      </c>
      <c r="L121" s="260"/>
      <c r="M121" s="261" t="s">
        <v>21</v>
      </c>
      <c r="N121" s="262" t="s">
        <v>46</v>
      </c>
      <c r="O121" s="79"/>
      <c r="P121" s="225">
        <f>O121*H121</f>
        <v>0</v>
      </c>
      <c r="Q121" s="225">
        <v>1</v>
      </c>
      <c r="R121" s="225">
        <f>Q121*H121</f>
        <v>218.96000000000001</v>
      </c>
      <c r="S121" s="225">
        <v>0</v>
      </c>
      <c r="T121" s="226">
        <f>S121*H121</f>
        <v>0</v>
      </c>
      <c r="AR121" s="17" t="s">
        <v>262</v>
      </c>
      <c r="AT121" s="17" t="s">
        <v>258</v>
      </c>
      <c r="AU121" s="17" t="s">
        <v>84</v>
      </c>
      <c r="AY121" s="17" t="s">
        <v>212</v>
      </c>
      <c r="BE121" s="227">
        <f>IF(N121="základní",J121,0)</f>
        <v>0</v>
      </c>
      <c r="BF121" s="227">
        <f>IF(N121="snížená",J121,0)</f>
        <v>0</v>
      </c>
      <c r="BG121" s="227">
        <f>IF(N121="zákl. přenesená",J121,0)</f>
        <v>0</v>
      </c>
      <c r="BH121" s="227">
        <f>IF(N121="sníž. přenesená",J121,0)</f>
        <v>0</v>
      </c>
      <c r="BI121" s="227">
        <f>IF(N121="nulová",J121,0)</f>
        <v>0</v>
      </c>
      <c r="BJ121" s="17" t="s">
        <v>82</v>
      </c>
      <c r="BK121" s="227">
        <f>ROUND(I121*H121,2)</f>
        <v>0</v>
      </c>
      <c r="BL121" s="17" t="s">
        <v>220</v>
      </c>
      <c r="BM121" s="17" t="s">
        <v>1654</v>
      </c>
    </row>
    <row r="122" s="12" customFormat="1">
      <c r="B122" s="231"/>
      <c r="C122" s="232"/>
      <c r="D122" s="228" t="s">
        <v>229</v>
      </c>
      <c r="E122" s="233" t="s">
        <v>21</v>
      </c>
      <c r="F122" s="234" t="s">
        <v>1655</v>
      </c>
      <c r="G122" s="232"/>
      <c r="H122" s="235">
        <v>65.329999999999998</v>
      </c>
      <c r="I122" s="236"/>
      <c r="J122" s="232"/>
      <c r="K122" s="232"/>
      <c r="L122" s="237"/>
      <c r="M122" s="238"/>
      <c r="N122" s="239"/>
      <c r="O122" s="239"/>
      <c r="P122" s="239"/>
      <c r="Q122" s="239"/>
      <c r="R122" s="239"/>
      <c r="S122" s="239"/>
      <c r="T122" s="240"/>
      <c r="AT122" s="241" t="s">
        <v>229</v>
      </c>
      <c r="AU122" s="241" t="s">
        <v>84</v>
      </c>
      <c r="AV122" s="12" t="s">
        <v>84</v>
      </c>
      <c r="AW122" s="12" t="s">
        <v>36</v>
      </c>
      <c r="AX122" s="12" t="s">
        <v>75</v>
      </c>
      <c r="AY122" s="241" t="s">
        <v>212</v>
      </c>
    </row>
    <row r="123" s="12" customFormat="1">
      <c r="B123" s="231"/>
      <c r="C123" s="232"/>
      <c r="D123" s="228" t="s">
        <v>229</v>
      </c>
      <c r="E123" s="233" t="s">
        <v>21</v>
      </c>
      <c r="F123" s="234" t="s">
        <v>1656</v>
      </c>
      <c r="G123" s="232"/>
      <c r="H123" s="235">
        <v>153.63</v>
      </c>
      <c r="I123" s="236"/>
      <c r="J123" s="232"/>
      <c r="K123" s="232"/>
      <c r="L123" s="237"/>
      <c r="M123" s="238"/>
      <c r="N123" s="239"/>
      <c r="O123" s="239"/>
      <c r="P123" s="239"/>
      <c r="Q123" s="239"/>
      <c r="R123" s="239"/>
      <c r="S123" s="239"/>
      <c r="T123" s="240"/>
      <c r="AT123" s="241" t="s">
        <v>229</v>
      </c>
      <c r="AU123" s="241" t="s">
        <v>84</v>
      </c>
      <c r="AV123" s="12" t="s">
        <v>84</v>
      </c>
      <c r="AW123" s="12" t="s">
        <v>36</v>
      </c>
      <c r="AX123" s="12" t="s">
        <v>75</v>
      </c>
      <c r="AY123" s="241" t="s">
        <v>212</v>
      </c>
    </row>
    <row r="124" s="13" customFormat="1">
      <c r="B124" s="242"/>
      <c r="C124" s="243"/>
      <c r="D124" s="228" t="s">
        <v>229</v>
      </c>
      <c r="E124" s="244" t="s">
        <v>21</v>
      </c>
      <c r="F124" s="245" t="s">
        <v>232</v>
      </c>
      <c r="G124" s="243"/>
      <c r="H124" s="246">
        <v>218.96000000000001</v>
      </c>
      <c r="I124" s="247"/>
      <c r="J124" s="243"/>
      <c r="K124" s="243"/>
      <c r="L124" s="248"/>
      <c r="M124" s="249"/>
      <c r="N124" s="250"/>
      <c r="O124" s="250"/>
      <c r="P124" s="250"/>
      <c r="Q124" s="250"/>
      <c r="R124" s="250"/>
      <c r="S124" s="250"/>
      <c r="T124" s="251"/>
      <c r="AT124" s="252" t="s">
        <v>229</v>
      </c>
      <c r="AU124" s="252" t="s">
        <v>84</v>
      </c>
      <c r="AV124" s="13" t="s">
        <v>220</v>
      </c>
      <c r="AW124" s="13" t="s">
        <v>36</v>
      </c>
      <c r="AX124" s="13" t="s">
        <v>82</v>
      </c>
      <c r="AY124" s="252" t="s">
        <v>212</v>
      </c>
    </row>
    <row r="125" s="1" customFormat="1" ht="33.75" customHeight="1">
      <c r="B125" s="38"/>
      <c r="C125" s="216" t="s">
        <v>174</v>
      </c>
      <c r="D125" s="216" t="s">
        <v>215</v>
      </c>
      <c r="E125" s="217" t="s">
        <v>271</v>
      </c>
      <c r="F125" s="218" t="s">
        <v>272</v>
      </c>
      <c r="G125" s="219" t="s">
        <v>248</v>
      </c>
      <c r="H125" s="220">
        <v>0.017000000000000001</v>
      </c>
      <c r="I125" s="221"/>
      <c r="J125" s="222">
        <f>ROUND(I125*H125,2)</f>
        <v>0</v>
      </c>
      <c r="K125" s="218" t="s">
        <v>219</v>
      </c>
      <c r="L125" s="43"/>
      <c r="M125" s="223" t="s">
        <v>21</v>
      </c>
      <c r="N125" s="224" t="s">
        <v>46</v>
      </c>
      <c r="O125" s="79"/>
      <c r="P125" s="225">
        <f>O125*H125</f>
        <v>0</v>
      </c>
      <c r="Q125" s="225">
        <v>0</v>
      </c>
      <c r="R125" s="225">
        <f>Q125*H125</f>
        <v>0</v>
      </c>
      <c r="S125" s="225">
        <v>0</v>
      </c>
      <c r="T125" s="226">
        <f>S125*H125</f>
        <v>0</v>
      </c>
      <c r="AR125" s="17" t="s">
        <v>220</v>
      </c>
      <c r="AT125" s="17" t="s">
        <v>215</v>
      </c>
      <c r="AU125" s="17" t="s">
        <v>84</v>
      </c>
      <c r="AY125" s="17" t="s">
        <v>212</v>
      </c>
      <c r="BE125" s="227">
        <f>IF(N125="základní",J125,0)</f>
        <v>0</v>
      </c>
      <c r="BF125" s="227">
        <f>IF(N125="snížená",J125,0)</f>
        <v>0</v>
      </c>
      <c r="BG125" s="227">
        <f>IF(N125="zákl. přenesená",J125,0)</f>
        <v>0</v>
      </c>
      <c r="BH125" s="227">
        <f>IF(N125="sníž. přenesená",J125,0)</f>
        <v>0</v>
      </c>
      <c r="BI125" s="227">
        <f>IF(N125="nulová",J125,0)</f>
        <v>0</v>
      </c>
      <c r="BJ125" s="17" t="s">
        <v>82</v>
      </c>
      <c r="BK125" s="227">
        <f>ROUND(I125*H125,2)</f>
        <v>0</v>
      </c>
      <c r="BL125" s="17" t="s">
        <v>220</v>
      </c>
      <c r="BM125" s="17" t="s">
        <v>1657</v>
      </c>
    </row>
    <row r="126" s="1" customFormat="1">
      <c r="B126" s="38"/>
      <c r="C126" s="39"/>
      <c r="D126" s="228" t="s">
        <v>222</v>
      </c>
      <c r="E126" s="39"/>
      <c r="F126" s="229" t="s">
        <v>274</v>
      </c>
      <c r="G126" s="39"/>
      <c r="H126" s="39"/>
      <c r="I126" s="143"/>
      <c r="J126" s="39"/>
      <c r="K126" s="39"/>
      <c r="L126" s="43"/>
      <c r="M126" s="230"/>
      <c r="N126" s="79"/>
      <c r="O126" s="79"/>
      <c r="P126" s="79"/>
      <c r="Q126" s="79"/>
      <c r="R126" s="79"/>
      <c r="S126" s="79"/>
      <c r="T126" s="80"/>
      <c r="AT126" s="17" t="s">
        <v>222</v>
      </c>
      <c r="AU126" s="17" t="s">
        <v>84</v>
      </c>
    </row>
    <row r="127" s="1" customFormat="1" ht="22.5" customHeight="1">
      <c r="B127" s="38"/>
      <c r="C127" s="253" t="s">
        <v>279</v>
      </c>
      <c r="D127" s="253" t="s">
        <v>258</v>
      </c>
      <c r="E127" s="254" t="s">
        <v>1658</v>
      </c>
      <c r="F127" s="255" t="s">
        <v>1659</v>
      </c>
      <c r="G127" s="256" t="s">
        <v>218</v>
      </c>
      <c r="H127" s="257">
        <v>28</v>
      </c>
      <c r="I127" s="258"/>
      <c r="J127" s="259">
        <f>ROUND(I127*H127,2)</f>
        <v>0</v>
      </c>
      <c r="K127" s="255" t="s">
        <v>219</v>
      </c>
      <c r="L127" s="260"/>
      <c r="M127" s="261" t="s">
        <v>21</v>
      </c>
      <c r="N127" s="262" t="s">
        <v>46</v>
      </c>
      <c r="O127" s="79"/>
      <c r="P127" s="225">
        <f>O127*H127</f>
        <v>0</v>
      </c>
      <c r="Q127" s="225">
        <v>0</v>
      </c>
      <c r="R127" s="225">
        <f>Q127*H127</f>
        <v>0</v>
      </c>
      <c r="S127" s="225">
        <v>0</v>
      </c>
      <c r="T127" s="226">
        <f>S127*H127</f>
        <v>0</v>
      </c>
      <c r="AR127" s="17" t="s">
        <v>262</v>
      </c>
      <c r="AT127" s="17" t="s">
        <v>258</v>
      </c>
      <c r="AU127" s="17" t="s">
        <v>84</v>
      </c>
      <c r="AY127" s="17" t="s">
        <v>212</v>
      </c>
      <c r="BE127" s="227">
        <f>IF(N127="základní",J127,0)</f>
        <v>0</v>
      </c>
      <c r="BF127" s="227">
        <f>IF(N127="snížená",J127,0)</f>
        <v>0</v>
      </c>
      <c r="BG127" s="227">
        <f>IF(N127="zákl. přenesená",J127,0)</f>
        <v>0</v>
      </c>
      <c r="BH127" s="227">
        <f>IF(N127="sníž. přenesená",J127,0)</f>
        <v>0</v>
      </c>
      <c r="BI127" s="227">
        <f>IF(N127="nulová",J127,0)</f>
        <v>0</v>
      </c>
      <c r="BJ127" s="17" t="s">
        <v>82</v>
      </c>
      <c r="BK127" s="227">
        <f>ROUND(I127*H127,2)</f>
        <v>0</v>
      </c>
      <c r="BL127" s="17" t="s">
        <v>220</v>
      </c>
      <c r="BM127" s="17" t="s">
        <v>1660</v>
      </c>
    </row>
    <row r="128" s="12" customFormat="1">
      <c r="B128" s="231"/>
      <c r="C128" s="232"/>
      <c r="D128" s="228" t="s">
        <v>229</v>
      </c>
      <c r="E128" s="233" t="s">
        <v>21</v>
      </c>
      <c r="F128" s="234" t="s">
        <v>1661</v>
      </c>
      <c r="G128" s="232"/>
      <c r="H128" s="235">
        <v>28</v>
      </c>
      <c r="I128" s="236"/>
      <c r="J128" s="232"/>
      <c r="K128" s="232"/>
      <c r="L128" s="237"/>
      <c r="M128" s="238"/>
      <c r="N128" s="239"/>
      <c r="O128" s="239"/>
      <c r="P128" s="239"/>
      <c r="Q128" s="239"/>
      <c r="R128" s="239"/>
      <c r="S128" s="239"/>
      <c r="T128" s="240"/>
      <c r="AT128" s="241" t="s">
        <v>229</v>
      </c>
      <c r="AU128" s="241" t="s">
        <v>84</v>
      </c>
      <c r="AV128" s="12" t="s">
        <v>84</v>
      </c>
      <c r="AW128" s="12" t="s">
        <v>36</v>
      </c>
      <c r="AX128" s="12" t="s">
        <v>82</v>
      </c>
      <c r="AY128" s="241" t="s">
        <v>212</v>
      </c>
    </row>
    <row r="129" s="1" customFormat="1" ht="22.5" customHeight="1">
      <c r="B129" s="38"/>
      <c r="C129" s="253" t="s">
        <v>284</v>
      </c>
      <c r="D129" s="253" t="s">
        <v>258</v>
      </c>
      <c r="E129" s="254" t="s">
        <v>309</v>
      </c>
      <c r="F129" s="255" t="s">
        <v>310</v>
      </c>
      <c r="G129" s="256" t="s">
        <v>226</v>
      </c>
      <c r="H129" s="257">
        <v>71</v>
      </c>
      <c r="I129" s="258"/>
      <c r="J129" s="259">
        <f>ROUND(I129*H129,2)</f>
        <v>0</v>
      </c>
      <c r="K129" s="255" t="s">
        <v>219</v>
      </c>
      <c r="L129" s="260"/>
      <c r="M129" s="261" t="s">
        <v>21</v>
      </c>
      <c r="N129" s="262" t="s">
        <v>46</v>
      </c>
      <c r="O129" s="79"/>
      <c r="P129" s="225">
        <f>O129*H129</f>
        <v>0</v>
      </c>
      <c r="Q129" s="225">
        <v>0</v>
      </c>
      <c r="R129" s="225">
        <f>Q129*H129</f>
        <v>0</v>
      </c>
      <c r="S129" s="225">
        <v>0</v>
      </c>
      <c r="T129" s="226">
        <f>S129*H129</f>
        <v>0</v>
      </c>
      <c r="AR129" s="17" t="s">
        <v>262</v>
      </c>
      <c r="AT129" s="17" t="s">
        <v>258</v>
      </c>
      <c r="AU129" s="17" t="s">
        <v>84</v>
      </c>
      <c r="AY129" s="17" t="s">
        <v>212</v>
      </c>
      <c r="BE129" s="227">
        <f>IF(N129="základní",J129,0)</f>
        <v>0</v>
      </c>
      <c r="BF129" s="227">
        <f>IF(N129="snížená",J129,0)</f>
        <v>0</v>
      </c>
      <c r="BG129" s="227">
        <f>IF(N129="zákl. přenesená",J129,0)</f>
        <v>0</v>
      </c>
      <c r="BH129" s="227">
        <f>IF(N129="sníž. přenesená",J129,0)</f>
        <v>0</v>
      </c>
      <c r="BI129" s="227">
        <f>IF(N129="nulová",J129,0)</f>
        <v>0</v>
      </c>
      <c r="BJ129" s="17" t="s">
        <v>82</v>
      </c>
      <c r="BK129" s="227">
        <f>ROUND(I129*H129,2)</f>
        <v>0</v>
      </c>
      <c r="BL129" s="17" t="s">
        <v>220</v>
      </c>
      <c r="BM129" s="17" t="s">
        <v>1662</v>
      </c>
    </row>
    <row r="130" s="12" customFormat="1">
      <c r="B130" s="231"/>
      <c r="C130" s="232"/>
      <c r="D130" s="228" t="s">
        <v>229</v>
      </c>
      <c r="E130" s="233" t="s">
        <v>21</v>
      </c>
      <c r="F130" s="234" t="s">
        <v>1663</v>
      </c>
      <c r="G130" s="232"/>
      <c r="H130" s="235">
        <v>71</v>
      </c>
      <c r="I130" s="236"/>
      <c r="J130" s="232"/>
      <c r="K130" s="232"/>
      <c r="L130" s="237"/>
      <c r="M130" s="238"/>
      <c r="N130" s="239"/>
      <c r="O130" s="239"/>
      <c r="P130" s="239"/>
      <c r="Q130" s="239"/>
      <c r="R130" s="239"/>
      <c r="S130" s="239"/>
      <c r="T130" s="240"/>
      <c r="AT130" s="241" t="s">
        <v>229</v>
      </c>
      <c r="AU130" s="241" t="s">
        <v>84</v>
      </c>
      <c r="AV130" s="12" t="s">
        <v>84</v>
      </c>
      <c r="AW130" s="12" t="s">
        <v>36</v>
      </c>
      <c r="AX130" s="12" t="s">
        <v>82</v>
      </c>
      <c r="AY130" s="241" t="s">
        <v>212</v>
      </c>
    </row>
    <row r="131" s="1" customFormat="1" ht="33.75" customHeight="1">
      <c r="B131" s="38"/>
      <c r="C131" s="216" t="s">
        <v>288</v>
      </c>
      <c r="D131" s="216" t="s">
        <v>215</v>
      </c>
      <c r="E131" s="217" t="s">
        <v>1664</v>
      </c>
      <c r="F131" s="218" t="s">
        <v>1665</v>
      </c>
      <c r="G131" s="219" t="s">
        <v>248</v>
      </c>
      <c r="H131" s="220">
        <v>0.012999999999999999</v>
      </c>
      <c r="I131" s="221"/>
      <c r="J131" s="222">
        <f>ROUND(I131*H131,2)</f>
        <v>0</v>
      </c>
      <c r="K131" s="218" t="s">
        <v>219</v>
      </c>
      <c r="L131" s="43"/>
      <c r="M131" s="223" t="s">
        <v>21</v>
      </c>
      <c r="N131" s="224" t="s">
        <v>46</v>
      </c>
      <c r="O131" s="79"/>
      <c r="P131" s="225">
        <f>O131*H131</f>
        <v>0</v>
      </c>
      <c r="Q131" s="225">
        <v>0</v>
      </c>
      <c r="R131" s="225">
        <f>Q131*H131</f>
        <v>0</v>
      </c>
      <c r="S131" s="225">
        <v>0</v>
      </c>
      <c r="T131" s="226">
        <f>S131*H131</f>
        <v>0</v>
      </c>
      <c r="AR131" s="17" t="s">
        <v>220</v>
      </c>
      <c r="AT131" s="17" t="s">
        <v>215</v>
      </c>
      <c r="AU131" s="17" t="s">
        <v>84</v>
      </c>
      <c r="AY131" s="17" t="s">
        <v>212</v>
      </c>
      <c r="BE131" s="227">
        <f>IF(N131="základní",J131,0)</f>
        <v>0</v>
      </c>
      <c r="BF131" s="227">
        <f>IF(N131="snížená",J131,0)</f>
        <v>0</v>
      </c>
      <c r="BG131" s="227">
        <f>IF(N131="zákl. přenesená",J131,0)</f>
        <v>0</v>
      </c>
      <c r="BH131" s="227">
        <f>IF(N131="sníž. přenesená",J131,0)</f>
        <v>0</v>
      </c>
      <c r="BI131" s="227">
        <f>IF(N131="nulová",J131,0)</f>
        <v>0</v>
      </c>
      <c r="BJ131" s="17" t="s">
        <v>82</v>
      </c>
      <c r="BK131" s="227">
        <f>ROUND(I131*H131,2)</f>
        <v>0</v>
      </c>
      <c r="BL131" s="17" t="s">
        <v>220</v>
      </c>
      <c r="BM131" s="17" t="s">
        <v>1666</v>
      </c>
    </row>
    <row r="132" s="1" customFormat="1">
      <c r="B132" s="38"/>
      <c r="C132" s="39"/>
      <c r="D132" s="228" t="s">
        <v>222</v>
      </c>
      <c r="E132" s="39"/>
      <c r="F132" s="229" t="s">
        <v>274</v>
      </c>
      <c r="G132" s="39"/>
      <c r="H132" s="39"/>
      <c r="I132" s="143"/>
      <c r="J132" s="39"/>
      <c r="K132" s="39"/>
      <c r="L132" s="43"/>
      <c r="M132" s="230"/>
      <c r="N132" s="79"/>
      <c r="O132" s="79"/>
      <c r="P132" s="79"/>
      <c r="Q132" s="79"/>
      <c r="R132" s="79"/>
      <c r="S132" s="79"/>
      <c r="T132" s="80"/>
      <c r="AT132" s="17" t="s">
        <v>222</v>
      </c>
      <c r="AU132" s="17" t="s">
        <v>84</v>
      </c>
    </row>
    <row r="133" s="1" customFormat="1" ht="22.5" customHeight="1">
      <c r="B133" s="38"/>
      <c r="C133" s="253" t="s">
        <v>293</v>
      </c>
      <c r="D133" s="253" t="s">
        <v>258</v>
      </c>
      <c r="E133" s="254" t="s">
        <v>1667</v>
      </c>
      <c r="F133" s="255" t="s">
        <v>1668</v>
      </c>
      <c r="G133" s="256" t="s">
        <v>218</v>
      </c>
      <c r="H133" s="257">
        <v>21</v>
      </c>
      <c r="I133" s="258"/>
      <c r="J133" s="259">
        <f>ROUND(I133*H133,2)</f>
        <v>0</v>
      </c>
      <c r="K133" s="255" t="s">
        <v>219</v>
      </c>
      <c r="L133" s="260"/>
      <c r="M133" s="261" t="s">
        <v>21</v>
      </c>
      <c r="N133" s="262" t="s">
        <v>46</v>
      </c>
      <c r="O133" s="79"/>
      <c r="P133" s="225">
        <f>O133*H133</f>
        <v>0</v>
      </c>
      <c r="Q133" s="225">
        <v>0.28048000000000001</v>
      </c>
      <c r="R133" s="225">
        <f>Q133*H133</f>
        <v>5.8900800000000002</v>
      </c>
      <c r="S133" s="225">
        <v>0</v>
      </c>
      <c r="T133" s="226">
        <f>S133*H133</f>
        <v>0</v>
      </c>
      <c r="AR133" s="17" t="s">
        <v>262</v>
      </c>
      <c r="AT133" s="17" t="s">
        <v>258</v>
      </c>
      <c r="AU133" s="17" t="s">
        <v>84</v>
      </c>
      <c r="AY133" s="17" t="s">
        <v>212</v>
      </c>
      <c r="BE133" s="227">
        <f>IF(N133="základní",J133,0)</f>
        <v>0</v>
      </c>
      <c r="BF133" s="227">
        <f>IF(N133="snížená",J133,0)</f>
        <v>0</v>
      </c>
      <c r="BG133" s="227">
        <f>IF(N133="zákl. přenesená",J133,0)</f>
        <v>0</v>
      </c>
      <c r="BH133" s="227">
        <f>IF(N133="sníž. přenesená",J133,0)</f>
        <v>0</v>
      </c>
      <c r="BI133" s="227">
        <f>IF(N133="nulová",J133,0)</f>
        <v>0</v>
      </c>
      <c r="BJ133" s="17" t="s">
        <v>82</v>
      </c>
      <c r="BK133" s="227">
        <f>ROUND(I133*H133,2)</f>
        <v>0</v>
      </c>
      <c r="BL133" s="17" t="s">
        <v>220</v>
      </c>
      <c r="BM133" s="17" t="s">
        <v>1669</v>
      </c>
    </row>
    <row r="134" s="1" customFormat="1" ht="33.75" customHeight="1">
      <c r="B134" s="38"/>
      <c r="C134" s="216" t="s">
        <v>8</v>
      </c>
      <c r="D134" s="216" t="s">
        <v>215</v>
      </c>
      <c r="E134" s="217" t="s">
        <v>1670</v>
      </c>
      <c r="F134" s="218" t="s">
        <v>1671</v>
      </c>
      <c r="G134" s="219" t="s">
        <v>248</v>
      </c>
      <c r="H134" s="220">
        <v>0.0060000000000000001</v>
      </c>
      <c r="I134" s="221"/>
      <c r="J134" s="222">
        <f>ROUND(I134*H134,2)</f>
        <v>0</v>
      </c>
      <c r="K134" s="218" t="s">
        <v>219</v>
      </c>
      <c r="L134" s="43"/>
      <c r="M134" s="223" t="s">
        <v>21</v>
      </c>
      <c r="N134" s="224" t="s">
        <v>46</v>
      </c>
      <c r="O134" s="79"/>
      <c r="P134" s="225">
        <f>O134*H134</f>
        <v>0</v>
      </c>
      <c r="Q134" s="225">
        <v>0</v>
      </c>
      <c r="R134" s="225">
        <f>Q134*H134</f>
        <v>0</v>
      </c>
      <c r="S134" s="225">
        <v>0</v>
      </c>
      <c r="T134" s="226">
        <f>S134*H134</f>
        <v>0</v>
      </c>
      <c r="AR134" s="17" t="s">
        <v>220</v>
      </c>
      <c r="AT134" s="17" t="s">
        <v>215</v>
      </c>
      <c r="AU134" s="17" t="s">
        <v>84</v>
      </c>
      <c r="AY134" s="17" t="s">
        <v>212</v>
      </c>
      <c r="BE134" s="227">
        <f>IF(N134="základní",J134,0)</f>
        <v>0</v>
      </c>
      <c r="BF134" s="227">
        <f>IF(N134="snížená",J134,0)</f>
        <v>0</v>
      </c>
      <c r="BG134" s="227">
        <f>IF(N134="zákl. přenesená",J134,0)</f>
        <v>0</v>
      </c>
      <c r="BH134" s="227">
        <f>IF(N134="sníž. přenesená",J134,0)</f>
        <v>0</v>
      </c>
      <c r="BI134" s="227">
        <f>IF(N134="nulová",J134,0)</f>
        <v>0</v>
      </c>
      <c r="BJ134" s="17" t="s">
        <v>82</v>
      </c>
      <c r="BK134" s="227">
        <f>ROUND(I134*H134,2)</f>
        <v>0</v>
      </c>
      <c r="BL134" s="17" t="s">
        <v>220</v>
      </c>
      <c r="BM134" s="17" t="s">
        <v>1672</v>
      </c>
    </row>
    <row r="135" s="1" customFormat="1">
      <c r="B135" s="38"/>
      <c r="C135" s="39"/>
      <c r="D135" s="228" t="s">
        <v>222</v>
      </c>
      <c r="E135" s="39"/>
      <c r="F135" s="229" t="s">
        <v>274</v>
      </c>
      <c r="G135" s="39"/>
      <c r="H135" s="39"/>
      <c r="I135" s="143"/>
      <c r="J135" s="39"/>
      <c r="K135" s="39"/>
      <c r="L135" s="43"/>
      <c r="M135" s="230"/>
      <c r="N135" s="79"/>
      <c r="O135" s="79"/>
      <c r="P135" s="79"/>
      <c r="Q135" s="79"/>
      <c r="R135" s="79"/>
      <c r="S135" s="79"/>
      <c r="T135" s="80"/>
      <c r="AT135" s="17" t="s">
        <v>222</v>
      </c>
      <c r="AU135" s="17" t="s">
        <v>84</v>
      </c>
    </row>
    <row r="136" s="1" customFormat="1" ht="22.5" customHeight="1">
      <c r="B136" s="38"/>
      <c r="C136" s="253" t="s">
        <v>300</v>
      </c>
      <c r="D136" s="253" t="s">
        <v>258</v>
      </c>
      <c r="E136" s="254" t="s">
        <v>1215</v>
      </c>
      <c r="F136" s="255" t="s">
        <v>1216</v>
      </c>
      <c r="G136" s="256" t="s">
        <v>218</v>
      </c>
      <c r="H136" s="257">
        <v>11</v>
      </c>
      <c r="I136" s="258"/>
      <c r="J136" s="259">
        <f>ROUND(I136*H136,2)</f>
        <v>0</v>
      </c>
      <c r="K136" s="255" t="s">
        <v>219</v>
      </c>
      <c r="L136" s="260"/>
      <c r="M136" s="261" t="s">
        <v>21</v>
      </c>
      <c r="N136" s="262" t="s">
        <v>46</v>
      </c>
      <c r="O136" s="79"/>
      <c r="P136" s="225">
        <f>O136*H136</f>
        <v>0</v>
      </c>
      <c r="Q136" s="225">
        <v>0.097000000000000003</v>
      </c>
      <c r="R136" s="225">
        <f>Q136*H136</f>
        <v>1.067</v>
      </c>
      <c r="S136" s="225">
        <v>0</v>
      </c>
      <c r="T136" s="226">
        <f>S136*H136</f>
        <v>0</v>
      </c>
      <c r="AR136" s="17" t="s">
        <v>262</v>
      </c>
      <c r="AT136" s="17" t="s">
        <v>258</v>
      </c>
      <c r="AU136" s="17" t="s">
        <v>84</v>
      </c>
      <c r="AY136" s="17" t="s">
        <v>212</v>
      </c>
      <c r="BE136" s="227">
        <f>IF(N136="základní",J136,0)</f>
        <v>0</v>
      </c>
      <c r="BF136" s="227">
        <f>IF(N136="snížená",J136,0)</f>
        <v>0</v>
      </c>
      <c r="BG136" s="227">
        <f>IF(N136="zákl. přenesená",J136,0)</f>
        <v>0</v>
      </c>
      <c r="BH136" s="227">
        <f>IF(N136="sníž. přenesená",J136,0)</f>
        <v>0</v>
      </c>
      <c r="BI136" s="227">
        <f>IF(N136="nulová",J136,0)</f>
        <v>0</v>
      </c>
      <c r="BJ136" s="17" t="s">
        <v>82</v>
      </c>
      <c r="BK136" s="227">
        <f>ROUND(I136*H136,2)</f>
        <v>0</v>
      </c>
      <c r="BL136" s="17" t="s">
        <v>220</v>
      </c>
      <c r="BM136" s="17" t="s">
        <v>1673</v>
      </c>
    </row>
    <row r="137" s="1" customFormat="1" ht="22.5" customHeight="1">
      <c r="B137" s="38"/>
      <c r="C137" s="253" t="s">
        <v>304</v>
      </c>
      <c r="D137" s="253" t="s">
        <v>258</v>
      </c>
      <c r="E137" s="254" t="s">
        <v>1113</v>
      </c>
      <c r="F137" s="255" t="s">
        <v>1114</v>
      </c>
      <c r="G137" s="256" t="s">
        <v>218</v>
      </c>
      <c r="H137" s="257">
        <v>22</v>
      </c>
      <c r="I137" s="258"/>
      <c r="J137" s="259">
        <f>ROUND(I137*H137,2)</f>
        <v>0</v>
      </c>
      <c r="K137" s="255" t="s">
        <v>219</v>
      </c>
      <c r="L137" s="260"/>
      <c r="M137" s="261" t="s">
        <v>21</v>
      </c>
      <c r="N137" s="262" t="s">
        <v>46</v>
      </c>
      <c r="O137" s="79"/>
      <c r="P137" s="225">
        <f>O137*H137</f>
        <v>0</v>
      </c>
      <c r="Q137" s="225">
        <v>0.0085199999999999998</v>
      </c>
      <c r="R137" s="225">
        <f>Q137*H137</f>
        <v>0.18744</v>
      </c>
      <c r="S137" s="225">
        <v>0</v>
      </c>
      <c r="T137" s="226">
        <f>S137*H137</f>
        <v>0</v>
      </c>
      <c r="AR137" s="17" t="s">
        <v>262</v>
      </c>
      <c r="AT137" s="17" t="s">
        <v>258</v>
      </c>
      <c r="AU137" s="17" t="s">
        <v>84</v>
      </c>
      <c r="AY137" s="17" t="s">
        <v>212</v>
      </c>
      <c r="BE137" s="227">
        <f>IF(N137="základní",J137,0)</f>
        <v>0</v>
      </c>
      <c r="BF137" s="227">
        <f>IF(N137="snížená",J137,0)</f>
        <v>0</v>
      </c>
      <c r="BG137" s="227">
        <f>IF(N137="zákl. přenesená",J137,0)</f>
        <v>0</v>
      </c>
      <c r="BH137" s="227">
        <f>IF(N137="sníž. přenesená",J137,0)</f>
        <v>0</v>
      </c>
      <c r="BI137" s="227">
        <f>IF(N137="nulová",J137,0)</f>
        <v>0</v>
      </c>
      <c r="BJ137" s="17" t="s">
        <v>82</v>
      </c>
      <c r="BK137" s="227">
        <f>ROUND(I137*H137,2)</f>
        <v>0</v>
      </c>
      <c r="BL137" s="17" t="s">
        <v>220</v>
      </c>
      <c r="BM137" s="17" t="s">
        <v>1674</v>
      </c>
    </row>
    <row r="138" s="12" customFormat="1">
      <c r="B138" s="231"/>
      <c r="C138" s="232"/>
      <c r="D138" s="228" t="s">
        <v>229</v>
      </c>
      <c r="E138" s="233" t="s">
        <v>21</v>
      </c>
      <c r="F138" s="234" t="s">
        <v>1675</v>
      </c>
      <c r="G138" s="232"/>
      <c r="H138" s="235">
        <v>22</v>
      </c>
      <c r="I138" s="236"/>
      <c r="J138" s="232"/>
      <c r="K138" s="232"/>
      <c r="L138" s="237"/>
      <c r="M138" s="238"/>
      <c r="N138" s="239"/>
      <c r="O138" s="239"/>
      <c r="P138" s="239"/>
      <c r="Q138" s="239"/>
      <c r="R138" s="239"/>
      <c r="S138" s="239"/>
      <c r="T138" s="240"/>
      <c r="AT138" s="241" t="s">
        <v>229</v>
      </c>
      <c r="AU138" s="241" t="s">
        <v>84</v>
      </c>
      <c r="AV138" s="12" t="s">
        <v>84</v>
      </c>
      <c r="AW138" s="12" t="s">
        <v>36</v>
      </c>
      <c r="AX138" s="12" t="s">
        <v>82</v>
      </c>
      <c r="AY138" s="241" t="s">
        <v>212</v>
      </c>
    </row>
    <row r="139" s="1" customFormat="1" ht="22.5" customHeight="1">
      <c r="B139" s="38"/>
      <c r="C139" s="253" t="s">
        <v>308</v>
      </c>
      <c r="D139" s="253" t="s">
        <v>258</v>
      </c>
      <c r="E139" s="254" t="s">
        <v>1079</v>
      </c>
      <c r="F139" s="255" t="s">
        <v>1080</v>
      </c>
      <c r="G139" s="256" t="s">
        <v>218</v>
      </c>
      <c r="H139" s="257">
        <v>44</v>
      </c>
      <c r="I139" s="258"/>
      <c r="J139" s="259">
        <f>ROUND(I139*H139,2)</f>
        <v>0</v>
      </c>
      <c r="K139" s="255" t="s">
        <v>219</v>
      </c>
      <c r="L139" s="260"/>
      <c r="M139" s="261" t="s">
        <v>21</v>
      </c>
      <c r="N139" s="262" t="s">
        <v>46</v>
      </c>
      <c r="O139" s="79"/>
      <c r="P139" s="225">
        <f>O139*H139</f>
        <v>0</v>
      </c>
      <c r="Q139" s="225">
        <v>0.00123</v>
      </c>
      <c r="R139" s="225">
        <f>Q139*H139</f>
        <v>0.054120000000000001</v>
      </c>
      <c r="S139" s="225">
        <v>0</v>
      </c>
      <c r="T139" s="226">
        <f>S139*H139</f>
        <v>0</v>
      </c>
      <c r="AR139" s="17" t="s">
        <v>262</v>
      </c>
      <c r="AT139" s="17" t="s">
        <v>258</v>
      </c>
      <c r="AU139" s="17" t="s">
        <v>84</v>
      </c>
      <c r="AY139" s="17" t="s">
        <v>212</v>
      </c>
      <c r="BE139" s="227">
        <f>IF(N139="základní",J139,0)</f>
        <v>0</v>
      </c>
      <c r="BF139" s="227">
        <f>IF(N139="snížená",J139,0)</f>
        <v>0</v>
      </c>
      <c r="BG139" s="227">
        <f>IF(N139="zákl. přenesená",J139,0)</f>
        <v>0</v>
      </c>
      <c r="BH139" s="227">
        <f>IF(N139="sníž. přenesená",J139,0)</f>
        <v>0</v>
      </c>
      <c r="BI139" s="227">
        <f>IF(N139="nulová",J139,0)</f>
        <v>0</v>
      </c>
      <c r="BJ139" s="17" t="s">
        <v>82</v>
      </c>
      <c r="BK139" s="227">
        <f>ROUND(I139*H139,2)</f>
        <v>0</v>
      </c>
      <c r="BL139" s="17" t="s">
        <v>220</v>
      </c>
      <c r="BM139" s="17" t="s">
        <v>1676</v>
      </c>
    </row>
    <row r="140" s="12" customFormat="1">
      <c r="B140" s="231"/>
      <c r="C140" s="232"/>
      <c r="D140" s="228" t="s">
        <v>229</v>
      </c>
      <c r="E140" s="233" t="s">
        <v>21</v>
      </c>
      <c r="F140" s="234" t="s">
        <v>1677</v>
      </c>
      <c r="G140" s="232"/>
      <c r="H140" s="235">
        <v>44</v>
      </c>
      <c r="I140" s="236"/>
      <c r="J140" s="232"/>
      <c r="K140" s="232"/>
      <c r="L140" s="237"/>
      <c r="M140" s="238"/>
      <c r="N140" s="239"/>
      <c r="O140" s="239"/>
      <c r="P140" s="239"/>
      <c r="Q140" s="239"/>
      <c r="R140" s="239"/>
      <c r="S140" s="239"/>
      <c r="T140" s="240"/>
      <c r="AT140" s="241" t="s">
        <v>229</v>
      </c>
      <c r="AU140" s="241" t="s">
        <v>84</v>
      </c>
      <c r="AV140" s="12" t="s">
        <v>84</v>
      </c>
      <c r="AW140" s="12" t="s">
        <v>36</v>
      </c>
      <c r="AX140" s="12" t="s">
        <v>82</v>
      </c>
      <c r="AY140" s="241" t="s">
        <v>212</v>
      </c>
    </row>
    <row r="141" s="1" customFormat="1" ht="22.5" customHeight="1">
      <c r="B141" s="38"/>
      <c r="C141" s="253" t="s">
        <v>313</v>
      </c>
      <c r="D141" s="253" t="s">
        <v>258</v>
      </c>
      <c r="E141" s="254" t="s">
        <v>1101</v>
      </c>
      <c r="F141" s="255" t="s">
        <v>1102</v>
      </c>
      <c r="G141" s="256" t="s">
        <v>218</v>
      </c>
      <c r="H141" s="257">
        <v>22</v>
      </c>
      <c r="I141" s="258"/>
      <c r="J141" s="259">
        <f>ROUND(I141*H141,2)</f>
        <v>0</v>
      </c>
      <c r="K141" s="255" t="s">
        <v>219</v>
      </c>
      <c r="L141" s="260"/>
      <c r="M141" s="261" t="s">
        <v>21</v>
      </c>
      <c r="N141" s="262" t="s">
        <v>46</v>
      </c>
      <c r="O141" s="79"/>
      <c r="P141" s="225">
        <f>O141*H141</f>
        <v>0</v>
      </c>
      <c r="Q141" s="225">
        <v>0.00018000000000000001</v>
      </c>
      <c r="R141" s="225">
        <f>Q141*H141</f>
        <v>0.00396</v>
      </c>
      <c r="S141" s="225">
        <v>0</v>
      </c>
      <c r="T141" s="226">
        <f>S141*H141</f>
        <v>0</v>
      </c>
      <c r="AR141" s="17" t="s">
        <v>262</v>
      </c>
      <c r="AT141" s="17" t="s">
        <v>258</v>
      </c>
      <c r="AU141" s="17" t="s">
        <v>84</v>
      </c>
      <c r="AY141" s="17" t="s">
        <v>212</v>
      </c>
      <c r="BE141" s="227">
        <f>IF(N141="základní",J141,0)</f>
        <v>0</v>
      </c>
      <c r="BF141" s="227">
        <f>IF(N141="snížená",J141,0)</f>
        <v>0</v>
      </c>
      <c r="BG141" s="227">
        <f>IF(N141="zákl. přenesená",J141,0)</f>
        <v>0</v>
      </c>
      <c r="BH141" s="227">
        <f>IF(N141="sníž. přenesená",J141,0)</f>
        <v>0</v>
      </c>
      <c r="BI141" s="227">
        <f>IF(N141="nulová",J141,0)</f>
        <v>0</v>
      </c>
      <c r="BJ141" s="17" t="s">
        <v>82</v>
      </c>
      <c r="BK141" s="227">
        <f>ROUND(I141*H141,2)</f>
        <v>0</v>
      </c>
      <c r="BL141" s="17" t="s">
        <v>220</v>
      </c>
      <c r="BM141" s="17" t="s">
        <v>1678</v>
      </c>
    </row>
    <row r="142" s="12" customFormat="1">
      <c r="B142" s="231"/>
      <c r="C142" s="232"/>
      <c r="D142" s="228" t="s">
        <v>229</v>
      </c>
      <c r="E142" s="233" t="s">
        <v>21</v>
      </c>
      <c r="F142" s="234" t="s">
        <v>328</v>
      </c>
      <c r="G142" s="232"/>
      <c r="H142" s="235">
        <v>22</v>
      </c>
      <c r="I142" s="236"/>
      <c r="J142" s="232"/>
      <c r="K142" s="232"/>
      <c r="L142" s="237"/>
      <c r="M142" s="238"/>
      <c r="N142" s="239"/>
      <c r="O142" s="239"/>
      <c r="P142" s="239"/>
      <c r="Q142" s="239"/>
      <c r="R142" s="239"/>
      <c r="S142" s="239"/>
      <c r="T142" s="240"/>
      <c r="AT142" s="241" t="s">
        <v>229</v>
      </c>
      <c r="AU142" s="241" t="s">
        <v>84</v>
      </c>
      <c r="AV142" s="12" t="s">
        <v>84</v>
      </c>
      <c r="AW142" s="12" t="s">
        <v>36</v>
      </c>
      <c r="AX142" s="12" t="s">
        <v>82</v>
      </c>
      <c r="AY142" s="241" t="s">
        <v>212</v>
      </c>
    </row>
    <row r="143" s="1" customFormat="1" ht="22.5" customHeight="1">
      <c r="B143" s="38"/>
      <c r="C143" s="253" t="s">
        <v>319</v>
      </c>
      <c r="D143" s="253" t="s">
        <v>258</v>
      </c>
      <c r="E143" s="254" t="s">
        <v>1097</v>
      </c>
      <c r="F143" s="255" t="s">
        <v>1098</v>
      </c>
      <c r="G143" s="256" t="s">
        <v>218</v>
      </c>
      <c r="H143" s="257">
        <v>88</v>
      </c>
      <c r="I143" s="258"/>
      <c r="J143" s="259">
        <f>ROUND(I143*H143,2)</f>
        <v>0</v>
      </c>
      <c r="K143" s="255" t="s">
        <v>219</v>
      </c>
      <c r="L143" s="260"/>
      <c r="M143" s="261" t="s">
        <v>21</v>
      </c>
      <c r="N143" s="262" t="s">
        <v>46</v>
      </c>
      <c r="O143" s="79"/>
      <c r="P143" s="225">
        <f>O143*H143</f>
        <v>0</v>
      </c>
      <c r="Q143" s="225">
        <v>0.00051999999999999995</v>
      </c>
      <c r="R143" s="225">
        <f>Q143*H143</f>
        <v>0.045759999999999995</v>
      </c>
      <c r="S143" s="225">
        <v>0</v>
      </c>
      <c r="T143" s="226">
        <f>S143*H143</f>
        <v>0</v>
      </c>
      <c r="AR143" s="17" t="s">
        <v>262</v>
      </c>
      <c r="AT143" s="17" t="s">
        <v>258</v>
      </c>
      <c r="AU143" s="17" t="s">
        <v>84</v>
      </c>
      <c r="AY143" s="17" t="s">
        <v>212</v>
      </c>
      <c r="BE143" s="227">
        <f>IF(N143="základní",J143,0)</f>
        <v>0</v>
      </c>
      <c r="BF143" s="227">
        <f>IF(N143="snížená",J143,0)</f>
        <v>0</v>
      </c>
      <c r="BG143" s="227">
        <f>IF(N143="zákl. přenesená",J143,0)</f>
        <v>0</v>
      </c>
      <c r="BH143" s="227">
        <f>IF(N143="sníž. přenesená",J143,0)</f>
        <v>0</v>
      </c>
      <c r="BI143" s="227">
        <f>IF(N143="nulová",J143,0)</f>
        <v>0</v>
      </c>
      <c r="BJ143" s="17" t="s">
        <v>82</v>
      </c>
      <c r="BK143" s="227">
        <f>ROUND(I143*H143,2)</f>
        <v>0</v>
      </c>
      <c r="BL143" s="17" t="s">
        <v>220</v>
      </c>
      <c r="BM143" s="17" t="s">
        <v>1679</v>
      </c>
    </row>
    <row r="144" s="12" customFormat="1">
      <c r="B144" s="231"/>
      <c r="C144" s="232"/>
      <c r="D144" s="228" t="s">
        <v>229</v>
      </c>
      <c r="E144" s="233" t="s">
        <v>21</v>
      </c>
      <c r="F144" s="234" t="s">
        <v>1680</v>
      </c>
      <c r="G144" s="232"/>
      <c r="H144" s="235">
        <v>88</v>
      </c>
      <c r="I144" s="236"/>
      <c r="J144" s="232"/>
      <c r="K144" s="232"/>
      <c r="L144" s="237"/>
      <c r="M144" s="238"/>
      <c r="N144" s="239"/>
      <c r="O144" s="239"/>
      <c r="P144" s="239"/>
      <c r="Q144" s="239"/>
      <c r="R144" s="239"/>
      <c r="S144" s="239"/>
      <c r="T144" s="240"/>
      <c r="AT144" s="241" t="s">
        <v>229</v>
      </c>
      <c r="AU144" s="241" t="s">
        <v>84</v>
      </c>
      <c r="AV144" s="12" t="s">
        <v>84</v>
      </c>
      <c r="AW144" s="12" t="s">
        <v>36</v>
      </c>
      <c r="AX144" s="12" t="s">
        <v>82</v>
      </c>
      <c r="AY144" s="241" t="s">
        <v>212</v>
      </c>
    </row>
    <row r="145" s="1" customFormat="1" ht="22.5" customHeight="1">
      <c r="B145" s="38"/>
      <c r="C145" s="253" t="s">
        <v>7</v>
      </c>
      <c r="D145" s="253" t="s">
        <v>258</v>
      </c>
      <c r="E145" s="254" t="s">
        <v>1087</v>
      </c>
      <c r="F145" s="255" t="s">
        <v>1088</v>
      </c>
      <c r="G145" s="256" t="s">
        <v>218</v>
      </c>
      <c r="H145" s="257">
        <v>88</v>
      </c>
      <c r="I145" s="258"/>
      <c r="J145" s="259">
        <f>ROUND(I145*H145,2)</f>
        <v>0</v>
      </c>
      <c r="K145" s="255" t="s">
        <v>219</v>
      </c>
      <c r="L145" s="260"/>
      <c r="M145" s="261" t="s">
        <v>21</v>
      </c>
      <c r="N145" s="262" t="s">
        <v>46</v>
      </c>
      <c r="O145" s="79"/>
      <c r="P145" s="225">
        <f>O145*H145</f>
        <v>0</v>
      </c>
      <c r="Q145" s="225">
        <v>9.0000000000000006E-05</v>
      </c>
      <c r="R145" s="225">
        <f>Q145*H145</f>
        <v>0.00792</v>
      </c>
      <c r="S145" s="225">
        <v>0</v>
      </c>
      <c r="T145" s="226">
        <f>S145*H145</f>
        <v>0</v>
      </c>
      <c r="AR145" s="17" t="s">
        <v>262</v>
      </c>
      <c r="AT145" s="17" t="s">
        <v>258</v>
      </c>
      <c r="AU145" s="17" t="s">
        <v>84</v>
      </c>
      <c r="AY145" s="17" t="s">
        <v>212</v>
      </c>
      <c r="BE145" s="227">
        <f>IF(N145="základní",J145,0)</f>
        <v>0</v>
      </c>
      <c r="BF145" s="227">
        <f>IF(N145="snížená",J145,0)</f>
        <v>0</v>
      </c>
      <c r="BG145" s="227">
        <f>IF(N145="zákl. přenesená",J145,0)</f>
        <v>0</v>
      </c>
      <c r="BH145" s="227">
        <f>IF(N145="sníž. přenesená",J145,0)</f>
        <v>0</v>
      </c>
      <c r="BI145" s="227">
        <f>IF(N145="nulová",J145,0)</f>
        <v>0</v>
      </c>
      <c r="BJ145" s="17" t="s">
        <v>82</v>
      </c>
      <c r="BK145" s="227">
        <f>ROUND(I145*H145,2)</f>
        <v>0</v>
      </c>
      <c r="BL145" s="17" t="s">
        <v>220</v>
      </c>
      <c r="BM145" s="17" t="s">
        <v>1681</v>
      </c>
    </row>
    <row r="146" s="1" customFormat="1" ht="22.5" customHeight="1">
      <c r="B146" s="38"/>
      <c r="C146" s="253" t="s">
        <v>328</v>
      </c>
      <c r="D146" s="253" t="s">
        <v>258</v>
      </c>
      <c r="E146" s="254" t="s">
        <v>1584</v>
      </c>
      <c r="F146" s="255" t="s">
        <v>1585</v>
      </c>
      <c r="G146" s="256" t="s">
        <v>218</v>
      </c>
      <c r="H146" s="257">
        <v>22</v>
      </c>
      <c r="I146" s="258"/>
      <c r="J146" s="259">
        <f>ROUND(I146*H146,2)</f>
        <v>0</v>
      </c>
      <c r="K146" s="255" t="s">
        <v>219</v>
      </c>
      <c r="L146" s="260"/>
      <c r="M146" s="261" t="s">
        <v>21</v>
      </c>
      <c r="N146" s="262" t="s">
        <v>46</v>
      </c>
      <c r="O146" s="79"/>
      <c r="P146" s="225">
        <f>O146*H146</f>
        <v>0</v>
      </c>
      <c r="Q146" s="225">
        <v>9.0000000000000006E-05</v>
      </c>
      <c r="R146" s="225">
        <f>Q146*H146</f>
        <v>0.00198</v>
      </c>
      <c r="S146" s="225">
        <v>0</v>
      </c>
      <c r="T146" s="226">
        <f>S146*H146</f>
        <v>0</v>
      </c>
      <c r="AR146" s="17" t="s">
        <v>262</v>
      </c>
      <c r="AT146" s="17" t="s">
        <v>258</v>
      </c>
      <c r="AU146" s="17" t="s">
        <v>84</v>
      </c>
      <c r="AY146" s="17" t="s">
        <v>212</v>
      </c>
      <c r="BE146" s="227">
        <f>IF(N146="základní",J146,0)</f>
        <v>0</v>
      </c>
      <c r="BF146" s="227">
        <f>IF(N146="snížená",J146,0)</f>
        <v>0</v>
      </c>
      <c r="BG146" s="227">
        <f>IF(N146="zákl. přenesená",J146,0)</f>
        <v>0</v>
      </c>
      <c r="BH146" s="227">
        <f>IF(N146="sníž. přenesená",J146,0)</f>
        <v>0</v>
      </c>
      <c r="BI146" s="227">
        <f>IF(N146="nulová",J146,0)</f>
        <v>0</v>
      </c>
      <c r="BJ146" s="17" t="s">
        <v>82</v>
      </c>
      <c r="BK146" s="227">
        <f>ROUND(I146*H146,2)</f>
        <v>0</v>
      </c>
      <c r="BL146" s="17" t="s">
        <v>220</v>
      </c>
      <c r="BM146" s="17" t="s">
        <v>1682</v>
      </c>
    </row>
    <row r="147" s="12" customFormat="1">
      <c r="B147" s="231"/>
      <c r="C147" s="232"/>
      <c r="D147" s="228" t="s">
        <v>229</v>
      </c>
      <c r="E147" s="233" t="s">
        <v>21</v>
      </c>
      <c r="F147" s="234" t="s">
        <v>328</v>
      </c>
      <c r="G147" s="232"/>
      <c r="H147" s="235">
        <v>22</v>
      </c>
      <c r="I147" s="236"/>
      <c r="J147" s="232"/>
      <c r="K147" s="232"/>
      <c r="L147" s="237"/>
      <c r="M147" s="238"/>
      <c r="N147" s="239"/>
      <c r="O147" s="239"/>
      <c r="P147" s="239"/>
      <c r="Q147" s="239"/>
      <c r="R147" s="239"/>
      <c r="S147" s="239"/>
      <c r="T147" s="240"/>
      <c r="AT147" s="241" t="s">
        <v>229</v>
      </c>
      <c r="AU147" s="241" t="s">
        <v>84</v>
      </c>
      <c r="AV147" s="12" t="s">
        <v>84</v>
      </c>
      <c r="AW147" s="12" t="s">
        <v>36</v>
      </c>
      <c r="AX147" s="12" t="s">
        <v>82</v>
      </c>
      <c r="AY147" s="241" t="s">
        <v>212</v>
      </c>
    </row>
    <row r="148" s="1" customFormat="1" ht="45" customHeight="1">
      <c r="B148" s="38"/>
      <c r="C148" s="216" t="s">
        <v>332</v>
      </c>
      <c r="D148" s="216" t="s">
        <v>215</v>
      </c>
      <c r="E148" s="217" t="s">
        <v>314</v>
      </c>
      <c r="F148" s="218" t="s">
        <v>315</v>
      </c>
      <c r="G148" s="219" t="s">
        <v>316</v>
      </c>
      <c r="H148" s="220">
        <v>4</v>
      </c>
      <c r="I148" s="221"/>
      <c r="J148" s="222">
        <f>ROUND(I148*H148,2)</f>
        <v>0</v>
      </c>
      <c r="K148" s="218" t="s">
        <v>219</v>
      </c>
      <c r="L148" s="43"/>
      <c r="M148" s="223" t="s">
        <v>21</v>
      </c>
      <c r="N148" s="224" t="s">
        <v>46</v>
      </c>
      <c r="O148" s="79"/>
      <c r="P148" s="225">
        <f>O148*H148</f>
        <v>0</v>
      </c>
      <c r="Q148" s="225">
        <v>0</v>
      </c>
      <c r="R148" s="225">
        <f>Q148*H148</f>
        <v>0</v>
      </c>
      <c r="S148" s="225">
        <v>0</v>
      </c>
      <c r="T148" s="226">
        <f>S148*H148</f>
        <v>0</v>
      </c>
      <c r="AR148" s="17" t="s">
        <v>220</v>
      </c>
      <c r="AT148" s="17" t="s">
        <v>215</v>
      </c>
      <c r="AU148" s="17" t="s">
        <v>84</v>
      </c>
      <c r="AY148" s="17" t="s">
        <v>212</v>
      </c>
      <c r="BE148" s="227">
        <f>IF(N148="základní",J148,0)</f>
        <v>0</v>
      </c>
      <c r="BF148" s="227">
        <f>IF(N148="snížená",J148,0)</f>
        <v>0</v>
      </c>
      <c r="BG148" s="227">
        <f>IF(N148="zákl. přenesená",J148,0)</f>
        <v>0</v>
      </c>
      <c r="BH148" s="227">
        <f>IF(N148="sníž. přenesená",J148,0)</f>
        <v>0</v>
      </c>
      <c r="BI148" s="227">
        <f>IF(N148="nulová",J148,0)</f>
        <v>0</v>
      </c>
      <c r="BJ148" s="17" t="s">
        <v>82</v>
      </c>
      <c r="BK148" s="227">
        <f>ROUND(I148*H148,2)</f>
        <v>0</v>
      </c>
      <c r="BL148" s="17" t="s">
        <v>220</v>
      </c>
      <c r="BM148" s="17" t="s">
        <v>1683</v>
      </c>
    </row>
    <row r="149" s="1" customFormat="1">
      <c r="B149" s="38"/>
      <c r="C149" s="39"/>
      <c r="D149" s="228" t="s">
        <v>222</v>
      </c>
      <c r="E149" s="39"/>
      <c r="F149" s="229" t="s">
        <v>318</v>
      </c>
      <c r="G149" s="39"/>
      <c r="H149" s="39"/>
      <c r="I149" s="143"/>
      <c r="J149" s="39"/>
      <c r="K149" s="39"/>
      <c r="L149" s="43"/>
      <c r="M149" s="230"/>
      <c r="N149" s="79"/>
      <c r="O149" s="79"/>
      <c r="P149" s="79"/>
      <c r="Q149" s="79"/>
      <c r="R149" s="79"/>
      <c r="S149" s="79"/>
      <c r="T149" s="80"/>
      <c r="AT149" s="17" t="s">
        <v>222</v>
      </c>
      <c r="AU149" s="17" t="s">
        <v>84</v>
      </c>
    </row>
    <row r="150" s="1" customFormat="1" ht="33.75" customHeight="1">
      <c r="B150" s="38"/>
      <c r="C150" s="216" t="s">
        <v>337</v>
      </c>
      <c r="D150" s="216" t="s">
        <v>215</v>
      </c>
      <c r="E150" s="217" t="s">
        <v>320</v>
      </c>
      <c r="F150" s="218" t="s">
        <v>321</v>
      </c>
      <c r="G150" s="219" t="s">
        <v>316</v>
      </c>
      <c r="H150" s="220">
        <v>2</v>
      </c>
      <c r="I150" s="221"/>
      <c r="J150" s="222">
        <f>ROUND(I150*H150,2)</f>
        <v>0</v>
      </c>
      <c r="K150" s="218" t="s">
        <v>219</v>
      </c>
      <c r="L150" s="43"/>
      <c r="M150" s="223" t="s">
        <v>21</v>
      </c>
      <c r="N150" s="224" t="s">
        <v>46</v>
      </c>
      <c r="O150" s="79"/>
      <c r="P150" s="225">
        <f>O150*H150</f>
        <v>0</v>
      </c>
      <c r="Q150" s="225">
        <v>0</v>
      </c>
      <c r="R150" s="225">
        <f>Q150*H150</f>
        <v>0</v>
      </c>
      <c r="S150" s="225">
        <v>0</v>
      </c>
      <c r="T150" s="226">
        <f>S150*H150</f>
        <v>0</v>
      </c>
      <c r="AR150" s="17" t="s">
        <v>220</v>
      </c>
      <c r="AT150" s="17" t="s">
        <v>215</v>
      </c>
      <c r="AU150" s="17" t="s">
        <v>84</v>
      </c>
      <c r="AY150" s="17" t="s">
        <v>212</v>
      </c>
      <c r="BE150" s="227">
        <f>IF(N150="základní",J150,0)</f>
        <v>0</v>
      </c>
      <c r="BF150" s="227">
        <f>IF(N150="snížená",J150,0)</f>
        <v>0</v>
      </c>
      <c r="BG150" s="227">
        <f>IF(N150="zákl. přenesená",J150,0)</f>
        <v>0</v>
      </c>
      <c r="BH150" s="227">
        <f>IF(N150="sníž. přenesená",J150,0)</f>
        <v>0</v>
      </c>
      <c r="BI150" s="227">
        <f>IF(N150="nulová",J150,0)</f>
        <v>0</v>
      </c>
      <c r="BJ150" s="17" t="s">
        <v>82</v>
      </c>
      <c r="BK150" s="227">
        <f>ROUND(I150*H150,2)</f>
        <v>0</v>
      </c>
      <c r="BL150" s="17" t="s">
        <v>220</v>
      </c>
      <c r="BM150" s="17" t="s">
        <v>1684</v>
      </c>
    </row>
    <row r="151" s="1" customFormat="1">
      <c r="B151" s="38"/>
      <c r="C151" s="39"/>
      <c r="D151" s="228" t="s">
        <v>222</v>
      </c>
      <c r="E151" s="39"/>
      <c r="F151" s="229" t="s">
        <v>323</v>
      </c>
      <c r="G151" s="39"/>
      <c r="H151" s="39"/>
      <c r="I151" s="143"/>
      <c r="J151" s="39"/>
      <c r="K151" s="39"/>
      <c r="L151" s="43"/>
      <c r="M151" s="230"/>
      <c r="N151" s="79"/>
      <c r="O151" s="79"/>
      <c r="P151" s="79"/>
      <c r="Q151" s="79"/>
      <c r="R151" s="79"/>
      <c r="S151" s="79"/>
      <c r="T151" s="80"/>
      <c r="AT151" s="17" t="s">
        <v>222</v>
      </c>
      <c r="AU151" s="17" t="s">
        <v>84</v>
      </c>
    </row>
    <row r="152" s="1" customFormat="1" ht="33.75" customHeight="1">
      <c r="B152" s="38"/>
      <c r="C152" s="216" t="s">
        <v>342</v>
      </c>
      <c r="D152" s="216" t="s">
        <v>215</v>
      </c>
      <c r="E152" s="217" t="s">
        <v>324</v>
      </c>
      <c r="F152" s="218" t="s">
        <v>325</v>
      </c>
      <c r="G152" s="219" t="s">
        <v>226</v>
      </c>
      <c r="H152" s="220">
        <v>200</v>
      </c>
      <c r="I152" s="221"/>
      <c r="J152" s="222">
        <f>ROUND(I152*H152,2)</f>
        <v>0</v>
      </c>
      <c r="K152" s="218" t="s">
        <v>219</v>
      </c>
      <c r="L152" s="43"/>
      <c r="M152" s="223" t="s">
        <v>21</v>
      </c>
      <c r="N152" s="224" t="s">
        <v>46</v>
      </c>
      <c r="O152" s="79"/>
      <c r="P152" s="225">
        <f>O152*H152</f>
        <v>0</v>
      </c>
      <c r="Q152" s="225">
        <v>0</v>
      </c>
      <c r="R152" s="225">
        <f>Q152*H152</f>
        <v>0</v>
      </c>
      <c r="S152" s="225">
        <v>0</v>
      </c>
      <c r="T152" s="226">
        <f>S152*H152</f>
        <v>0</v>
      </c>
      <c r="AR152" s="17" t="s">
        <v>220</v>
      </c>
      <c r="AT152" s="17" t="s">
        <v>215</v>
      </c>
      <c r="AU152" s="17" t="s">
        <v>84</v>
      </c>
      <c r="AY152" s="17" t="s">
        <v>212</v>
      </c>
      <c r="BE152" s="227">
        <f>IF(N152="základní",J152,0)</f>
        <v>0</v>
      </c>
      <c r="BF152" s="227">
        <f>IF(N152="snížená",J152,0)</f>
        <v>0</v>
      </c>
      <c r="BG152" s="227">
        <f>IF(N152="zákl. přenesená",J152,0)</f>
        <v>0</v>
      </c>
      <c r="BH152" s="227">
        <f>IF(N152="sníž. přenesená",J152,0)</f>
        <v>0</v>
      </c>
      <c r="BI152" s="227">
        <f>IF(N152="nulová",J152,0)</f>
        <v>0</v>
      </c>
      <c r="BJ152" s="17" t="s">
        <v>82</v>
      </c>
      <c r="BK152" s="227">
        <f>ROUND(I152*H152,2)</f>
        <v>0</v>
      </c>
      <c r="BL152" s="17" t="s">
        <v>220</v>
      </c>
      <c r="BM152" s="17" t="s">
        <v>1685</v>
      </c>
    </row>
    <row r="153" s="1" customFormat="1">
      <c r="B153" s="38"/>
      <c r="C153" s="39"/>
      <c r="D153" s="228" t="s">
        <v>222</v>
      </c>
      <c r="E153" s="39"/>
      <c r="F153" s="229" t="s">
        <v>327</v>
      </c>
      <c r="G153" s="39"/>
      <c r="H153" s="39"/>
      <c r="I153" s="143"/>
      <c r="J153" s="39"/>
      <c r="K153" s="39"/>
      <c r="L153" s="43"/>
      <c r="M153" s="230"/>
      <c r="N153" s="79"/>
      <c r="O153" s="79"/>
      <c r="P153" s="79"/>
      <c r="Q153" s="79"/>
      <c r="R153" s="79"/>
      <c r="S153" s="79"/>
      <c r="T153" s="80"/>
      <c r="AT153" s="17" t="s">
        <v>222</v>
      </c>
      <c r="AU153" s="17" t="s">
        <v>84</v>
      </c>
    </row>
    <row r="154" s="12" customFormat="1">
      <c r="B154" s="231"/>
      <c r="C154" s="232"/>
      <c r="D154" s="228" t="s">
        <v>229</v>
      </c>
      <c r="E154" s="233" t="s">
        <v>21</v>
      </c>
      <c r="F154" s="234" t="s">
        <v>1380</v>
      </c>
      <c r="G154" s="232"/>
      <c r="H154" s="235">
        <v>200</v>
      </c>
      <c r="I154" s="236"/>
      <c r="J154" s="232"/>
      <c r="K154" s="232"/>
      <c r="L154" s="237"/>
      <c r="M154" s="238"/>
      <c r="N154" s="239"/>
      <c r="O154" s="239"/>
      <c r="P154" s="239"/>
      <c r="Q154" s="239"/>
      <c r="R154" s="239"/>
      <c r="S154" s="239"/>
      <c r="T154" s="240"/>
      <c r="AT154" s="241" t="s">
        <v>229</v>
      </c>
      <c r="AU154" s="241" t="s">
        <v>84</v>
      </c>
      <c r="AV154" s="12" t="s">
        <v>84</v>
      </c>
      <c r="AW154" s="12" t="s">
        <v>36</v>
      </c>
      <c r="AX154" s="12" t="s">
        <v>82</v>
      </c>
      <c r="AY154" s="241" t="s">
        <v>212</v>
      </c>
    </row>
    <row r="155" s="1" customFormat="1" ht="56.25" customHeight="1">
      <c r="B155" s="38"/>
      <c r="C155" s="216" t="s">
        <v>347</v>
      </c>
      <c r="D155" s="216" t="s">
        <v>215</v>
      </c>
      <c r="E155" s="217" t="s">
        <v>333</v>
      </c>
      <c r="F155" s="218" t="s">
        <v>334</v>
      </c>
      <c r="G155" s="219" t="s">
        <v>248</v>
      </c>
      <c r="H155" s="220">
        <v>0.070000000000000007</v>
      </c>
      <c r="I155" s="221"/>
      <c r="J155" s="222">
        <f>ROUND(I155*H155,2)</f>
        <v>0</v>
      </c>
      <c r="K155" s="218" t="s">
        <v>219</v>
      </c>
      <c r="L155" s="43"/>
      <c r="M155" s="223" t="s">
        <v>21</v>
      </c>
      <c r="N155" s="224" t="s">
        <v>46</v>
      </c>
      <c r="O155" s="79"/>
      <c r="P155" s="225">
        <f>O155*H155</f>
        <v>0</v>
      </c>
      <c r="Q155" s="225">
        <v>0</v>
      </c>
      <c r="R155" s="225">
        <f>Q155*H155</f>
        <v>0</v>
      </c>
      <c r="S155" s="225">
        <v>0</v>
      </c>
      <c r="T155" s="226">
        <f>S155*H155</f>
        <v>0</v>
      </c>
      <c r="AR155" s="17" t="s">
        <v>220</v>
      </c>
      <c r="AT155" s="17" t="s">
        <v>215</v>
      </c>
      <c r="AU155" s="17" t="s">
        <v>84</v>
      </c>
      <c r="AY155" s="17" t="s">
        <v>212</v>
      </c>
      <c r="BE155" s="227">
        <f>IF(N155="základní",J155,0)</f>
        <v>0</v>
      </c>
      <c r="BF155" s="227">
        <f>IF(N155="snížená",J155,0)</f>
        <v>0</v>
      </c>
      <c r="BG155" s="227">
        <f>IF(N155="zákl. přenesená",J155,0)</f>
        <v>0</v>
      </c>
      <c r="BH155" s="227">
        <f>IF(N155="sníž. přenesená",J155,0)</f>
        <v>0</v>
      </c>
      <c r="BI155" s="227">
        <f>IF(N155="nulová",J155,0)</f>
        <v>0</v>
      </c>
      <c r="BJ155" s="17" t="s">
        <v>82</v>
      </c>
      <c r="BK155" s="227">
        <f>ROUND(I155*H155,2)</f>
        <v>0</v>
      </c>
      <c r="BL155" s="17" t="s">
        <v>220</v>
      </c>
      <c r="BM155" s="17" t="s">
        <v>1686</v>
      </c>
    </row>
    <row r="156" s="1" customFormat="1">
      <c r="B156" s="38"/>
      <c r="C156" s="39"/>
      <c r="D156" s="228" t="s">
        <v>222</v>
      </c>
      <c r="E156" s="39"/>
      <c r="F156" s="229" t="s">
        <v>336</v>
      </c>
      <c r="G156" s="39"/>
      <c r="H156" s="39"/>
      <c r="I156" s="143"/>
      <c r="J156" s="39"/>
      <c r="K156" s="39"/>
      <c r="L156" s="43"/>
      <c r="M156" s="230"/>
      <c r="N156" s="79"/>
      <c r="O156" s="79"/>
      <c r="P156" s="79"/>
      <c r="Q156" s="79"/>
      <c r="R156" s="79"/>
      <c r="S156" s="79"/>
      <c r="T156" s="80"/>
      <c r="AT156" s="17" t="s">
        <v>222</v>
      </c>
      <c r="AU156" s="17" t="s">
        <v>84</v>
      </c>
    </row>
    <row r="157" s="1" customFormat="1" ht="56.25" customHeight="1">
      <c r="B157" s="38"/>
      <c r="C157" s="216" t="s">
        <v>353</v>
      </c>
      <c r="D157" s="216" t="s">
        <v>215</v>
      </c>
      <c r="E157" s="217" t="s">
        <v>1687</v>
      </c>
      <c r="F157" s="218" t="s">
        <v>1688</v>
      </c>
      <c r="G157" s="219" t="s">
        <v>226</v>
      </c>
      <c r="H157" s="220">
        <v>80</v>
      </c>
      <c r="I157" s="221"/>
      <c r="J157" s="222">
        <f>ROUND(I157*H157,2)</f>
        <v>0</v>
      </c>
      <c r="K157" s="218" t="s">
        <v>219</v>
      </c>
      <c r="L157" s="43"/>
      <c r="M157" s="223" t="s">
        <v>21</v>
      </c>
      <c r="N157" s="224" t="s">
        <v>46</v>
      </c>
      <c r="O157" s="79"/>
      <c r="P157" s="225">
        <f>O157*H157</f>
        <v>0</v>
      </c>
      <c r="Q157" s="225">
        <v>0</v>
      </c>
      <c r="R157" s="225">
        <f>Q157*H157</f>
        <v>0</v>
      </c>
      <c r="S157" s="225">
        <v>0</v>
      </c>
      <c r="T157" s="226">
        <f>S157*H157</f>
        <v>0</v>
      </c>
      <c r="AR157" s="17" t="s">
        <v>220</v>
      </c>
      <c r="AT157" s="17" t="s">
        <v>215</v>
      </c>
      <c r="AU157" s="17" t="s">
        <v>84</v>
      </c>
      <c r="AY157" s="17" t="s">
        <v>212</v>
      </c>
      <c r="BE157" s="227">
        <f>IF(N157="základní",J157,0)</f>
        <v>0</v>
      </c>
      <c r="BF157" s="227">
        <f>IF(N157="snížená",J157,0)</f>
        <v>0</v>
      </c>
      <c r="BG157" s="227">
        <f>IF(N157="zákl. přenesená",J157,0)</f>
        <v>0</v>
      </c>
      <c r="BH157" s="227">
        <f>IF(N157="sníž. přenesená",J157,0)</f>
        <v>0</v>
      </c>
      <c r="BI157" s="227">
        <f>IF(N157="nulová",J157,0)</f>
        <v>0</v>
      </c>
      <c r="BJ157" s="17" t="s">
        <v>82</v>
      </c>
      <c r="BK157" s="227">
        <f>ROUND(I157*H157,2)</f>
        <v>0</v>
      </c>
      <c r="BL157" s="17" t="s">
        <v>220</v>
      </c>
      <c r="BM157" s="17" t="s">
        <v>1689</v>
      </c>
    </row>
    <row r="158" s="1" customFormat="1">
      <c r="B158" s="38"/>
      <c r="C158" s="39"/>
      <c r="D158" s="228" t="s">
        <v>222</v>
      </c>
      <c r="E158" s="39"/>
      <c r="F158" s="229" t="s">
        <v>336</v>
      </c>
      <c r="G158" s="39"/>
      <c r="H158" s="39"/>
      <c r="I158" s="143"/>
      <c r="J158" s="39"/>
      <c r="K158" s="39"/>
      <c r="L158" s="43"/>
      <c r="M158" s="230"/>
      <c r="N158" s="79"/>
      <c r="O158" s="79"/>
      <c r="P158" s="79"/>
      <c r="Q158" s="79"/>
      <c r="R158" s="79"/>
      <c r="S158" s="79"/>
      <c r="T158" s="80"/>
      <c r="AT158" s="17" t="s">
        <v>222</v>
      </c>
      <c r="AU158" s="17" t="s">
        <v>84</v>
      </c>
    </row>
    <row r="159" s="1" customFormat="1" ht="45" customHeight="1">
      <c r="B159" s="38"/>
      <c r="C159" s="216" t="s">
        <v>357</v>
      </c>
      <c r="D159" s="216" t="s">
        <v>215</v>
      </c>
      <c r="E159" s="217" t="s">
        <v>792</v>
      </c>
      <c r="F159" s="218" t="s">
        <v>793</v>
      </c>
      <c r="G159" s="219" t="s">
        <v>248</v>
      </c>
      <c r="H159" s="220">
        <v>1.1499999999999999</v>
      </c>
      <c r="I159" s="221"/>
      <c r="J159" s="222">
        <f>ROUND(I159*H159,2)</f>
        <v>0</v>
      </c>
      <c r="K159" s="218" t="s">
        <v>219</v>
      </c>
      <c r="L159" s="43"/>
      <c r="M159" s="223" t="s">
        <v>21</v>
      </c>
      <c r="N159" s="224" t="s">
        <v>46</v>
      </c>
      <c r="O159" s="79"/>
      <c r="P159" s="225">
        <f>O159*H159</f>
        <v>0</v>
      </c>
      <c r="Q159" s="225">
        <v>0</v>
      </c>
      <c r="R159" s="225">
        <f>Q159*H159</f>
        <v>0</v>
      </c>
      <c r="S159" s="225">
        <v>0</v>
      </c>
      <c r="T159" s="226">
        <f>S159*H159</f>
        <v>0</v>
      </c>
      <c r="AR159" s="17" t="s">
        <v>220</v>
      </c>
      <c r="AT159" s="17" t="s">
        <v>215</v>
      </c>
      <c r="AU159" s="17" t="s">
        <v>84</v>
      </c>
      <c r="AY159" s="17" t="s">
        <v>212</v>
      </c>
      <c r="BE159" s="227">
        <f>IF(N159="základní",J159,0)</f>
        <v>0</v>
      </c>
      <c r="BF159" s="227">
        <f>IF(N159="snížená",J159,0)</f>
        <v>0</v>
      </c>
      <c r="BG159" s="227">
        <f>IF(N159="zákl. přenesená",J159,0)</f>
        <v>0</v>
      </c>
      <c r="BH159" s="227">
        <f>IF(N159="sníž. přenesená",J159,0)</f>
        <v>0</v>
      </c>
      <c r="BI159" s="227">
        <f>IF(N159="nulová",J159,0)</f>
        <v>0</v>
      </c>
      <c r="BJ159" s="17" t="s">
        <v>82</v>
      </c>
      <c r="BK159" s="227">
        <f>ROUND(I159*H159,2)</f>
        <v>0</v>
      </c>
      <c r="BL159" s="17" t="s">
        <v>220</v>
      </c>
      <c r="BM159" s="17" t="s">
        <v>1690</v>
      </c>
    </row>
    <row r="160" s="1" customFormat="1">
      <c r="B160" s="38"/>
      <c r="C160" s="39"/>
      <c r="D160" s="228" t="s">
        <v>222</v>
      </c>
      <c r="E160" s="39"/>
      <c r="F160" s="229" t="s">
        <v>795</v>
      </c>
      <c r="G160" s="39"/>
      <c r="H160" s="39"/>
      <c r="I160" s="143"/>
      <c r="J160" s="39"/>
      <c r="K160" s="39"/>
      <c r="L160" s="43"/>
      <c r="M160" s="230"/>
      <c r="N160" s="79"/>
      <c r="O160" s="79"/>
      <c r="P160" s="79"/>
      <c r="Q160" s="79"/>
      <c r="R160" s="79"/>
      <c r="S160" s="79"/>
      <c r="T160" s="80"/>
      <c r="AT160" s="17" t="s">
        <v>222</v>
      </c>
      <c r="AU160" s="17" t="s">
        <v>84</v>
      </c>
    </row>
    <row r="161" s="1" customFormat="1" ht="33.75" customHeight="1">
      <c r="B161" s="38"/>
      <c r="C161" s="216" t="s">
        <v>361</v>
      </c>
      <c r="D161" s="216" t="s">
        <v>215</v>
      </c>
      <c r="E161" s="217" t="s">
        <v>765</v>
      </c>
      <c r="F161" s="218" t="s">
        <v>766</v>
      </c>
      <c r="G161" s="219" t="s">
        <v>254</v>
      </c>
      <c r="H161" s="220">
        <v>135</v>
      </c>
      <c r="I161" s="221"/>
      <c r="J161" s="222">
        <f>ROUND(I161*H161,2)</f>
        <v>0</v>
      </c>
      <c r="K161" s="218" t="s">
        <v>219</v>
      </c>
      <c r="L161" s="43"/>
      <c r="M161" s="223" t="s">
        <v>21</v>
      </c>
      <c r="N161" s="224" t="s">
        <v>46</v>
      </c>
      <c r="O161" s="79"/>
      <c r="P161" s="225">
        <f>O161*H161</f>
        <v>0</v>
      </c>
      <c r="Q161" s="225">
        <v>0</v>
      </c>
      <c r="R161" s="225">
        <f>Q161*H161</f>
        <v>0</v>
      </c>
      <c r="S161" s="225">
        <v>0</v>
      </c>
      <c r="T161" s="226">
        <f>S161*H161</f>
        <v>0</v>
      </c>
      <c r="AR161" s="17" t="s">
        <v>220</v>
      </c>
      <c r="AT161" s="17" t="s">
        <v>215</v>
      </c>
      <c r="AU161" s="17" t="s">
        <v>84</v>
      </c>
      <c r="AY161" s="17" t="s">
        <v>212</v>
      </c>
      <c r="BE161" s="227">
        <f>IF(N161="základní",J161,0)</f>
        <v>0</v>
      </c>
      <c r="BF161" s="227">
        <f>IF(N161="snížená",J161,0)</f>
        <v>0</v>
      </c>
      <c r="BG161" s="227">
        <f>IF(N161="zákl. přenesená",J161,0)</f>
        <v>0</v>
      </c>
      <c r="BH161" s="227">
        <f>IF(N161="sníž. přenesená",J161,0)</f>
        <v>0</v>
      </c>
      <c r="BI161" s="227">
        <f>IF(N161="nulová",J161,0)</f>
        <v>0</v>
      </c>
      <c r="BJ161" s="17" t="s">
        <v>82</v>
      </c>
      <c r="BK161" s="227">
        <f>ROUND(I161*H161,2)</f>
        <v>0</v>
      </c>
      <c r="BL161" s="17" t="s">
        <v>220</v>
      </c>
      <c r="BM161" s="17" t="s">
        <v>1691</v>
      </c>
    </row>
    <row r="162" s="1" customFormat="1">
      <c r="B162" s="38"/>
      <c r="C162" s="39"/>
      <c r="D162" s="228" t="s">
        <v>222</v>
      </c>
      <c r="E162" s="39"/>
      <c r="F162" s="229" t="s">
        <v>768</v>
      </c>
      <c r="G162" s="39"/>
      <c r="H162" s="39"/>
      <c r="I162" s="143"/>
      <c r="J162" s="39"/>
      <c r="K162" s="39"/>
      <c r="L162" s="43"/>
      <c r="M162" s="230"/>
      <c r="N162" s="79"/>
      <c r="O162" s="79"/>
      <c r="P162" s="79"/>
      <c r="Q162" s="79"/>
      <c r="R162" s="79"/>
      <c r="S162" s="79"/>
      <c r="T162" s="80"/>
      <c r="AT162" s="17" t="s">
        <v>222</v>
      </c>
      <c r="AU162" s="17" t="s">
        <v>84</v>
      </c>
    </row>
    <row r="163" s="12" customFormat="1">
      <c r="B163" s="231"/>
      <c r="C163" s="232"/>
      <c r="D163" s="228" t="s">
        <v>229</v>
      </c>
      <c r="E163" s="233" t="s">
        <v>21</v>
      </c>
      <c r="F163" s="234" t="s">
        <v>1692</v>
      </c>
      <c r="G163" s="232"/>
      <c r="H163" s="235">
        <v>135</v>
      </c>
      <c r="I163" s="236"/>
      <c r="J163" s="232"/>
      <c r="K163" s="232"/>
      <c r="L163" s="237"/>
      <c r="M163" s="238"/>
      <c r="N163" s="239"/>
      <c r="O163" s="239"/>
      <c r="P163" s="239"/>
      <c r="Q163" s="239"/>
      <c r="R163" s="239"/>
      <c r="S163" s="239"/>
      <c r="T163" s="240"/>
      <c r="AT163" s="241" t="s">
        <v>229</v>
      </c>
      <c r="AU163" s="241" t="s">
        <v>84</v>
      </c>
      <c r="AV163" s="12" t="s">
        <v>84</v>
      </c>
      <c r="AW163" s="12" t="s">
        <v>36</v>
      </c>
      <c r="AX163" s="12" t="s">
        <v>82</v>
      </c>
      <c r="AY163" s="241" t="s">
        <v>212</v>
      </c>
    </row>
    <row r="164" s="1" customFormat="1" ht="22.5" customHeight="1">
      <c r="B164" s="38"/>
      <c r="C164" s="216" t="s">
        <v>368</v>
      </c>
      <c r="D164" s="216" t="s">
        <v>215</v>
      </c>
      <c r="E164" s="217" t="s">
        <v>362</v>
      </c>
      <c r="F164" s="218" t="s">
        <v>363</v>
      </c>
      <c r="G164" s="219" t="s">
        <v>226</v>
      </c>
      <c r="H164" s="220">
        <v>6</v>
      </c>
      <c r="I164" s="221"/>
      <c r="J164" s="222">
        <f>ROUND(I164*H164,2)</f>
        <v>0</v>
      </c>
      <c r="K164" s="218" t="s">
        <v>219</v>
      </c>
      <c r="L164" s="43"/>
      <c r="M164" s="223" t="s">
        <v>21</v>
      </c>
      <c r="N164" s="224" t="s">
        <v>46</v>
      </c>
      <c r="O164" s="79"/>
      <c r="P164" s="225">
        <f>O164*H164</f>
        <v>0</v>
      </c>
      <c r="Q164" s="225">
        <v>0</v>
      </c>
      <c r="R164" s="225">
        <f>Q164*H164</f>
        <v>0</v>
      </c>
      <c r="S164" s="225">
        <v>0</v>
      </c>
      <c r="T164" s="226">
        <f>S164*H164</f>
        <v>0</v>
      </c>
      <c r="AR164" s="17" t="s">
        <v>220</v>
      </c>
      <c r="AT164" s="17" t="s">
        <v>215</v>
      </c>
      <c r="AU164" s="17" t="s">
        <v>84</v>
      </c>
      <c r="AY164" s="17" t="s">
        <v>212</v>
      </c>
      <c r="BE164" s="227">
        <f>IF(N164="základní",J164,0)</f>
        <v>0</v>
      </c>
      <c r="BF164" s="227">
        <f>IF(N164="snížená",J164,0)</f>
        <v>0</v>
      </c>
      <c r="BG164" s="227">
        <f>IF(N164="zákl. přenesená",J164,0)</f>
        <v>0</v>
      </c>
      <c r="BH164" s="227">
        <f>IF(N164="sníž. přenesená",J164,0)</f>
        <v>0</v>
      </c>
      <c r="BI164" s="227">
        <f>IF(N164="nulová",J164,0)</f>
        <v>0</v>
      </c>
      <c r="BJ164" s="17" t="s">
        <v>82</v>
      </c>
      <c r="BK164" s="227">
        <f>ROUND(I164*H164,2)</f>
        <v>0</v>
      </c>
      <c r="BL164" s="17" t="s">
        <v>220</v>
      </c>
      <c r="BM164" s="17" t="s">
        <v>1693</v>
      </c>
    </row>
    <row r="165" s="1" customFormat="1">
      <c r="B165" s="38"/>
      <c r="C165" s="39"/>
      <c r="D165" s="228" t="s">
        <v>222</v>
      </c>
      <c r="E165" s="39"/>
      <c r="F165" s="229" t="s">
        <v>365</v>
      </c>
      <c r="G165" s="39"/>
      <c r="H165" s="39"/>
      <c r="I165" s="143"/>
      <c r="J165" s="39"/>
      <c r="K165" s="39"/>
      <c r="L165" s="43"/>
      <c r="M165" s="230"/>
      <c r="N165" s="79"/>
      <c r="O165" s="79"/>
      <c r="P165" s="79"/>
      <c r="Q165" s="79"/>
      <c r="R165" s="79"/>
      <c r="S165" s="79"/>
      <c r="T165" s="80"/>
      <c r="AT165" s="17" t="s">
        <v>222</v>
      </c>
      <c r="AU165" s="17" t="s">
        <v>84</v>
      </c>
    </row>
    <row r="166" s="1" customFormat="1" ht="22.5" customHeight="1">
      <c r="B166" s="38"/>
      <c r="C166" s="253" t="s">
        <v>374</v>
      </c>
      <c r="D166" s="253" t="s">
        <v>258</v>
      </c>
      <c r="E166" s="254" t="s">
        <v>369</v>
      </c>
      <c r="F166" s="255" t="s">
        <v>370</v>
      </c>
      <c r="G166" s="256" t="s">
        <v>218</v>
      </c>
      <c r="H166" s="257">
        <v>5</v>
      </c>
      <c r="I166" s="258"/>
      <c r="J166" s="259">
        <f>ROUND(I166*H166,2)</f>
        <v>0</v>
      </c>
      <c r="K166" s="255" t="s">
        <v>219</v>
      </c>
      <c r="L166" s="260"/>
      <c r="M166" s="261" t="s">
        <v>21</v>
      </c>
      <c r="N166" s="262" t="s">
        <v>46</v>
      </c>
      <c r="O166" s="79"/>
      <c r="P166" s="225">
        <f>O166*H166</f>
        <v>0</v>
      </c>
      <c r="Q166" s="225">
        <v>0</v>
      </c>
      <c r="R166" s="225">
        <f>Q166*H166</f>
        <v>0</v>
      </c>
      <c r="S166" s="225">
        <v>0</v>
      </c>
      <c r="T166" s="226">
        <f>S166*H166</f>
        <v>0</v>
      </c>
      <c r="AR166" s="17" t="s">
        <v>262</v>
      </c>
      <c r="AT166" s="17" t="s">
        <v>258</v>
      </c>
      <c r="AU166" s="17" t="s">
        <v>84</v>
      </c>
      <c r="AY166" s="17" t="s">
        <v>212</v>
      </c>
      <c r="BE166" s="227">
        <f>IF(N166="základní",J166,0)</f>
        <v>0</v>
      </c>
      <c r="BF166" s="227">
        <f>IF(N166="snížená",J166,0)</f>
        <v>0</v>
      </c>
      <c r="BG166" s="227">
        <f>IF(N166="zákl. přenesená",J166,0)</f>
        <v>0</v>
      </c>
      <c r="BH166" s="227">
        <f>IF(N166="sníž. přenesená",J166,0)</f>
        <v>0</v>
      </c>
      <c r="BI166" s="227">
        <f>IF(N166="nulová",J166,0)</f>
        <v>0</v>
      </c>
      <c r="BJ166" s="17" t="s">
        <v>82</v>
      </c>
      <c r="BK166" s="227">
        <f>ROUND(I166*H166,2)</f>
        <v>0</v>
      </c>
      <c r="BL166" s="17" t="s">
        <v>220</v>
      </c>
      <c r="BM166" s="17" t="s">
        <v>1694</v>
      </c>
    </row>
    <row r="167" s="1" customFormat="1" ht="22.5" customHeight="1">
      <c r="B167" s="38"/>
      <c r="C167" s="253" t="s">
        <v>378</v>
      </c>
      <c r="D167" s="253" t="s">
        <v>258</v>
      </c>
      <c r="E167" s="254" t="s">
        <v>375</v>
      </c>
      <c r="F167" s="255" t="s">
        <v>376</v>
      </c>
      <c r="G167" s="256" t="s">
        <v>218</v>
      </c>
      <c r="H167" s="257">
        <v>2</v>
      </c>
      <c r="I167" s="258"/>
      <c r="J167" s="259">
        <f>ROUND(I167*H167,2)</f>
        <v>0</v>
      </c>
      <c r="K167" s="255" t="s">
        <v>219</v>
      </c>
      <c r="L167" s="260"/>
      <c r="M167" s="261" t="s">
        <v>21</v>
      </c>
      <c r="N167" s="262" t="s">
        <v>46</v>
      </c>
      <c r="O167" s="79"/>
      <c r="P167" s="225">
        <f>O167*H167</f>
        <v>0</v>
      </c>
      <c r="Q167" s="225">
        <v>0</v>
      </c>
      <c r="R167" s="225">
        <f>Q167*H167</f>
        <v>0</v>
      </c>
      <c r="S167" s="225">
        <v>0</v>
      </c>
      <c r="T167" s="226">
        <f>S167*H167</f>
        <v>0</v>
      </c>
      <c r="AR167" s="17" t="s">
        <v>262</v>
      </c>
      <c r="AT167" s="17" t="s">
        <v>258</v>
      </c>
      <c r="AU167" s="17" t="s">
        <v>84</v>
      </c>
      <c r="AY167" s="17" t="s">
        <v>212</v>
      </c>
      <c r="BE167" s="227">
        <f>IF(N167="základní",J167,0)</f>
        <v>0</v>
      </c>
      <c r="BF167" s="227">
        <f>IF(N167="snížená",J167,0)</f>
        <v>0</v>
      </c>
      <c r="BG167" s="227">
        <f>IF(N167="zákl. přenesená",J167,0)</f>
        <v>0</v>
      </c>
      <c r="BH167" s="227">
        <f>IF(N167="sníž. přenesená",J167,0)</f>
        <v>0</v>
      </c>
      <c r="BI167" s="227">
        <f>IF(N167="nulová",J167,0)</f>
        <v>0</v>
      </c>
      <c r="BJ167" s="17" t="s">
        <v>82</v>
      </c>
      <c r="BK167" s="227">
        <f>ROUND(I167*H167,2)</f>
        <v>0</v>
      </c>
      <c r="BL167" s="17" t="s">
        <v>220</v>
      </c>
      <c r="BM167" s="17" t="s">
        <v>1695</v>
      </c>
    </row>
    <row r="168" s="1" customFormat="1" ht="22.5" customHeight="1">
      <c r="B168" s="38"/>
      <c r="C168" s="216" t="s">
        <v>383</v>
      </c>
      <c r="D168" s="216" t="s">
        <v>215</v>
      </c>
      <c r="E168" s="217" t="s">
        <v>384</v>
      </c>
      <c r="F168" s="218" t="s">
        <v>385</v>
      </c>
      <c r="G168" s="219" t="s">
        <v>235</v>
      </c>
      <c r="H168" s="220">
        <v>26.989999999999998</v>
      </c>
      <c r="I168" s="221"/>
      <c r="J168" s="222">
        <f>ROUND(I168*H168,2)</f>
        <v>0</v>
      </c>
      <c r="K168" s="218" t="s">
        <v>219</v>
      </c>
      <c r="L168" s="43"/>
      <c r="M168" s="223" t="s">
        <v>21</v>
      </c>
      <c r="N168" s="224" t="s">
        <v>46</v>
      </c>
      <c r="O168" s="79"/>
      <c r="P168" s="225">
        <f>O168*H168</f>
        <v>0</v>
      </c>
      <c r="Q168" s="225">
        <v>0</v>
      </c>
      <c r="R168" s="225">
        <f>Q168*H168</f>
        <v>0</v>
      </c>
      <c r="S168" s="225">
        <v>0</v>
      </c>
      <c r="T168" s="226">
        <f>S168*H168</f>
        <v>0</v>
      </c>
      <c r="AR168" s="17" t="s">
        <v>220</v>
      </c>
      <c r="AT168" s="17" t="s">
        <v>215</v>
      </c>
      <c r="AU168" s="17" t="s">
        <v>84</v>
      </c>
      <c r="AY168" s="17" t="s">
        <v>212</v>
      </c>
      <c r="BE168" s="227">
        <f>IF(N168="základní",J168,0)</f>
        <v>0</v>
      </c>
      <c r="BF168" s="227">
        <f>IF(N168="snížená",J168,0)</f>
        <v>0</v>
      </c>
      <c r="BG168" s="227">
        <f>IF(N168="zákl. přenesená",J168,0)</f>
        <v>0</v>
      </c>
      <c r="BH168" s="227">
        <f>IF(N168="sníž. přenesená",J168,0)</f>
        <v>0</v>
      </c>
      <c r="BI168" s="227">
        <f>IF(N168="nulová",J168,0)</f>
        <v>0</v>
      </c>
      <c r="BJ168" s="17" t="s">
        <v>82</v>
      </c>
      <c r="BK168" s="227">
        <f>ROUND(I168*H168,2)</f>
        <v>0</v>
      </c>
      <c r="BL168" s="17" t="s">
        <v>220</v>
      </c>
      <c r="BM168" s="17" t="s">
        <v>1696</v>
      </c>
    </row>
    <row r="169" s="1" customFormat="1">
      <c r="B169" s="38"/>
      <c r="C169" s="39"/>
      <c r="D169" s="228" t="s">
        <v>222</v>
      </c>
      <c r="E169" s="39"/>
      <c r="F169" s="229" t="s">
        <v>387</v>
      </c>
      <c r="G169" s="39"/>
      <c r="H169" s="39"/>
      <c r="I169" s="143"/>
      <c r="J169" s="39"/>
      <c r="K169" s="39"/>
      <c r="L169" s="43"/>
      <c r="M169" s="230"/>
      <c r="N169" s="79"/>
      <c r="O169" s="79"/>
      <c r="P169" s="79"/>
      <c r="Q169" s="79"/>
      <c r="R169" s="79"/>
      <c r="S169" s="79"/>
      <c r="T169" s="80"/>
      <c r="AT169" s="17" t="s">
        <v>222</v>
      </c>
      <c r="AU169" s="17" t="s">
        <v>84</v>
      </c>
    </row>
    <row r="170" s="12" customFormat="1">
      <c r="B170" s="231"/>
      <c r="C170" s="232"/>
      <c r="D170" s="228" t="s">
        <v>229</v>
      </c>
      <c r="E170" s="233" t="s">
        <v>21</v>
      </c>
      <c r="F170" s="234" t="s">
        <v>1638</v>
      </c>
      <c r="G170" s="232"/>
      <c r="H170" s="235">
        <v>22.68</v>
      </c>
      <c r="I170" s="236"/>
      <c r="J170" s="232"/>
      <c r="K170" s="232"/>
      <c r="L170" s="237"/>
      <c r="M170" s="238"/>
      <c r="N170" s="239"/>
      <c r="O170" s="239"/>
      <c r="P170" s="239"/>
      <c r="Q170" s="239"/>
      <c r="R170" s="239"/>
      <c r="S170" s="239"/>
      <c r="T170" s="240"/>
      <c r="AT170" s="241" t="s">
        <v>229</v>
      </c>
      <c r="AU170" s="241" t="s">
        <v>84</v>
      </c>
      <c r="AV170" s="12" t="s">
        <v>84</v>
      </c>
      <c r="AW170" s="12" t="s">
        <v>36</v>
      </c>
      <c r="AX170" s="12" t="s">
        <v>75</v>
      </c>
      <c r="AY170" s="241" t="s">
        <v>212</v>
      </c>
    </row>
    <row r="171" s="12" customFormat="1">
      <c r="B171" s="231"/>
      <c r="C171" s="232"/>
      <c r="D171" s="228" t="s">
        <v>229</v>
      </c>
      <c r="E171" s="233" t="s">
        <v>21</v>
      </c>
      <c r="F171" s="234" t="s">
        <v>1697</v>
      </c>
      <c r="G171" s="232"/>
      <c r="H171" s="235">
        <v>4.3099999999999996</v>
      </c>
      <c r="I171" s="236"/>
      <c r="J171" s="232"/>
      <c r="K171" s="232"/>
      <c r="L171" s="237"/>
      <c r="M171" s="238"/>
      <c r="N171" s="239"/>
      <c r="O171" s="239"/>
      <c r="P171" s="239"/>
      <c r="Q171" s="239"/>
      <c r="R171" s="239"/>
      <c r="S171" s="239"/>
      <c r="T171" s="240"/>
      <c r="AT171" s="241" t="s">
        <v>229</v>
      </c>
      <c r="AU171" s="241" t="s">
        <v>84</v>
      </c>
      <c r="AV171" s="12" t="s">
        <v>84</v>
      </c>
      <c r="AW171" s="12" t="s">
        <v>36</v>
      </c>
      <c r="AX171" s="12" t="s">
        <v>75</v>
      </c>
      <c r="AY171" s="241" t="s">
        <v>212</v>
      </c>
    </row>
    <row r="172" s="13" customFormat="1">
      <c r="B172" s="242"/>
      <c r="C172" s="243"/>
      <c r="D172" s="228" t="s">
        <v>229</v>
      </c>
      <c r="E172" s="244" t="s">
        <v>21</v>
      </c>
      <c r="F172" s="245" t="s">
        <v>232</v>
      </c>
      <c r="G172" s="243"/>
      <c r="H172" s="246">
        <v>26.989999999999998</v>
      </c>
      <c r="I172" s="247"/>
      <c r="J172" s="243"/>
      <c r="K172" s="243"/>
      <c r="L172" s="248"/>
      <c r="M172" s="249"/>
      <c r="N172" s="250"/>
      <c r="O172" s="250"/>
      <c r="P172" s="250"/>
      <c r="Q172" s="250"/>
      <c r="R172" s="250"/>
      <c r="S172" s="250"/>
      <c r="T172" s="251"/>
      <c r="AT172" s="252" t="s">
        <v>229</v>
      </c>
      <c r="AU172" s="252" t="s">
        <v>84</v>
      </c>
      <c r="AV172" s="13" t="s">
        <v>220</v>
      </c>
      <c r="AW172" s="13" t="s">
        <v>36</v>
      </c>
      <c r="AX172" s="13" t="s">
        <v>82</v>
      </c>
      <c r="AY172" s="252" t="s">
        <v>212</v>
      </c>
    </row>
    <row r="173" s="1" customFormat="1" ht="22.5" customHeight="1">
      <c r="B173" s="38"/>
      <c r="C173" s="253" t="s">
        <v>388</v>
      </c>
      <c r="D173" s="253" t="s">
        <v>258</v>
      </c>
      <c r="E173" s="254" t="s">
        <v>389</v>
      </c>
      <c r="F173" s="255" t="s">
        <v>390</v>
      </c>
      <c r="G173" s="256" t="s">
        <v>261</v>
      </c>
      <c r="H173" s="257">
        <v>9.5700000000000003</v>
      </c>
      <c r="I173" s="258"/>
      <c r="J173" s="259">
        <f>ROUND(I173*H173,2)</f>
        <v>0</v>
      </c>
      <c r="K173" s="255" t="s">
        <v>219</v>
      </c>
      <c r="L173" s="260"/>
      <c r="M173" s="261" t="s">
        <v>21</v>
      </c>
      <c r="N173" s="262" t="s">
        <v>46</v>
      </c>
      <c r="O173" s="79"/>
      <c r="P173" s="225">
        <f>O173*H173</f>
        <v>0</v>
      </c>
      <c r="Q173" s="225">
        <v>1</v>
      </c>
      <c r="R173" s="225">
        <f>Q173*H173</f>
        <v>9.5700000000000003</v>
      </c>
      <c r="S173" s="225">
        <v>0</v>
      </c>
      <c r="T173" s="226">
        <f>S173*H173</f>
        <v>0</v>
      </c>
      <c r="AR173" s="17" t="s">
        <v>262</v>
      </c>
      <c r="AT173" s="17" t="s">
        <v>258</v>
      </c>
      <c r="AU173" s="17" t="s">
        <v>84</v>
      </c>
      <c r="AY173" s="17" t="s">
        <v>212</v>
      </c>
      <c r="BE173" s="227">
        <f>IF(N173="základní",J173,0)</f>
        <v>0</v>
      </c>
      <c r="BF173" s="227">
        <f>IF(N173="snížená",J173,0)</f>
        <v>0</v>
      </c>
      <c r="BG173" s="227">
        <f>IF(N173="zákl. přenesená",J173,0)</f>
        <v>0</v>
      </c>
      <c r="BH173" s="227">
        <f>IF(N173="sníž. přenesená",J173,0)</f>
        <v>0</v>
      </c>
      <c r="BI173" s="227">
        <f>IF(N173="nulová",J173,0)</f>
        <v>0</v>
      </c>
      <c r="BJ173" s="17" t="s">
        <v>82</v>
      </c>
      <c r="BK173" s="227">
        <f>ROUND(I173*H173,2)</f>
        <v>0</v>
      </c>
      <c r="BL173" s="17" t="s">
        <v>220</v>
      </c>
      <c r="BM173" s="17" t="s">
        <v>1698</v>
      </c>
    </row>
    <row r="174" s="1" customFormat="1" ht="22.5" customHeight="1">
      <c r="B174" s="38"/>
      <c r="C174" s="253" t="s">
        <v>392</v>
      </c>
      <c r="D174" s="253" t="s">
        <v>258</v>
      </c>
      <c r="E174" s="254" t="s">
        <v>393</v>
      </c>
      <c r="F174" s="255" t="s">
        <v>394</v>
      </c>
      <c r="G174" s="256" t="s">
        <v>226</v>
      </c>
      <c r="H174" s="257">
        <v>10.800000000000001</v>
      </c>
      <c r="I174" s="258"/>
      <c r="J174" s="259">
        <f>ROUND(I174*H174,2)</f>
        <v>0</v>
      </c>
      <c r="K174" s="255" t="s">
        <v>219</v>
      </c>
      <c r="L174" s="260"/>
      <c r="M174" s="261" t="s">
        <v>21</v>
      </c>
      <c r="N174" s="262" t="s">
        <v>46</v>
      </c>
      <c r="O174" s="79"/>
      <c r="P174" s="225">
        <f>O174*H174</f>
        <v>0</v>
      </c>
      <c r="Q174" s="225">
        <v>0</v>
      </c>
      <c r="R174" s="225">
        <f>Q174*H174</f>
        <v>0</v>
      </c>
      <c r="S174" s="225">
        <v>0</v>
      </c>
      <c r="T174" s="226">
        <f>S174*H174</f>
        <v>0</v>
      </c>
      <c r="AR174" s="17" t="s">
        <v>262</v>
      </c>
      <c r="AT174" s="17" t="s">
        <v>258</v>
      </c>
      <c r="AU174" s="17" t="s">
        <v>84</v>
      </c>
      <c r="AY174" s="17" t="s">
        <v>212</v>
      </c>
      <c r="BE174" s="227">
        <f>IF(N174="základní",J174,0)</f>
        <v>0</v>
      </c>
      <c r="BF174" s="227">
        <f>IF(N174="snížená",J174,0)</f>
        <v>0</v>
      </c>
      <c r="BG174" s="227">
        <f>IF(N174="zákl. přenesená",J174,0)</f>
        <v>0</v>
      </c>
      <c r="BH174" s="227">
        <f>IF(N174="sníž. přenesená",J174,0)</f>
        <v>0</v>
      </c>
      <c r="BI174" s="227">
        <f>IF(N174="nulová",J174,0)</f>
        <v>0</v>
      </c>
      <c r="BJ174" s="17" t="s">
        <v>82</v>
      </c>
      <c r="BK174" s="227">
        <f>ROUND(I174*H174,2)</f>
        <v>0</v>
      </c>
      <c r="BL174" s="17" t="s">
        <v>220</v>
      </c>
      <c r="BM174" s="17" t="s">
        <v>1699</v>
      </c>
    </row>
    <row r="175" s="1" customFormat="1" ht="22.5" customHeight="1">
      <c r="B175" s="38"/>
      <c r="C175" s="253" t="s">
        <v>396</v>
      </c>
      <c r="D175" s="253" t="s">
        <v>258</v>
      </c>
      <c r="E175" s="254" t="s">
        <v>397</v>
      </c>
      <c r="F175" s="255" t="s">
        <v>398</v>
      </c>
      <c r="G175" s="256" t="s">
        <v>399</v>
      </c>
      <c r="H175" s="257">
        <v>10</v>
      </c>
      <c r="I175" s="258"/>
      <c r="J175" s="259">
        <f>ROUND(I175*H175,2)</f>
        <v>0</v>
      </c>
      <c r="K175" s="255" t="s">
        <v>219</v>
      </c>
      <c r="L175" s="260"/>
      <c r="M175" s="261" t="s">
        <v>21</v>
      </c>
      <c r="N175" s="262" t="s">
        <v>46</v>
      </c>
      <c r="O175" s="79"/>
      <c r="P175" s="225">
        <f>O175*H175</f>
        <v>0</v>
      </c>
      <c r="Q175" s="225">
        <v>0</v>
      </c>
      <c r="R175" s="225">
        <f>Q175*H175</f>
        <v>0</v>
      </c>
      <c r="S175" s="225">
        <v>0</v>
      </c>
      <c r="T175" s="226">
        <f>S175*H175</f>
        <v>0</v>
      </c>
      <c r="AR175" s="17" t="s">
        <v>262</v>
      </c>
      <c r="AT175" s="17" t="s">
        <v>258</v>
      </c>
      <c r="AU175" s="17" t="s">
        <v>84</v>
      </c>
      <c r="AY175" s="17" t="s">
        <v>212</v>
      </c>
      <c r="BE175" s="227">
        <f>IF(N175="základní",J175,0)</f>
        <v>0</v>
      </c>
      <c r="BF175" s="227">
        <f>IF(N175="snížená",J175,0)</f>
        <v>0</v>
      </c>
      <c r="BG175" s="227">
        <f>IF(N175="zákl. přenesená",J175,0)</f>
        <v>0</v>
      </c>
      <c r="BH175" s="227">
        <f>IF(N175="sníž. přenesená",J175,0)</f>
        <v>0</v>
      </c>
      <c r="BI175" s="227">
        <f>IF(N175="nulová",J175,0)</f>
        <v>0</v>
      </c>
      <c r="BJ175" s="17" t="s">
        <v>82</v>
      </c>
      <c r="BK175" s="227">
        <f>ROUND(I175*H175,2)</f>
        <v>0</v>
      </c>
      <c r="BL175" s="17" t="s">
        <v>220</v>
      </c>
      <c r="BM175" s="17" t="s">
        <v>1700</v>
      </c>
    </row>
    <row r="176" s="1" customFormat="1" ht="33.75" customHeight="1">
      <c r="B176" s="38"/>
      <c r="C176" s="216" t="s">
        <v>401</v>
      </c>
      <c r="D176" s="216" t="s">
        <v>215</v>
      </c>
      <c r="E176" s="217" t="s">
        <v>402</v>
      </c>
      <c r="F176" s="218" t="s">
        <v>403</v>
      </c>
      <c r="G176" s="219" t="s">
        <v>226</v>
      </c>
      <c r="H176" s="220">
        <v>14</v>
      </c>
      <c r="I176" s="221"/>
      <c r="J176" s="222">
        <f>ROUND(I176*H176,2)</f>
        <v>0</v>
      </c>
      <c r="K176" s="218" t="s">
        <v>219</v>
      </c>
      <c r="L176" s="43"/>
      <c r="M176" s="223" t="s">
        <v>21</v>
      </c>
      <c r="N176" s="224" t="s">
        <v>46</v>
      </c>
      <c r="O176" s="79"/>
      <c r="P176" s="225">
        <f>O176*H176</f>
        <v>0</v>
      </c>
      <c r="Q176" s="225">
        <v>0</v>
      </c>
      <c r="R176" s="225">
        <f>Q176*H176</f>
        <v>0</v>
      </c>
      <c r="S176" s="225">
        <v>0</v>
      </c>
      <c r="T176" s="226">
        <f>S176*H176</f>
        <v>0</v>
      </c>
      <c r="AR176" s="17" t="s">
        <v>220</v>
      </c>
      <c r="AT176" s="17" t="s">
        <v>215</v>
      </c>
      <c r="AU176" s="17" t="s">
        <v>84</v>
      </c>
      <c r="AY176" s="17" t="s">
        <v>212</v>
      </c>
      <c r="BE176" s="227">
        <f>IF(N176="základní",J176,0)</f>
        <v>0</v>
      </c>
      <c r="BF176" s="227">
        <f>IF(N176="snížená",J176,0)</f>
        <v>0</v>
      </c>
      <c r="BG176" s="227">
        <f>IF(N176="zákl. přenesená",J176,0)</f>
        <v>0</v>
      </c>
      <c r="BH176" s="227">
        <f>IF(N176="sníž. přenesená",J176,0)</f>
        <v>0</v>
      </c>
      <c r="BI176" s="227">
        <f>IF(N176="nulová",J176,0)</f>
        <v>0</v>
      </c>
      <c r="BJ176" s="17" t="s">
        <v>82</v>
      </c>
      <c r="BK176" s="227">
        <f>ROUND(I176*H176,2)</f>
        <v>0</v>
      </c>
      <c r="BL176" s="17" t="s">
        <v>220</v>
      </c>
      <c r="BM176" s="17" t="s">
        <v>1701</v>
      </c>
    </row>
    <row r="177" s="1" customFormat="1">
      <c r="B177" s="38"/>
      <c r="C177" s="39"/>
      <c r="D177" s="228" t="s">
        <v>222</v>
      </c>
      <c r="E177" s="39"/>
      <c r="F177" s="229" t="s">
        <v>405</v>
      </c>
      <c r="G177" s="39"/>
      <c r="H177" s="39"/>
      <c r="I177" s="143"/>
      <c r="J177" s="39"/>
      <c r="K177" s="39"/>
      <c r="L177" s="43"/>
      <c r="M177" s="230"/>
      <c r="N177" s="79"/>
      <c r="O177" s="79"/>
      <c r="P177" s="79"/>
      <c r="Q177" s="79"/>
      <c r="R177" s="79"/>
      <c r="S177" s="79"/>
      <c r="T177" s="80"/>
      <c r="AT177" s="17" t="s">
        <v>222</v>
      </c>
      <c r="AU177" s="17" t="s">
        <v>84</v>
      </c>
    </row>
    <row r="178" s="12" customFormat="1">
      <c r="B178" s="231"/>
      <c r="C178" s="232"/>
      <c r="D178" s="228" t="s">
        <v>229</v>
      </c>
      <c r="E178" s="233" t="s">
        <v>21</v>
      </c>
      <c r="F178" s="234" t="s">
        <v>1702</v>
      </c>
      <c r="G178" s="232"/>
      <c r="H178" s="235">
        <v>14</v>
      </c>
      <c r="I178" s="236"/>
      <c r="J178" s="232"/>
      <c r="K178" s="232"/>
      <c r="L178" s="237"/>
      <c r="M178" s="238"/>
      <c r="N178" s="239"/>
      <c r="O178" s="239"/>
      <c r="P178" s="239"/>
      <c r="Q178" s="239"/>
      <c r="R178" s="239"/>
      <c r="S178" s="239"/>
      <c r="T178" s="240"/>
      <c r="AT178" s="241" t="s">
        <v>229</v>
      </c>
      <c r="AU178" s="241" t="s">
        <v>84</v>
      </c>
      <c r="AV178" s="12" t="s">
        <v>84</v>
      </c>
      <c r="AW178" s="12" t="s">
        <v>36</v>
      </c>
      <c r="AX178" s="12" t="s">
        <v>82</v>
      </c>
      <c r="AY178" s="241" t="s">
        <v>212</v>
      </c>
    </row>
    <row r="179" s="11" customFormat="1" ht="25.92" customHeight="1">
      <c r="B179" s="200"/>
      <c r="C179" s="201"/>
      <c r="D179" s="202" t="s">
        <v>74</v>
      </c>
      <c r="E179" s="203" t="s">
        <v>407</v>
      </c>
      <c r="F179" s="203" t="s">
        <v>408</v>
      </c>
      <c r="G179" s="201"/>
      <c r="H179" s="201"/>
      <c r="I179" s="204"/>
      <c r="J179" s="205">
        <f>BK179</f>
        <v>0</v>
      </c>
      <c r="K179" s="201"/>
      <c r="L179" s="206"/>
      <c r="M179" s="207"/>
      <c r="N179" s="208"/>
      <c r="O179" s="208"/>
      <c r="P179" s="209">
        <f>SUM(P180:P219)</f>
        <v>0</v>
      </c>
      <c r="Q179" s="208"/>
      <c r="R179" s="209">
        <f>SUM(R180:R219)</f>
        <v>0</v>
      </c>
      <c r="S179" s="208"/>
      <c r="T179" s="210">
        <f>SUM(T180:T219)</f>
        <v>0</v>
      </c>
      <c r="AR179" s="211" t="s">
        <v>220</v>
      </c>
      <c r="AT179" s="212" t="s">
        <v>74</v>
      </c>
      <c r="AU179" s="212" t="s">
        <v>75</v>
      </c>
      <c r="AY179" s="211" t="s">
        <v>212</v>
      </c>
      <c r="BK179" s="213">
        <f>SUM(BK180:BK219)</f>
        <v>0</v>
      </c>
    </row>
    <row r="180" s="1" customFormat="1" ht="78.75" customHeight="1">
      <c r="B180" s="38"/>
      <c r="C180" s="216" t="s">
        <v>409</v>
      </c>
      <c r="D180" s="216" t="s">
        <v>215</v>
      </c>
      <c r="E180" s="217" t="s">
        <v>1703</v>
      </c>
      <c r="F180" s="218" t="s">
        <v>1704</v>
      </c>
      <c r="G180" s="219" t="s">
        <v>218</v>
      </c>
      <c r="H180" s="220">
        <v>1</v>
      </c>
      <c r="I180" s="221"/>
      <c r="J180" s="222">
        <f>ROUND(I180*H180,2)</f>
        <v>0</v>
      </c>
      <c r="K180" s="218" t="s">
        <v>219</v>
      </c>
      <c r="L180" s="43"/>
      <c r="M180" s="223" t="s">
        <v>21</v>
      </c>
      <c r="N180" s="224" t="s">
        <v>46</v>
      </c>
      <c r="O180" s="79"/>
      <c r="P180" s="225">
        <f>O180*H180</f>
        <v>0</v>
      </c>
      <c r="Q180" s="225">
        <v>0</v>
      </c>
      <c r="R180" s="225">
        <f>Q180*H180</f>
        <v>0</v>
      </c>
      <c r="S180" s="225">
        <v>0</v>
      </c>
      <c r="T180" s="226">
        <f>S180*H180</f>
        <v>0</v>
      </c>
      <c r="AR180" s="17" t="s">
        <v>412</v>
      </c>
      <c r="AT180" s="17" t="s">
        <v>215</v>
      </c>
      <c r="AU180" s="17" t="s">
        <v>82</v>
      </c>
      <c r="AY180" s="17" t="s">
        <v>212</v>
      </c>
      <c r="BE180" s="227">
        <f>IF(N180="základní",J180,0)</f>
        <v>0</v>
      </c>
      <c r="BF180" s="227">
        <f>IF(N180="snížená",J180,0)</f>
        <v>0</v>
      </c>
      <c r="BG180" s="227">
        <f>IF(N180="zákl. přenesená",J180,0)</f>
        <v>0</v>
      </c>
      <c r="BH180" s="227">
        <f>IF(N180="sníž. přenesená",J180,0)</f>
        <v>0</v>
      </c>
      <c r="BI180" s="227">
        <f>IF(N180="nulová",J180,0)</f>
        <v>0</v>
      </c>
      <c r="BJ180" s="17" t="s">
        <v>82</v>
      </c>
      <c r="BK180" s="227">
        <f>ROUND(I180*H180,2)</f>
        <v>0</v>
      </c>
      <c r="BL180" s="17" t="s">
        <v>412</v>
      </c>
      <c r="BM180" s="17" t="s">
        <v>1705</v>
      </c>
    </row>
    <row r="181" s="1" customFormat="1">
      <c r="B181" s="38"/>
      <c r="C181" s="39"/>
      <c r="D181" s="228" t="s">
        <v>222</v>
      </c>
      <c r="E181" s="39"/>
      <c r="F181" s="229" t="s">
        <v>414</v>
      </c>
      <c r="G181" s="39"/>
      <c r="H181" s="39"/>
      <c r="I181" s="143"/>
      <c r="J181" s="39"/>
      <c r="K181" s="39"/>
      <c r="L181" s="43"/>
      <c r="M181" s="230"/>
      <c r="N181" s="79"/>
      <c r="O181" s="79"/>
      <c r="P181" s="79"/>
      <c r="Q181" s="79"/>
      <c r="R181" s="79"/>
      <c r="S181" s="79"/>
      <c r="T181" s="80"/>
      <c r="AT181" s="17" t="s">
        <v>222</v>
      </c>
      <c r="AU181" s="17" t="s">
        <v>82</v>
      </c>
    </row>
    <row r="182" s="12" customFormat="1">
      <c r="B182" s="231"/>
      <c r="C182" s="232"/>
      <c r="D182" s="228" t="s">
        <v>229</v>
      </c>
      <c r="E182" s="233" t="s">
        <v>21</v>
      </c>
      <c r="F182" s="234" t="s">
        <v>1706</v>
      </c>
      <c r="G182" s="232"/>
      <c r="H182" s="235">
        <v>1</v>
      </c>
      <c r="I182" s="236"/>
      <c r="J182" s="232"/>
      <c r="K182" s="232"/>
      <c r="L182" s="237"/>
      <c r="M182" s="238"/>
      <c r="N182" s="239"/>
      <c r="O182" s="239"/>
      <c r="P182" s="239"/>
      <c r="Q182" s="239"/>
      <c r="R182" s="239"/>
      <c r="S182" s="239"/>
      <c r="T182" s="240"/>
      <c r="AT182" s="241" t="s">
        <v>229</v>
      </c>
      <c r="AU182" s="241" t="s">
        <v>82</v>
      </c>
      <c r="AV182" s="12" t="s">
        <v>84</v>
      </c>
      <c r="AW182" s="12" t="s">
        <v>36</v>
      </c>
      <c r="AX182" s="12" t="s">
        <v>82</v>
      </c>
      <c r="AY182" s="241" t="s">
        <v>212</v>
      </c>
    </row>
    <row r="183" s="1" customFormat="1" ht="33.75" customHeight="1">
      <c r="B183" s="38"/>
      <c r="C183" s="216" t="s">
        <v>417</v>
      </c>
      <c r="D183" s="216" t="s">
        <v>215</v>
      </c>
      <c r="E183" s="217" t="s">
        <v>423</v>
      </c>
      <c r="F183" s="218" t="s">
        <v>424</v>
      </c>
      <c r="G183" s="219" t="s">
        <v>261</v>
      </c>
      <c r="H183" s="220">
        <v>92.840000000000003</v>
      </c>
      <c r="I183" s="221"/>
      <c r="J183" s="222">
        <f>ROUND(I183*H183,2)</f>
        <v>0</v>
      </c>
      <c r="K183" s="218" t="s">
        <v>219</v>
      </c>
      <c r="L183" s="43"/>
      <c r="M183" s="223" t="s">
        <v>21</v>
      </c>
      <c r="N183" s="224" t="s">
        <v>46</v>
      </c>
      <c r="O183" s="79"/>
      <c r="P183" s="225">
        <f>O183*H183</f>
        <v>0</v>
      </c>
      <c r="Q183" s="225">
        <v>0</v>
      </c>
      <c r="R183" s="225">
        <f>Q183*H183</f>
        <v>0</v>
      </c>
      <c r="S183" s="225">
        <v>0</v>
      </c>
      <c r="T183" s="226">
        <f>S183*H183</f>
        <v>0</v>
      </c>
      <c r="AR183" s="17" t="s">
        <v>412</v>
      </c>
      <c r="AT183" s="17" t="s">
        <v>215</v>
      </c>
      <c r="AU183" s="17" t="s">
        <v>82</v>
      </c>
      <c r="AY183" s="17" t="s">
        <v>212</v>
      </c>
      <c r="BE183" s="227">
        <f>IF(N183="základní",J183,0)</f>
        <v>0</v>
      </c>
      <c r="BF183" s="227">
        <f>IF(N183="snížená",J183,0)</f>
        <v>0</v>
      </c>
      <c r="BG183" s="227">
        <f>IF(N183="zákl. přenesená",J183,0)</f>
        <v>0</v>
      </c>
      <c r="BH183" s="227">
        <f>IF(N183="sníž. přenesená",J183,0)</f>
        <v>0</v>
      </c>
      <c r="BI183" s="227">
        <f>IF(N183="nulová",J183,0)</f>
        <v>0</v>
      </c>
      <c r="BJ183" s="17" t="s">
        <v>82</v>
      </c>
      <c r="BK183" s="227">
        <f>ROUND(I183*H183,2)</f>
        <v>0</v>
      </c>
      <c r="BL183" s="17" t="s">
        <v>412</v>
      </c>
      <c r="BM183" s="17" t="s">
        <v>1707</v>
      </c>
    </row>
    <row r="184" s="1" customFormat="1">
      <c r="B184" s="38"/>
      <c r="C184" s="39"/>
      <c r="D184" s="228" t="s">
        <v>222</v>
      </c>
      <c r="E184" s="39"/>
      <c r="F184" s="229" t="s">
        <v>414</v>
      </c>
      <c r="G184" s="39"/>
      <c r="H184" s="39"/>
      <c r="I184" s="143"/>
      <c r="J184" s="39"/>
      <c r="K184" s="39"/>
      <c r="L184" s="43"/>
      <c r="M184" s="230"/>
      <c r="N184" s="79"/>
      <c r="O184" s="79"/>
      <c r="P184" s="79"/>
      <c r="Q184" s="79"/>
      <c r="R184" s="79"/>
      <c r="S184" s="79"/>
      <c r="T184" s="80"/>
      <c r="AT184" s="17" t="s">
        <v>222</v>
      </c>
      <c r="AU184" s="17" t="s">
        <v>82</v>
      </c>
    </row>
    <row r="185" s="12" customFormat="1">
      <c r="B185" s="231"/>
      <c r="C185" s="232"/>
      <c r="D185" s="228" t="s">
        <v>229</v>
      </c>
      <c r="E185" s="233" t="s">
        <v>21</v>
      </c>
      <c r="F185" s="234" t="s">
        <v>1708</v>
      </c>
      <c r="G185" s="232"/>
      <c r="H185" s="235">
        <v>9.5700000000000003</v>
      </c>
      <c r="I185" s="236"/>
      <c r="J185" s="232"/>
      <c r="K185" s="232"/>
      <c r="L185" s="237"/>
      <c r="M185" s="238"/>
      <c r="N185" s="239"/>
      <c r="O185" s="239"/>
      <c r="P185" s="239"/>
      <c r="Q185" s="239"/>
      <c r="R185" s="239"/>
      <c r="S185" s="239"/>
      <c r="T185" s="240"/>
      <c r="AT185" s="241" t="s">
        <v>229</v>
      </c>
      <c r="AU185" s="241" t="s">
        <v>82</v>
      </c>
      <c r="AV185" s="12" t="s">
        <v>84</v>
      </c>
      <c r="AW185" s="12" t="s">
        <v>36</v>
      </c>
      <c r="AX185" s="12" t="s">
        <v>75</v>
      </c>
      <c r="AY185" s="241" t="s">
        <v>212</v>
      </c>
    </row>
    <row r="186" s="12" customFormat="1">
      <c r="B186" s="231"/>
      <c r="C186" s="232"/>
      <c r="D186" s="228" t="s">
        <v>229</v>
      </c>
      <c r="E186" s="233" t="s">
        <v>21</v>
      </c>
      <c r="F186" s="234" t="s">
        <v>1709</v>
      </c>
      <c r="G186" s="232"/>
      <c r="H186" s="235">
        <v>12.33</v>
      </c>
      <c r="I186" s="236"/>
      <c r="J186" s="232"/>
      <c r="K186" s="232"/>
      <c r="L186" s="237"/>
      <c r="M186" s="238"/>
      <c r="N186" s="239"/>
      <c r="O186" s="239"/>
      <c r="P186" s="239"/>
      <c r="Q186" s="239"/>
      <c r="R186" s="239"/>
      <c r="S186" s="239"/>
      <c r="T186" s="240"/>
      <c r="AT186" s="241" t="s">
        <v>229</v>
      </c>
      <c r="AU186" s="241" t="s">
        <v>82</v>
      </c>
      <c r="AV186" s="12" t="s">
        <v>84</v>
      </c>
      <c r="AW186" s="12" t="s">
        <v>36</v>
      </c>
      <c r="AX186" s="12" t="s">
        <v>75</v>
      </c>
      <c r="AY186" s="241" t="s">
        <v>212</v>
      </c>
    </row>
    <row r="187" s="12" customFormat="1">
      <c r="B187" s="231"/>
      <c r="C187" s="232"/>
      <c r="D187" s="228" t="s">
        <v>229</v>
      </c>
      <c r="E187" s="233" t="s">
        <v>21</v>
      </c>
      <c r="F187" s="234" t="s">
        <v>1710</v>
      </c>
      <c r="G187" s="232"/>
      <c r="H187" s="235">
        <v>70.939999999999998</v>
      </c>
      <c r="I187" s="236"/>
      <c r="J187" s="232"/>
      <c r="K187" s="232"/>
      <c r="L187" s="237"/>
      <c r="M187" s="238"/>
      <c r="N187" s="239"/>
      <c r="O187" s="239"/>
      <c r="P187" s="239"/>
      <c r="Q187" s="239"/>
      <c r="R187" s="239"/>
      <c r="S187" s="239"/>
      <c r="T187" s="240"/>
      <c r="AT187" s="241" t="s">
        <v>229</v>
      </c>
      <c r="AU187" s="241" t="s">
        <v>82</v>
      </c>
      <c r="AV187" s="12" t="s">
        <v>84</v>
      </c>
      <c r="AW187" s="12" t="s">
        <v>36</v>
      </c>
      <c r="AX187" s="12" t="s">
        <v>75</v>
      </c>
      <c r="AY187" s="241" t="s">
        <v>212</v>
      </c>
    </row>
    <row r="188" s="13" customFormat="1">
      <c r="B188" s="242"/>
      <c r="C188" s="243"/>
      <c r="D188" s="228" t="s">
        <v>229</v>
      </c>
      <c r="E188" s="244" t="s">
        <v>21</v>
      </c>
      <c r="F188" s="245" t="s">
        <v>232</v>
      </c>
      <c r="G188" s="243"/>
      <c r="H188" s="246">
        <v>92.840000000000003</v>
      </c>
      <c r="I188" s="247"/>
      <c r="J188" s="243"/>
      <c r="K188" s="243"/>
      <c r="L188" s="248"/>
      <c r="M188" s="249"/>
      <c r="N188" s="250"/>
      <c r="O188" s="250"/>
      <c r="P188" s="250"/>
      <c r="Q188" s="250"/>
      <c r="R188" s="250"/>
      <c r="S188" s="250"/>
      <c r="T188" s="251"/>
      <c r="AT188" s="252" t="s">
        <v>229</v>
      </c>
      <c r="AU188" s="252" t="s">
        <v>82</v>
      </c>
      <c r="AV188" s="13" t="s">
        <v>220</v>
      </c>
      <c r="AW188" s="13" t="s">
        <v>36</v>
      </c>
      <c r="AX188" s="13" t="s">
        <v>82</v>
      </c>
      <c r="AY188" s="252" t="s">
        <v>212</v>
      </c>
    </row>
    <row r="189" s="1" customFormat="1" ht="33.75" customHeight="1">
      <c r="B189" s="38"/>
      <c r="C189" s="216" t="s">
        <v>422</v>
      </c>
      <c r="D189" s="216" t="s">
        <v>215</v>
      </c>
      <c r="E189" s="217" t="s">
        <v>839</v>
      </c>
      <c r="F189" s="218" t="s">
        <v>1711</v>
      </c>
      <c r="G189" s="219" t="s">
        <v>261</v>
      </c>
      <c r="H189" s="220">
        <v>218.96000000000001</v>
      </c>
      <c r="I189" s="221"/>
      <c r="J189" s="222">
        <f>ROUND(I189*H189,2)</f>
        <v>0</v>
      </c>
      <c r="K189" s="218" t="s">
        <v>219</v>
      </c>
      <c r="L189" s="43"/>
      <c r="M189" s="223" t="s">
        <v>21</v>
      </c>
      <c r="N189" s="224" t="s">
        <v>46</v>
      </c>
      <c r="O189" s="79"/>
      <c r="P189" s="225">
        <f>O189*H189</f>
        <v>0</v>
      </c>
      <c r="Q189" s="225">
        <v>0</v>
      </c>
      <c r="R189" s="225">
        <f>Q189*H189</f>
        <v>0</v>
      </c>
      <c r="S189" s="225">
        <v>0</v>
      </c>
      <c r="T189" s="226">
        <f>S189*H189</f>
        <v>0</v>
      </c>
      <c r="AR189" s="17" t="s">
        <v>412</v>
      </c>
      <c r="AT189" s="17" t="s">
        <v>215</v>
      </c>
      <c r="AU189" s="17" t="s">
        <v>82</v>
      </c>
      <c r="AY189" s="17" t="s">
        <v>212</v>
      </c>
      <c r="BE189" s="227">
        <f>IF(N189="základní",J189,0)</f>
        <v>0</v>
      </c>
      <c r="BF189" s="227">
        <f>IF(N189="snížená",J189,0)</f>
        <v>0</v>
      </c>
      <c r="BG189" s="227">
        <f>IF(N189="zákl. přenesená",J189,0)</f>
        <v>0</v>
      </c>
      <c r="BH189" s="227">
        <f>IF(N189="sníž. přenesená",J189,0)</f>
        <v>0</v>
      </c>
      <c r="BI189" s="227">
        <f>IF(N189="nulová",J189,0)</f>
        <v>0</v>
      </c>
      <c r="BJ189" s="17" t="s">
        <v>82</v>
      </c>
      <c r="BK189" s="227">
        <f>ROUND(I189*H189,2)</f>
        <v>0</v>
      </c>
      <c r="BL189" s="17" t="s">
        <v>412</v>
      </c>
      <c r="BM189" s="17" t="s">
        <v>1712</v>
      </c>
    </row>
    <row r="190" s="1" customFormat="1">
      <c r="B190" s="38"/>
      <c r="C190" s="39"/>
      <c r="D190" s="228" t="s">
        <v>222</v>
      </c>
      <c r="E190" s="39"/>
      <c r="F190" s="229" t="s">
        <v>414</v>
      </c>
      <c r="G190" s="39"/>
      <c r="H190" s="39"/>
      <c r="I190" s="143"/>
      <c r="J190" s="39"/>
      <c r="K190" s="39"/>
      <c r="L190" s="43"/>
      <c r="M190" s="230"/>
      <c r="N190" s="79"/>
      <c r="O190" s="79"/>
      <c r="P190" s="79"/>
      <c r="Q190" s="79"/>
      <c r="R190" s="79"/>
      <c r="S190" s="79"/>
      <c r="T190" s="80"/>
      <c r="AT190" s="17" t="s">
        <v>222</v>
      </c>
      <c r="AU190" s="17" t="s">
        <v>82</v>
      </c>
    </row>
    <row r="191" s="12" customFormat="1">
      <c r="B191" s="231"/>
      <c r="C191" s="232"/>
      <c r="D191" s="228" t="s">
        <v>229</v>
      </c>
      <c r="E191" s="233" t="s">
        <v>21</v>
      </c>
      <c r="F191" s="234" t="s">
        <v>1713</v>
      </c>
      <c r="G191" s="232"/>
      <c r="H191" s="235">
        <v>218.96000000000001</v>
      </c>
      <c r="I191" s="236"/>
      <c r="J191" s="232"/>
      <c r="K191" s="232"/>
      <c r="L191" s="237"/>
      <c r="M191" s="238"/>
      <c r="N191" s="239"/>
      <c r="O191" s="239"/>
      <c r="P191" s="239"/>
      <c r="Q191" s="239"/>
      <c r="R191" s="239"/>
      <c r="S191" s="239"/>
      <c r="T191" s="240"/>
      <c r="AT191" s="241" t="s">
        <v>229</v>
      </c>
      <c r="AU191" s="241" t="s">
        <v>82</v>
      </c>
      <c r="AV191" s="12" t="s">
        <v>84</v>
      </c>
      <c r="AW191" s="12" t="s">
        <v>36</v>
      </c>
      <c r="AX191" s="12" t="s">
        <v>82</v>
      </c>
      <c r="AY191" s="241" t="s">
        <v>212</v>
      </c>
    </row>
    <row r="192" s="1" customFormat="1" ht="33.75" customHeight="1">
      <c r="B192" s="38"/>
      <c r="C192" s="216" t="s">
        <v>428</v>
      </c>
      <c r="D192" s="216" t="s">
        <v>215</v>
      </c>
      <c r="E192" s="217" t="s">
        <v>410</v>
      </c>
      <c r="F192" s="218" t="s">
        <v>411</v>
      </c>
      <c r="G192" s="219" t="s">
        <v>261</v>
      </c>
      <c r="H192" s="220">
        <v>25.91</v>
      </c>
      <c r="I192" s="221"/>
      <c r="J192" s="222">
        <f>ROUND(I192*H192,2)</f>
        <v>0</v>
      </c>
      <c r="K192" s="218" t="s">
        <v>219</v>
      </c>
      <c r="L192" s="43"/>
      <c r="M192" s="223" t="s">
        <v>21</v>
      </c>
      <c r="N192" s="224" t="s">
        <v>46</v>
      </c>
      <c r="O192" s="79"/>
      <c r="P192" s="225">
        <f>O192*H192</f>
        <v>0</v>
      </c>
      <c r="Q192" s="225">
        <v>0</v>
      </c>
      <c r="R192" s="225">
        <f>Q192*H192</f>
        <v>0</v>
      </c>
      <c r="S192" s="225">
        <v>0</v>
      </c>
      <c r="T192" s="226">
        <f>S192*H192</f>
        <v>0</v>
      </c>
      <c r="AR192" s="17" t="s">
        <v>412</v>
      </c>
      <c r="AT192" s="17" t="s">
        <v>215</v>
      </c>
      <c r="AU192" s="17" t="s">
        <v>82</v>
      </c>
      <c r="AY192" s="17" t="s">
        <v>212</v>
      </c>
      <c r="BE192" s="227">
        <f>IF(N192="základní",J192,0)</f>
        <v>0</v>
      </c>
      <c r="BF192" s="227">
        <f>IF(N192="snížená",J192,0)</f>
        <v>0</v>
      </c>
      <c r="BG192" s="227">
        <f>IF(N192="zákl. přenesená",J192,0)</f>
        <v>0</v>
      </c>
      <c r="BH192" s="227">
        <f>IF(N192="sníž. přenesená",J192,0)</f>
        <v>0</v>
      </c>
      <c r="BI192" s="227">
        <f>IF(N192="nulová",J192,0)</f>
        <v>0</v>
      </c>
      <c r="BJ192" s="17" t="s">
        <v>82</v>
      </c>
      <c r="BK192" s="227">
        <f>ROUND(I192*H192,2)</f>
        <v>0</v>
      </c>
      <c r="BL192" s="17" t="s">
        <v>412</v>
      </c>
      <c r="BM192" s="17" t="s">
        <v>1714</v>
      </c>
    </row>
    <row r="193" s="1" customFormat="1">
      <c r="B193" s="38"/>
      <c r="C193" s="39"/>
      <c r="D193" s="228" t="s">
        <v>222</v>
      </c>
      <c r="E193" s="39"/>
      <c r="F193" s="229" t="s">
        <v>414</v>
      </c>
      <c r="G193" s="39"/>
      <c r="H193" s="39"/>
      <c r="I193" s="143"/>
      <c r="J193" s="39"/>
      <c r="K193" s="39"/>
      <c r="L193" s="43"/>
      <c r="M193" s="230"/>
      <c r="N193" s="79"/>
      <c r="O193" s="79"/>
      <c r="P193" s="79"/>
      <c r="Q193" s="79"/>
      <c r="R193" s="79"/>
      <c r="S193" s="79"/>
      <c r="T193" s="80"/>
      <c r="AT193" s="17" t="s">
        <v>222</v>
      </c>
      <c r="AU193" s="17" t="s">
        <v>82</v>
      </c>
    </row>
    <row r="194" s="12" customFormat="1">
      <c r="B194" s="231"/>
      <c r="C194" s="232"/>
      <c r="D194" s="228" t="s">
        <v>229</v>
      </c>
      <c r="E194" s="233" t="s">
        <v>21</v>
      </c>
      <c r="F194" s="234" t="s">
        <v>1715</v>
      </c>
      <c r="G194" s="232"/>
      <c r="H194" s="235">
        <v>13.23</v>
      </c>
      <c r="I194" s="236"/>
      <c r="J194" s="232"/>
      <c r="K194" s="232"/>
      <c r="L194" s="237"/>
      <c r="M194" s="238"/>
      <c r="N194" s="239"/>
      <c r="O194" s="239"/>
      <c r="P194" s="239"/>
      <c r="Q194" s="239"/>
      <c r="R194" s="239"/>
      <c r="S194" s="239"/>
      <c r="T194" s="240"/>
      <c r="AT194" s="241" t="s">
        <v>229</v>
      </c>
      <c r="AU194" s="241" t="s">
        <v>82</v>
      </c>
      <c r="AV194" s="12" t="s">
        <v>84</v>
      </c>
      <c r="AW194" s="12" t="s">
        <v>36</v>
      </c>
      <c r="AX194" s="12" t="s">
        <v>75</v>
      </c>
      <c r="AY194" s="241" t="s">
        <v>212</v>
      </c>
    </row>
    <row r="195" s="12" customFormat="1">
      <c r="B195" s="231"/>
      <c r="C195" s="232"/>
      <c r="D195" s="228" t="s">
        <v>229</v>
      </c>
      <c r="E195" s="233" t="s">
        <v>21</v>
      </c>
      <c r="F195" s="234" t="s">
        <v>1716</v>
      </c>
      <c r="G195" s="232"/>
      <c r="H195" s="235">
        <v>12.68</v>
      </c>
      <c r="I195" s="236"/>
      <c r="J195" s="232"/>
      <c r="K195" s="232"/>
      <c r="L195" s="237"/>
      <c r="M195" s="238"/>
      <c r="N195" s="239"/>
      <c r="O195" s="239"/>
      <c r="P195" s="239"/>
      <c r="Q195" s="239"/>
      <c r="R195" s="239"/>
      <c r="S195" s="239"/>
      <c r="T195" s="240"/>
      <c r="AT195" s="241" t="s">
        <v>229</v>
      </c>
      <c r="AU195" s="241" t="s">
        <v>82</v>
      </c>
      <c r="AV195" s="12" t="s">
        <v>84</v>
      </c>
      <c r="AW195" s="12" t="s">
        <v>36</v>
      </c>
      <c r="AX195" s="12" t="s">
        <v>75</v>
      </c>
      <c r="AY195" s="241" t="s">
        <v>212</v>
      </c>
    </row>
    <row r="196" s="13" customFormat="1">
      <c r="B196" s="242"/>
      <c r="C196" s="243"/>
      <c r="D196" s="228" t="s">
        <v>229</v>
      </c>
      <c r="E196" s="244" t="s">
        <v>21</v>
      </c>
      <c r="F196" s="245" t="s">
        <v>232</v>
      </c>
      <c r="G196" s="243"/>
      <c r="H196" s="246">
        <v>25.91</v>
      </c>
      <c r="I196" s="247"/>
      <c r="J196" s="243"/>
      <c r="K196" s="243"/>
      <c r="L196" s="248"/>
      <c r="M196" s="249"/>
      <c r="N196" s="250"/>
      <c r="O196" s="250"/>
      <c r="P196" s="250"/>
      <c r="Q196" s="250"/>
      <c r="R196" s="250"/>
      <c r="S196" s="250"/>
      <c r="T196" s="251"/>
      <c r="AT196" s="252" t="s">
        <v>229</v>
      </c>
      <c r="AU196" s="252" t="s">
        <v>82</v>
      </c>
      <c r="AV196" s="13" t="s">
        <v>220</v>
      </c>
      <c r="AW196" s="13" t="s">
        <v>36</v>
      </c>
      <c r="AX196" s="13" t="s">
        <v>82</v>
      </c>
      <c r="AY196" s="252" t="s">
        <v>212</v>
      </c>
    </row>
    <row r="197" s="1" customFormat="1" ht="78.75" customHeight="1">
      <c r="B197" s="38"/>
      <c r="C197" s="216" t="s">
        <v>433</v>
      </c>
      <c r="D197" s="216" t="s">
        <v>215</v>
      </c>
      <c r="E197" s="217" t="s">
        <v>1717</v>
      </c>
      <c r="F197" s="218" t="s">
        <v>1718</v>
      </c>
      <c r="G197" s="219" t="s">
        <v>261</v>
      </c>
      <c r="H197" s="220">
        <v>3.1400000000000001</v>
      </c>
      <c r="I197" s="221"/>
      <c r="J197" s="222">
        <f>ROUND(I197*H197,2)</f>
        <v>0</v>
      </c>
      <c r="K197" s="218" t="s">
        <v>219</v>
      </c>
      <c r="L197" s="43"/>
      <c r="M197" s="223" t="s">
        <v>21</v>
      </c>
      <c r="N197" s="224" t="s">
        <v>46</v>
      </c>
      <c r="O197" s="79"/>
      <c r="P197" s="225">
        <f>O197*H197</f>
        <v>0</v>
      </c>
      <c r="Q197" s="225">
        <v>0</v>
      </c>
      <c r="R197" s="225">
        <f>Q197*H197</f>
        <v>0</v>
      </c>
      <c r="S197" s="225">
        <v>0</v>
      </c>
      <c r="T197" s="226">
        <f>S197*H197</f>
        <v>0</v>
      </c>
      <c r="AR197" s="17" t="s">
        <v>412</v>
      </c>
      <c r="AT197" s="17" t="s">
        <v>215</v>
      </c>
      <c r="AU197" s="17" t="s">
        <v>82</v>
      </c>
      <c r="AY197" s="17" t="s">
        <v>212</v>
      </c>
      <c r="BE197" s="227">
        <f>IF(N197="základní",J197,0)</f>
        <v>0</v>
      </c>
      <c r="BF197" s="227">
        <f>IF(N197="snížená",J197,0)</f>
        <v>0</v>
      </c>
      <c r="BG197" s="227">
        <f>IF(N197="zákl. přenesená",J197,0)</f>
        <v>0</v>
      </c>
      <c r="BH197" s="227">
        <f>IF(N197="sníž. přenesená",J197,0)</f>
        <v>0</v>
      </c>
      <c r="BI197" s="227">
        <f>IF(N197="nulová",J197,0)</f>
        <v>0</v>
      </c>
      <c r="BJ197" s="17" t="s">
        <v>82</v>
      </c>
      <c r="BK197" s="227">
        <f>ROUND(I197*H197,2)</f>
        <v>0</v>
      </c>
      <c r="BL197" s="17" t="s">
        <v>412</v>
      </c>
      <c r="BM197" s="17" t="s">
        <v>1719</v>
      </c>
    </row>
    <row r="198" s="1" customFormat="1">
      <c r="B198" s="38"/>
      <c r="C198" s="39"/>
      <c r="D198" s="228" t="s">
        <v>222</v>
      </c>
      <c r="E198" s="39"/>
      <c r="F198" s="229" t="s">
        <v>414</v>
      </c>
      <c r="G198" s="39"/>
      <c r="H198" s="39"/>
      <c r="I198" s="143"/>
      <c r="J198" s="39"/>
      <c r="K198" s="39"/>
      <c r="L198" s="43"/>
      <c r="M198" s="230"/>
      <c r="N198" s="79"/>
      <c r="O198" s="79"/>
      <c r="P198" s="79"/>
      <c r="Q198" s="79"/>
      <c r="R198" s="79"/>
      <c r="S198" s="79"/>
      <c r="T198" s="80"/>
      <c r="AT198" s="17" t="s">
        <v>222</v>
      </c>
      <c r="AU198" s="17" t="s">
        <v>82</v>
      </c>
    </row>
    <row r="199" s="12" customFormat="1">
      <c r="B199" s="231"/>
      <c r="C199" s="232"/>
      <c r="D199" s="228" t="s">
        <v>229</v>
      </c>
      <c r="E199" s="233" t="s">
        <v>21</v>
      </c>
      <c r="F199" s="234" t="s">
        <v>1720</v>
      </c>
      <c r="G199" s="232"/>
      <c r="H199" s="235">
        <v>3.1400000000000001</v>
      </c>
      <c r="I199" s="236"/>
      <c r="J199" s="232"/>
      <c r="K199" s="232"/>
      <c r="L199" s="237"/>
      <c r="M199" s="238"/>
      <c r="N199" s="239"/>
      <c r="O199" s="239"/>
      <c r="P199" s="239"/>
      <c r="Q199" s="239"/>
      <c r="R199" s="239"/>
      <c r="S199" s="239"/>
      <c r="T199" s="240"/>
      <c r="AT199" s="241" t="s">
        <v>229</v>
      </c>
      <c r="AU199" s="241" t="s">
        <v>82</v>
      </c>
      <c r="AV199" s="12" t="s">
        <v>84</v>
      </c>
      <c r="AW199" s="12" t="s">
        <v>36</v>
      </c>
      <c r="AX199" s="12" t="s">
        <v>82</v>
      </c>
      <c r="AY199" s="241" t="s">
        <v>212</v>
      </c>
    </row>
    <row r="200" s="1" customFormat="1" ht="33.75" customHeight="1">
      <c r="B200" s="38"/>
      <c r="C200" s="216" t="s">
        <v>438</v>
      </c>
      <c r="D200" s="216" t="s">
        <v>215</v>
      </c>
      <c r="E200" s="217" t="s">
        <v>446</v>
      </c>
      <c r="F200" s="218" t="s">
        <v>447</v>
      </c>
      <c r="G200" s="219" t="s">
        <v>218</v>
      </c>
      <c r="H200" s="220">
        <v>2</v>
      </c>
      <c r="I200" s="221"/>
      <c r="J200" s="222">
        <f>ROUND(I200*H200,2)</f>
        <v>0</v>
      </c>
      <c r="K200" s="218" t="s">
        <v>219</v>
      </c>
      <c r="L200" s="43"/>
      <c r="M200" s="223" t="s">
        <v>21</v>
      </c>
      <c r="N200" s="224" t="s">
        <v>46</v>
      </c>
      <c r="O200" s="79"/>
      <c r="P200" s="225">
        <f>O200*H200</f>
        <v>0</v>
      </c>
      <c r="Q200" s="225">
        <v>0</v>
      </c>
      <c r="R200" s="225">
        <f>Q200*H200</f>
        <v>0</v>
      </c>
      <c r="S200" s="225">
        <v>0</v>
      </c>
      <c r="T200" s="226">
        <f>S200*H200</f>
        <v>0</v>
      </c>
      <c r="AR200" s="17" t="s">
        <v>412</v>
      </c>
      <c r="AT200" s="17" t="s">
        <v>215</v>
      </c>
      <c r="AU200" s="17" t="s">
        <v>82</v>
      </c>
      <c r="AY200" s="17" t="s">
        <v>212</v>
      </c>
      <c r="BE200" s="227">
        <f>IF(N200="základní",J200,0)</f>
        <v>0</v>
      </c>
      <c r="BF200" s="227">
        <f>IF(N200="snížená",J200,0)</f>
        <v>0</v>
      </c>
      <c r="BG200" s="227">
        <f>IF(N200="zákl. přenesená",J200,0)</f>
        <v>0</v>
      </c>
      <c r="BH200" s="227">
        <f>IF(N200="sníž. přenesená",J200,0)</f>
        <v>0</v>
      </c>
      <c r="BI200" s="227">
        <f>IF(N200="nulová",J200,0)</f>
        <v>0</v>
      </c>
      <c r="BJ200" s="17" t="s">
        <v>82</v>
      </c>
      <c r="BK200" s="227">
        <f>ROUND(I200*H200,2)</f>
        <v>0</v>
      </c>
      <c r="BL200" s="17" t="s">
        <v>412</v>
      </c>
      <c r="BM200" s="17" t="s">
        <v>1721</v>
      </c>
    </row>
    <row r="201" s="1" customFormat="1">
      <c r="B201" s="38"/>
      <c r="C201" s="39"/>
      <c r="D201" s="228" t="s">
        <v>222</v>
      </c>
      <c r="E201" s="39"/>
      <c r="F201" s="229" t="s">
        <v>449</v>
      </c>
      <c r="G201" s="39"/>
      <c r="H201" s="39"/>
      <c r="I201" s="143"/>
      <c r="J201" s="39"/>
      <c r="K201" s="39"/>
      <c r="L201" s="43"/>
      <c r="M201" s="230"/>
      <c r="N201" s="79"/>
      <c r="O201" s="79"/>
      <c r="P201" s="79"/>
      <c r="Q201" s="79"/>
      <c r="R201" s="79"/>
      <c r="S201" s="79"/>
      <c r="T201" s="80"/>
      <c r="AT201" s="17" t="s">
        <v>222</v>
      </c>
      <c r="AU201" s="17" t="s">
        <v>82</v>
      </c>
    </row>
    <row r="202" s="12" customFormat="1">
      <c r="B202" s="231"/>
      <c r="C202" s="232"/>
      <c r="D202" s="228" t="s">
        <v>229</v>
      </c>
      <c r="E202" s="233" t="s">
        <v>21</v>
      </c>
      <c r="F202" s="234" t="s">
        <v>1722</v>
      </c>
      <c r="G202" s="232"/>
      <c r="H202" s="235">
        <v>1</v>
      </c>
      <c r="I202" s="236"/>
      <c r="J202" s="232"/>
      <c r="K202" s="232"/>
      <c r="L202" s="237"/>
      <c r="M202" s="238"/>
      <c r="N202" s="239"/>
      <c r="O202" s="239"/>
      <c r="P202" s="239"/>
      <c r="Q202" s="239"/>
      <c r="R202" s="239"/>
      <c r="S202" s="239"/>
      <c r="T202" s="240"/>
      <c r="AT202" s="241" t="s">
        <v>229</v>
      </c>
      <c r="AU202" s="241" t="s">
        <v>82</v>
      </c>
      <c r="AV202" s="12" t="s">
        <v>84</v>
      </c>
      <c r="AW202" s="12" t="s">
        <v>36</v>
      </c>
      <c r="AX202" s="12" t="s">
        <v>75</v>
      </c>
      <c r="AY202" s="241" t="s">
        <v>212</v>
      </c>
    </row>
    <row r="203" s="12" customFormat="1">
      <c r="B203" s="231"/>
      <c r="C203" s="232"/>
      <c r="D203" s="228" t="s">
        <v>229</v>
      </c>
      <c r="E203" s="233" t="s">
        <v>21</v>
      </c>
      <c r="F203" s="234" t="s">
        <v>985</v>
      </c>
      <c r="G203" s="232"/>
      <c r="H203" s="235">
        <v>1</v>
      </c>
      <c r="I203" s="236"/>
      <c r="J203" s="232"/>
      <c r="K203" s="232"/>
      <c r="L203" s="237"/>
      <c r="M203" s="238"/>
      <c r="N203" s="239"/>
      <c r="O203" s="239"/>
      <c r="P203" s="239"/>
      <c r="Q203" s="239"/>
      <c r="R203" s="239"/>
      <c r="S203" s="239"/>
      <c r="T203" s="240"/>
      <c r="AT203" s="241" t="s">
        <v>229</v>
      </c>
      <c r="AU203" s="241" t="s">
        <v>82</v>
      </c>
      <c r="AV203" s="12" t="s">
        <v>84</v>
      </c>
      <c r="AW203" s="12" t="s">
        <v>36</v>
      </c>
      <c r="AX203" s="12" t="s">
        <v>75</v>
      </c>
      <c r="AY203" s="241" t="s">
        <v>212</v>
      </c>
    </row>
    <row r="204" s="13" customFormat="1">
      <c r="B204" s="242"/>
      <c r="C204" s="243"/>
      <c r="D204" s="228" t="s">
        <v>229</v>
      </c>
      <c r="E204" s="244" t="s">
        <v>21</v>
      </c>
      <c r="F204" s="245" t="s">
        <v>232</v>
      </c>
      <c r="G204" s="243"/>
      <c r="H204" s="246">
        <v>2</v>
      </c>
      <c r="I204" s="247"/>
      <c r="J204" s="243"/>
      <c r="K204" s="243"/>
      <c r="L204" s="248"/>
      <c r="M204" s="249"/>
      <c r="N204" s="250"/>
      <c r="O204" s="250"/>
      <c r="P204" s="250"/>
      <c r="Q204" s="250"/>
      <c r="R204" s="250"/>
      <c r="S204" s="250"/>
      <c r="T204" s="251"/>
      <c r="AT204" s="252" t="s">
        <v>229</v>
      </c>
      <c r="AU204" s="252" t="s">
        <v>82</v>
      </c>
      <c r="AV204" s="13" t="s">
        <v>220</v>
      </c>
      <c r="AW204" s="13" t="s">
        <v>36</v>
      </c>
      <c r="AX204" s="13" t="s">
        <v>82</v>
      </c>
      <c r="AY204" s="252" t="s">
        <v>212</v>
      </c>
    </row>
    <row r="205" s="1" customFormat="1" ht="33.75" customHeight="1">
      <c r="B205" s="38"/>
      <c r="C205" s="216" t="s">
        <v>445</v>
      </c>
      <c r="D205" s="216" t="s">
        <v>215</v>
      </c>
      <c r="E205" s="217" t="s">
        <v>452</v>
      </c>
      <c r="F205" s="218" t="s">
        <v>857</v>
      </c>
      <c r="G205" s="219" t="s">
        <v>218</v>
      </c>
      <c r="H205" s="220">
        <v>7</v>
      </c>
      <c r="I205" s="221"/>
      <c r="J205" s="222">
        <f>ROUND(I205*H205,2)</f>
        <v>0</v>
      </c>
      <c r="K205" s="218" t="s">
        <v>219</v>
      </c>
      <c r="L205" s="43"/>
      <c r="M205" s="223" t="s">
        <v>21</v>
      </c>
      <c r="N205" s="224" t="s">
        <v>46</v>
      </c>
      <c r="O205" s="79"/>
      <c r="P205" s="225">
        <f>O205*H205</f>
        <v>0</v>
      </c>
      <c r="Q205" s="225">
        <v>0</v>
      </c>
      <c r="R205" s="225">
        <f>Q205*H205</f>
        <v>0</v>
      </c>
      <c r="S205" s="225">
        <v>0</v>
      </c>
      <c r="T205" s="226">
        <f>S205*H205</f>
        <v>0</v>
      </c>
      <c r="AR205" s="17" t="s">
        <v>412</v>
      </c>
      <c r="AT205" s="17" t="s">
        <v>215</v>
      </c>
      <c r="AU205" s="17" t="s">
        <v>82</v>
      </c>
      <c r="AY205" s="17" t="s">
        <v>212</v>
      </c>
      <c r="BE205" s="227">
        <f>IF(N205="základní",J205,0)</f>
        <v>0</v>
      </c>
      <c r="BF205" s="227">
        <f>IF(N205="snížená",J205,0)</f>
        <v>0</v>
      </c>
      <c r="BG205" s="227">
        <f>IF(N205="zákl. přenesená",J205,0)</f>
        <v>0</v>
      </c>
      <c r="BH205" s="227">
        <f>IF(N205="sníž. přenesená",J205,0)</f>
        <v>0</v>
      </c>
      <c r="BI205" s="227">
        <f>IF(N205="nulová",J205,0)</f>
        <v>0</v>
      </c>
      <c r="BJ205" s="17" t="s">
        <v>82</v>
      </c>
      <c r="BK205" s="227">
        <f>ROUND(I205*H205,2)</f>
        <v>0</v>
      </c>
      <c r="BL205" s="17" t="s">
        <v>412</v>
      </c>
      <c r="BM205" s="17" t="s">
        <v>1723</v>
      </c>
    </row>
    <row r="206" s="1" customFormat="1">
      <c r="B206" s="38"/>
      <c r="C206" s="39"/>
      <c r="D206" s="228" t="s">
        <v>222</v>
      </c>
      <c r="E206" s="39"/>
      <c r="F206" s="229" t="s">
        <v>449</v>
      </c>
      <c r="G206" s="39"/>
      <c r="H206" s="39"/>
      <c r="I206" s="143"/>
      <c r="J206" s="39"/>
      <c r="K206" s="39"/>
      <c r="L206" s="43"/>
      <c r="M206" s="230"/>
      <c r="N206" s="79"/>
      <c r="O206" s="79"/>
      <c r="P206" s="79"/>
      <c r="Q206" s="79"/>
      <c r="R206" s="79"/>
      <c r="S206" s="79"/>
      <c r="T206" s="80"/>
      <c r="AT206" s="17" t="s">
        <v>222</v>
      </c>
      <c r="AU206" s="17" t="s">
        <v>82</v>
      </c>
    </row>
    <row r="207" s="12" customFormat="1">
      <c r="B207" s="231"/>
      <c r="C207" s="232"/>
      <c r="D207" s="228" t="s">
        <v>229</v>
      </c>
      <c r="E207" s="233" t="s">
        <v>21</v>
      </c>
      <c r="F207" s="234" t="s">
        <v>455</v>
      </c>
      <c r="G207" s="232"/>
      <c r="H207" s="235">
        <v>1</v>
      </c>
      <c r="I207" s="236"/>
      <c r="J207" s="232"/>
      <c r="K207" s="232"/>
      <c r="L207" s="237"/>
      <c r="M207" s="238"/>
      <c r="N207" s="239"/>
      <c r="O207" s="239"/>
      <c r="P207" s="239"/>
      <c r="Q207" s="239"/>
      <c r="R207" s="239"/>
      <c r="S207" s="239"/>
      <c r="T207" s="240"/>
      <c r="AT207" s="241" t="s">
        <v>229</v>
      </c>
      <c r="AU207" s="241" t="s">
        <v>82</v>
      </c>
      <c r="AV207" s="12" t="s">
        <v>84</v>
      </c>
      <c r="AW207" s="12" t="s">
        <v>36</v>
      </c>
      <c r="AX207" s="12" t="s">
        <v>75</v>
      </c>
      <c r="AY207" s="241" t="s">
        <v>212</v>
      </c>
    </row>
    <row r="208" s="12" customFormat="1">
      <c r="B208" s="231"/>
      <c r="C208" s="232"/>
      <c r="D208" s="228" t="s">
        <v>229</v>
      </c>
      <c r="E208" s="233" t="s">
        <v>21</v>
      </c>
      <c r="F208" s="234" t="s">
        <v>456</v>
      </c>
      <c r="G208" s="232"/>
      <c r="H208" s="235">
        <v>1</v>
      </c>
      <c r="I208" s="236"/>
      <c r="J208" s="232"/>
      <c r="K208" s="232"/>
      <c r="L208" s="237"/>
      <c r="M208" s="238"/>
      <c r="N208" s="239"/>
      <c r="O208" s="239"/>
      <c r="P208" s="239"/>
      <c r="Q208" s="239"/>
      <c r="R208" s="239"/>
      <c r="S208" s="239"/>
      <c r="T208" s="240"/>
      <c r="AT208" s="241" t="s">
        <v>229</v>
      </c>
      <c r="AU208" s="241" t="s">
        <v>82</v>
      </c>
      <c r="AV208" s="12" t="s">
        <v>84</v>
      </c>
      <c r="AW208" s="12" t="s">
        <v>36</v>
      </c>
      <c r="AX208" s="12" t="s">
        <v>75</v>
      </c>
      <c r="AY208" s="241" t="s">
        <v>212</v>
      </c>
    </row>
    <row r="209" s="12" customFormat="1">
      <c r="B209" s="231"/>
      <c r="C209" s="232"/>
      <c r="D209" s="228" t="s">
        <v>229</v>
      </c>
      <c r="E209" s="233" t="s">
        <v>21</v>
      </c>
      <c r="F209" s="234" t="s">
        <v>859</v>
      </c>
      <c r="G209" s="232"/>
      <c r="H209" s="235">
        <v>5</v>
      </c>
      <c r="I209" s="236"/>
      <c r="J209" s="232"/>
      <c r="K209" s="232"/>
      <c r="L209" s="237"/>
      <c r="M209" s="238"/>
      <c r="N209" s="239"/>
      <c r="O209" s="239"/>
      <c r="P209" s="239"/>
      <c r="Q209" s="239"/>
      <c r="R209" s="239"/>
      <c r="S209" s="239"/>
      <c r="T209" s="240"/>
      <c r="AT209" s="241" t="s">
        <v>229</v>
      </c>
      <c r="AU209" s="241" t="s">
        <v>82</v>
      </c>
      <c r="AV209" s="12" t="s">
        <v>84</v>
      </c>
      <c r="AW209" s="12" t="s">
        <v>36</v>
      </c>
      <c r="AX209" s="12" t="s">
        <v>75</v>
      </c>
      <c r="AY209" s="241" t="s">
        <v>212</v>
      </c>
    </row>
    <row r="210" s="13" customFormat="1">
      <c r="B210" s="242"/>
      <c r="C210" s="243"/>
      <c r="D210" s="228" t="s">
        <v>229</v>
      </c>
      <c r="E210" s="244" t="s">
        <v>21</v>
      </c>
      <c r="F210" s="245" t="s">
        <v>232</v>
      </c>
      <c r="G210" s="243"/>
      <c r="H210" s="246">
        <v>7</v>
      </c>
      <c r="I210" s="247"/>
      <c r="J210" s="243"/>
      <c r="K210" s="243"/>
      <c r="L210" s="248"/>
      <c r="M210" s="249"/>
      <c r="N210" s="250"/>
      <c r="O210" s="250"/>
      <c r="P210" s="250"/>
      <c r="Q210" s="250"/>
      <c r="R210" s="250"/>
      <c r="S210" s="250"/>
      <c r="T210" s="251"/>
      <c r="AT210" s="252" t="s">
        <v>229</v>
      </c>
      <c r="AU210" s="252" t="s">
        <v>82</v>
      </c>
      <c r="AV210" s="13" t="s">
        <v>220</v>
      </c>
      <c r="AW210" s="13" t="s">
        <v>36</v>
      </c>
      <c r="AX210" s="13" t="s">
        <v>82</v>
      </c>
      <c r="AY210" s="252" t="s">
        <v>212</v>
      </c>
    </row>
    <row r="211" s="1" customFormat="1" ht="33.75" customHeight="1">
      <c r="B211" s="38"/>
      <c r="C211" s="216" t="s">
        <v>451</v>
      </c>
      <c r="D211" s="216" t="s">
        <v>215</v>
      </c>
      <c r="E211" s="217" t="s">
        <v>1181</v>
      </c>
      <c r="F211" s="218" t="s">
        <v>1724</v>
      </c>
      <c r="G211" s="219" t="s">
        <v>261</v>
      </c>
      <c r="H211" s="220">
        <v>13.23</v>
      </c>
      <c r="I211" s="221"/>
      <c r="J211" s="222">
        <f>ROUND(I211*H211,2)</f>
        <v>0</v>
      </c>
      <c r="K211" s="218" t="s">
        <v>219</v>
      </c>
      <c r="L211" s="43"/>
      <c r="M211" s="223" t="s">
        <v>21</v>
      </c>
      <c r="N211" s="224" t="s">
        <v>46</v>
      </c>
      <c r="O211" s="79"/>
      <c r="P211" s="225">
        <f>O211*H211</f>
        <v>0</v>
      </c>
      <c r="Q211" s="225">
        <v>0</v>
      </c>
      <c r="R211" s="225">
        <f>Q211*H211</f>
        <v>0</v>
      </c>
      <c r="S211" s="225">
        <v>0</v>
      </c>
      <c r="T211" s="226">
        <f>S211*H211</f>
        <v>0</v>
      </c>
      <c r="AR211" s="17" t="s">
        <v>412</v>
      </c>
      <c r="AT211" s="17" t="s">
        <v>215</v>
      </c>
      <c r="AU211" s="17" t="s">
        <v>82</v>
      </c>
      <c r="AY211" s="17" t="s">
        <v>212</v>
      </c>
      <c r="BE211" s="227">
        <f>IF(N211="základní",J211,0)</f>
        <v>0</v>
      </c>
      <c r="BF211" s="227">
        <f>IF(N211="snížená",J211,0)</f>
        <v>0</v>
      </c>
      <c r="BG211" s="227">
        <f>IF(N211="zákl. přenesená",J211,0)</f>
        <v>0</v>
      </c>
      <c r="BH211" s="227">
        <f>IF(N211="sníž. přenesená",J211,0)</f>
        <v>0</v>
      </c>
      <c r="BI211" s="227">
        <f>IF(N211="nulová",J211,0)</f>
        <v>0</v>
      </c>
      <c r="BJ211" s="17" t="s">
        <v>82</v>
      </c>
      <c r="BK211" s="227">
        <f>ROUND(I211*H211,2)</f>
        <v>0</v>
      </c>
      <c r="BL211" s="17" t="s">
        <v>412</v>
      </c>
      <c r="BM211" s="17" t="s">
        <v>1725</v>
      </c>
    </row>
    <row r="212" s="1" customFormat="1">
      <c r="B212" s="38"/>
      <c r="C212" s="39"/>
      <c r="D212" s="228" t="s">
        <v>222</v>
      </c>
      <c r="E212" s="39"/>
      <c r="F212" s="229" t="s">
        <v>461</v>
      </c>
      <c r="G212" s="39"/>
      <c r="H212" s="39"/>
      <c r="I212" s="143"/>
      <c r="J212" s="39"/>
      <c r="K212" s="39"/>
      <c r="L212" s="43"/>
      <c r="M212" s="230"/>
      <c r="N212" s="79"/>
      <c r="O212" s="79"/>
      <c r="P212" s="79"/>
      <c r="Q212" s="79"/>
      <c r="R212" s="79"/>
      <c r="S212" s="79"/>
      <c r="T212" s="80"/>
      <c r="AT212" s="17" t="s">
        <v>222</v>
      </c>
      <c r="AU212" s="17" t="s">
        <v>82</v>
      </c>
    </row>
    <row r="213" s="12" customFormat="1">
      <c r="B213" s="231"/>
      <c r="C213" s="232"/>
      <c r="D213" s="228" t="s">
        <v>229</v>
      </c>
      <c r="E213" s="233" t="s">
        <v>21</v>
      </c>
      <c r="F213" s="234" t="s">
        <v>1715</v>
      </c>
      <c r="G213" s="232"/>
      <c r="H213" s="235">
        <v>13.23</v>
      </c>
      <c r="I213" s="236"/>
      <c r="J213" s="232"/>
      <c r="K213" s="232"/>
      <c r="L213" s="237"/>
      <c r="M213" s="238"/>
      <c r="N213" s="239"/>
      <c r="O213" s="239"/>
      <c r="P213" s="239"/>
      <c r="Q213" s="239"/>
      <c r="R213" s="239"/>
      <c r="S213" s="239"/>
      <c r="T213" s="240"/>
      <c r="AT213" s="241" t="s">
        <v>229</v>
      </c>
      <c r="AU213" s="241" t="s">
        <v>82</v>
      </c>
      <c r="AV213" s="12" t="s">
        <v>84</v>
      </c>
      <c r="AW213" s="12" t="s">
        <v>36</v>
      </c>
      <c r="AX213" s="12" t="s">
        <v>82</v>
      </c>
      <c r="AY213" s="241" t="s">
        <v>212</v>
      </c>
    </row>
    <row r="214" s="1" customFormat="1" ht="33.75" customHeight="1">
      <c r="B214" s="38"/>
      <c r="C214" s="216" t="s">
        <v>457</v>
      </c>
      <c r="D214" s="216" t="s">
        <v>215</v>
      </c>
      <c r="E214" s="217" t="s">
        <v>1513</v>
      </c>
      <c r="F214" s="218" t="s">
        <v>1514</v>
      </c>
      <c r="G214" s="219" t="s">
        <v>261</v>
      </c>
      <c r="H214" s="220">
        <v>12.33</v>
      </c>
      <c r="I214" s="221"/>
      <c r="J214" s="222">
        <f>ROUND(I214*H214,2)</f>
        <v>0</v>
      </c>
      <c r="K214" s="218" t="s">
        <v>219</v>
      </c>
      <c r="L214" s="43"/>
      <c r="M214" s="223" t="s">
        <v>21</v>
      </c>
      <c r="N214" s="224" t="s">
        <v>46</v>
      </c>
      <c r="O214" s="79"/>
      <c r="P214" s="225">
        <f>O214*H214</f>
        <v>0</v>
      </c>
      <c r="Q214" s="225">
        <v>0</v>
      </c>
      <c r="R214" s="225">
        <f>Q214*H214</f>
        <v>0</v>
      </c>
      <c r="S214" s="225">
        <v>0</v>
      </c>
      <c r="T214" s="226">
        <f>S214*H214</f>
        <v>0</v>
      </c>
      <c r="AR214" s="17" t="s">
        <v>412</v>
      </c>
      <c r="AT214" s="17" t="s">
        <v>215</v>
      </c>
      <c r="AU214" s="17" t="s">
        <v>82</v>
      </c>
      <c r="AY214" s="17" t="s">
        <v>212</v>
      </c>
      <c r="BE214" s="227">
        <f>IF(N214="základní",J214,0)</f>
        <v>0</v>
      </c>
      <c r="BF214" s="227">
        <f>IF(N214="snížená",J214,0)</f>
        <v>0</v>
      </c>
      <c r="BG214" s="227">
        <f>IF(N214="zákl. přenesená",J214,0)</f>
        <v>0</v>
      </c>
      <c r="BH214" s="227">
        <f>IF(N214="sníž. přenesená",J214,0)</f>
        <v>0</v>
      </c>
      <c r="BI214" s="227">
        <f>IF(N214="nulová",J214,0)</f>
        <v>0</v>
      </c>
      <c r="BJ214" s="17" t="s">
        <v>82</v>
      </c>
      <c r="BK214" s="227">
        <f>ROUND(I214*H214,2)</f>
        <v>0</v>
      </c>
      <c r="BL214" s="17" t="s">
        <v>412</v>
      </c>
      <c r="BM214" s="17" t="s">
        <v>1726</v>
      </c>
    </row>
    <row r="215" s="1" customFormat="1">
      <c r="B215" s="38"/>
      <c r="C215" s="39"/>
      <c r="D215" s="228" t="s">
        <v>222</v>
      </c>
      <c r="E215" s="39"/>
      <c r="F215" s="229" t="s">
        <v>461</v>
      </c>
      <c r="G215" s="39"/>
      <c r="H215" s="39"/>
      <c r="I215" s="143"/>
      <c r="J215" s="39"/>
      <c r="K215" s="39"/>
      <c r="L215" s="43"/>
      <c r="M215" s="230"/>
      <c r="N215" s="79"/>
      <c r="O215" s="79"/>
      <c r="P215" s="79"/>
      <c r="Q215" s="79"/>
      <c r="R215" s="79"/>
      <c r="S215" s="79"/>
      <c r="T215" s="80"/>
      <c r="AT215" s="17" t="s">
        <v>222</v>
      </c>
      <c r="AU215" s="17" t="s">
        <v>82</v>
      </c>
    </row>
    <row r="216" s="12" customFormat="1">
      <c r="B216" s="231"/>
      <c r="C216" s="232"/>
      <c r="D216" s="228" t="s">
        <v>229</v>
      </c>
      <c r="E216" s="233" t="s">
        <v>21</v>
      </c>
      <c r="F216" s="234" t="s">
        <v>1709</v>
      </c>
      <c r="G216" s="232"/>
      <c r="H216" s="235">
        <v>12.33</v>
      </c>
      <c r="I216" s="236"/>
      <c r="J216" s="232"/>
      <c r="K216" s="232"/>
      <c r="L216" s="237"/>
      <c r="M216" s="238"/>
      <c r="N216" s="239"/>
      <c r="O216" s="239"/>
      <c r="P216" s="239"/>
      <c r="Q216" s="239"/>
      <c r="R216" s="239"/>
      <c r="S216" s="239"/>
      <c r="T216" s="240"/>
      <c r="AT216" s="241" t="s">
        <v>229</v>
      </c>
      <c r="AU216" s="241" t="s">
        <v>82</v>
      </c>
      <c r="AV216" s="12" t="s">
        <v>84</v>
      </c>
      <c r="AW216" s="12" t="s">
        <v>36</v>
      </c>
      <c r="AX216" s="12" t="s">
        <v>82</v>
      </c>
      <c r="AY216" s="241" t="s">
        <v>212</v>
      </c>
    </row>
    <row r="217" s="1" customFormat="1" ht="33.75" customHeight="1">
      <c r="B217" s="38"/>
      <c r="C217" s="216" t="s">
        <v>462</v>
      </c>
      <c r="D217" s="216" t="s">
        <v>215</v>
      </c>
      <c r="E217" s="217" t="s">
        <v>1516</v>
      </c>
      <c r="F217" s="218" t="s">
        <v>1517</v>
      </c>
      <c r="G217" s="219" t="s">
        <v>261</v>
      </c>
      <c r="H217" s="220">
        <v>70.939999999999998</v>
      </c>
      <c r="I217" s="221"/>
      <c r="J217" s="222">
        <f>ROUND(I217*H217,2)</f>
        <v>0</v>
      </c>
      <c r="K217" s="218" t="s">
        <v>219</v>
      </c>
      <c r="L217" s="43"/>
      <c r="M217" s="223" t="s">
        <v>21</v>
      </c>
      <c r="N217" s="224" t="s">
        <v>46</v>
      </c>
      <c r="O217" s="79"/>
      <c r="P217" s="225">
        <f>O217*H217</f>
        <v>0</v>
      </c>
      <c r="Q217" s="225">
        <v>0</v>
      </c>
      <c r="R217" s="225">
        <f>Q217*H217</f>
        <v>0</v>
      </c>
      <c r="S217" s="225">
        <v>0</v>
      </c>
      <c r="T217" s="226">
        <f>S217*H217</f>
        <v>0</v>
      </c>
      <c r="AR217" s="17" t="s">
        <v>412</v>
      </c>
      <c r="AT217" s="17" t="s">
        <v>215</v>
      </c>
      <c r="AU217" s="17" t="s">
        <v>82</v>
      </c>
      <c r="AY217" s="17" t="s">
        <v>212</v>
      </c>
      <c r="BE217" s="227">
        <f>IF(N217="základní",J217,0)</f>
        <v>0</v>
      </c>
      <c r="BF217" s="227">
        <f>IF(N217="snížená",J217,0)</f>
        <v>0</v>
      </c>
      <c r="BG217" s="227">
        <f>IF(N217="zákl. přenesená",J217,0)</f>
        <v>0</v>
      </c>
      <c r="BH217" s="227">
        <f>IF(N217="sníž. přenesená",J217,0)</f>
        <v>0</v>
      </c>
      <c r="BI217" s="227">
        <f>IF(N217="nulová",J217,0)</f>
        <v>0</v>
      </c>
      <c r="BJ217" s="17" t="s">
        <v>82</v>
      </c>
      <c r="BK217" s="227">
        <f>ROUND(I217*H217,2)</f>
        <v>0</v>
      </c>
      <c r="BL217" s="17" t="s">
        <v>412</v>
      </c>
      <c r="BM217" s="17" t="s">
        <v>1727</v>
      </c>
    </row>
    <row r="218" s="1" customFormat="1">
      <c r="B218" s="38"/>
      <c r="C218" s="39"/>
      <c r="D218" s="228" t="s">
        <v>222</v>
      </c>
      <c r="E218" s="39"/>
      <c r="F218" s="229" t="s">
        <v>461</v>
      </c>
      <c r="G218" s="39"/>
      <c r="H218" s="39"/>
      <c r="I218" s="143"/>
      <c r="J218" s="39"/>
      <c r="K218" s="39"/>
      <c r="L218" s="43"/>
      <c r="M218" s="230"/>
      <c r="N218" s="79"/>
      <c r="O218" s="79"/>
      <c r="P218" s="79"/>
      <c r="Q218" s="79"/>
      <c r="R218" s="79"/>
      <c r="S218" s="79"/>
      <c r="T218" s="80"/>
      <c r="AT218" s="17" t="s">
        <v>222</v>
      </c>
      <c r="AU218" s="17" t="s">
        <v>82</v>
      </c>
    </row>
    <row r="219" s="12" customFormat="1">
      <c r="B219" s="231"/>
      <c r="C219" s="232"/>
      <c r="D219" s="228" t="s">
        <v>229</v>
      </c>
      <c r="E219" s="233" t="s">
        <v>21</v>
      </c>
      <c r="F219" s="234" t="s">
        <v>1710</v>
      </c>
      <c r="G219" s="232"/>
      <c r="H219" s="235">
        <v>70.939999999999998</v>
      </c>
      <c r="I219" s="236"/>
      <c r="J219" s="232"/>
      <c r="K219" s="232"/>
      <c r="L219" s="237"/>
      <c r="M219" s="267"/>
      <c r="N219" s="268"/>
      <c r="O219" s="268"/>
      <c r="P219" s="268"/>
      <c r="Q219" s="268"/>
      <c r="R219" s="268"/>
      <c r="S219" s="268"/>
      <c r="T219" s="269"/>
      <c r="AT219" s="241" t="s">
        <v>229</v>
      </c>
      <c r="AU219" s="241" t="s">
        <v>82</v>
      </c>
      <c r="AV219" s="12" t="s">
        <v>84</v>
      </c>
      <c r="AW219" s="12" t="s">
        <v>36</v>
      </c>
      <c r="AX219" s="12" t="s">
        <v>82</v>
      </c>
      <c r="AY219" s="241" t="s">
        <v>212</v>
      </c>
    </row>
    <row r="220" s="1" customFormat="1" ht="6.96" customHeight="1">
      <c r="B220" s="57"/>
      <c r="C220" s="58"/>
      <c r="D220" s="58"/>
      <c r="E220" s="58"/>
      <c r="F220" s="58"/>
      <c r="G220" s="58"/>
      <c r="H220" s="58"/>
      <c r="I220" s="167"/>
      <c r="J220" s="58"/>
      <c r="K220" s="58"/>
      <c r="L220" s="43"/>
    </row>
  </sheetData>
  <sheetProtection sheet="1" autoFilter="0" formatColumns="0" formatRows="0" objects="1" scenarios="1" spinCount="100000" saltValue="EZi+AYgOktn1FV16xD98q7CeqOvIaUWi8pbeznWRbHDleaEs0A2PGhvyhFrbvXHWYhtWm4jSqzTqfcwEmtbUvg==" hashValue="PJZIHHai72QRqphj+Nignd4Py23hLP/t/xLeZA/hIDLSM4RD0VKBYvkAqYdnk+ZtQuvhOMMNaZagLQeF+SFslA==" algorithmName="SHA-512" password="CC35"/>
  <autoFilter ref="C93:K219"/>
  <mergeCells count="15">
    <mergeCell ref="E7:H7"/>
    <mergeCell ref="E11:H11"/>
    <mergeCell ref="E9:H9"/>
    <mergeCell ref="E13:H13"/>
    <mergeCell ref="E22:H22"/>
    <mergeCell ref="E31:H31"/>
    <mergeCell ref="E52:H52"/>
    <mergeCell ref="E56:H56"/>
    <mergeCell ref="E54:H54"/>
    <mergeCell ref="E58:H58"/>
    <mergeCell ref="E80:H80"/>
    <mergeCell ref="E84:H84"/>
    <mergeCell ref="E82:H82"/>
    <mergeCell ref="E86:H8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181</v>
      </c>
    </row>
    <row r="3" ht="6.96" customHeight="1">
      <c r="B3" s="137"/>
      <c r="C3" s="138"/>
      <c r="D3" s="138"/>
      <c r="E3" s="138"/>
      <c r="F3" s="138"/>
      <c r="G3" s="138"/>
      <c r="H3" s="138"/>
      <c r="I3" s="139"/>
      <c r="J3" s="138"/>
      <c r="K3" s="138"/>
      <c r="L3" s="20"/>
      <c r="AT3" s="17" t="s">
        <v>84</v>
      </c>
    </row>
    <row r="4" ht="24.96" customHeight="1">
      <c r="B4" s="20"/>
      <c r="D4" s="140" t="s">
        <v>182</v>
      </c>
      <c r="L4" s="20"/>
      <c r="M4" s="24" t="s">
        <v>10</v>
      </c>
      <c r="AT4" s="17" t="s">
        <v>4</v>
      </c>
    </row>
    <row r="5" ht="6.96" customHeight="1">
      <c r="B5" s="20"/>
      <c r="L5" s="20"/>
    </row>
    <row r="6" ht="12" customHeight="1">
      <c r="B6" s="20"/>
      <c r="D6" s="141" t="s">
        <v>16</v>
      </c>
      <c r="L6" s="20"/>
    </row>
    <row r="7" ht="16.5" customHeight="1">
      <c r="B7" s="20"/>
      <c r="E7" s="142" t="str">
        <f>'Rekapitulace stavby'!K6</f>
        <v>Oprava přejezdů v obvodu ST Ústí n.L.</v>
      </c>
      <c r="F7" s="141"/>
      <c r="G7" s="141"/>
      <c r="H7" s="141"/>
      <c r="L7" s="20"/>
    </row>
    <row r="8">
      <c r="B8" s="20"/>
      <c r="D8" s="141" t="s">
        <v>183</v>
      </c>
      <c r="L8" s="20"/>
    </row>
    <row r="9" ht="16.5" customHeight="1">
      <c r="B9" s="20"/>
      <c r="E9" s="142" t="s">
        <v>1632</v>
      </c>
      <c r="L9" s="20"/>
    </row>
    <row r="10" ht="12" customHeight="1">
      <c r="B10" s="20"/>
      <c r="D10" s="141" t="s">
        <v>185</v>
      </c>
      <c r="L10" s="20"/>
    </row>
    <row r="11" s="1" customFormat="1" ht="16.5" customHeight="1">
      <c r="B11" s="43"/>
      <c r="E11" s="141" t="s">
        <v>715</v>
      </c>
      <c r="F11" s="1"/>
      <c r="G11" s="1"/>
      <c r="H11" s="1"/>
      <c r="I11" s="143"/>
      <c r="L11" s="43"/>
    </row>
    <row r="12" s="1" customFormat="1" ht="12" customHeight="1">
      <c r="B12" s="43"/>
      <c r="D12" s="141" t="s">
        <v>187</v>
      </c>
      <c r="I12" s="143"/>
      <c r="L12" s="43"/>
    </row>
    <row r="13" s="1" customFormat="1" ht="36.96" customHeight="1">
      <c r="B13" s="43"/>
      <c r="E13" s="144" t="s">
        <v>1728</v>
      </c>
      <c r="F13" s="1"/>
      <c r="G13" s="1"/>
      <c r="H13" s="1"/>
      <c r="I13" s="143"/>
      <c r="L13" s="43"/>
    </row>
    <row r="14" s="1" customFormat="1">
      <c r="B14" s="43"/>
      <c r="I14" s="143"/>
      <c r="L14" s="43"/>
    </row>
    <row r="15" s="1" customFormat="1" ht="12" customHeight="1">
      <c r="B15" s="43"/>
      <c r="D15" s="141" t="s">
        <v>18</v>
      </c>
      <c r="F15" s="17" t="s">
        <v>21</v>
      </c>
      <c r="I15" s="145" t="s">
        <v>20</v>
      </c>
      <c r="J15" s="17" t="s">
        <v>21</v>
      </c>
      <c r="L15" s="43"/>
    </row>
    <row r="16" s="1" customFormat="1" ht="12" customHeight="1">
      <c r="B16" s="43"/>
      <c r="D16" s="141" t="s">
        <v>22</v>
      </c>
      <c r="F16" s="17" t="s">
        <v>23</v>
      </c>
      <c r="I16" s="145" t="s">
        <v>24</v>
      </c>
      <c r="J16" s="146" t="str">
        <f>'Rekapitulace stavby'!AN8</f>
        <v>2. 11. 2018</v>
      </c>
      <c r="L16" s="43"/>
    </row>
    <row r="17" s="1" customFormat="1" ht="10.8" customHeight="1">
      <c r="B17" s="43"/>
      <c r="I17" s="143"/>
      <c r="L17" s="43"/>
    </row>
    <row r="18" s="1" customFormat="1" ht="12" customHeight="1">
      <c r="B18" s="43"/>
      <c r="D18" s="141" t="s">
        <v>26</v>
      </c>
      <c r="I18" s="145" t="s">
        <v>27</v>
      </c>
      <c r="J18" s="17" t="s">
        <v>28</v>
      </c>
      <c r="L18" s="43"/>
    </row>
    <row r="19" s="1" customFormat="1" ht="18" customHeight="1">
      <c r="B19" s="43"/>
      <c r="E19" s="17" t="s">
        <v>29</v>
      </c>
      <c r="I19" s="145" t="s">
        <v>30</v>
      </c>
      <c r="J19" s="17" t="s">
        <v>31</v>
      </c>
      <c r="L19" s="43"/>
    </row>
    <row r="20" s="1" customFormat="1" ht="6.96" customHeight="1">
      <c r="B20" s="43"/>
      <c r="I20" s="143"/>
      <c r="L20" s="43"/>
    </row>
    <row r="21" s="1" customFormat="1" ht="12" customHeight="1">
      <c r="B21" s="43"/>
      <c r="D21" s="141" t="s">
        <v>32</v>
      </c>
      <c r="I21" s="145" t="s">
        <v>27</v>
      </c>
      <c r="J21" s="33" t="str">
        <f>'Rekapitulace stavby'!AN13</f>
        <v>Vyplň údaj</v>
      </c>
      <c r="L21" s="43"/>
    </row>
    <row r="22" s="1" customFormat="1" ht="18" customHeight="1">
      <c r="B22" s="43"/>
      <c r="E22" s="33" t="str">
        <f>'Rekapitulace stavby'!E14</f>
        <v>Vyplň údaj</v>
      </c>
      <c r="F22" s="17"/>
      <c r="G22" s="17"/>
      <c r="H22" s="17"/>
      <c r="I22" s="145" t="s">
        <v>30</v>
      </c>
      <c r="J22" s="33" t="str">
        <f>'Rekapitulace stavby'!AN14</f>
        <v>Vyplň údaj</v>
      </c>
      <c r="L22" s="43"/>
    </row>
    <row r="23" s="1" customFormat="1" ht="6.96" customHeight="1">
      <c r="B23" s="43"/>
      <c r="I23" s="143"/>
      <c r="L23" s="43"/>
    </row>
    <row r="24" s="1" customFormat="1" ht="12" customHeight="1">
      <c r="B24" s="43"/>
      <c r="D24" s="141" t="s">
        <v>34</v>
      </c>
      <c r="I24" s="145" t="s">
        <v>27</v>
      </c>
      <c r="J24" s="17" t="str">
        <f>IF('Rekapitulace stavby'!AN16="","",'Rekapitulace stavby'!AN16)</f>
        <v/>
      </c>
      <c r="L24" s="43"/>
    </row>
    <row r="25" s="1" customFormat="1" ht="18" customHeight="1">
      <c r="B25" s="43"/>
      <c r="E25" s="17" t="str">
        <f>IF('Rekapitulace stavby'!E17="","",'Rekapitulace stavby'!E17)</f>
        <v xml:space="preserve"> </v>
      </c>
      <c r="I25" s="145" t="s">
        <v>30</v>
      </c>
      <c r="J25" s="17" t="str">
        <f>IF('Rekapitulace stavby'!AN17="","",'Rekapitulace stavby'!AN17)</f>
        <v/>
      </c>
      <c r="L25" s="43"/>
    </row>
    <row r="26" s="1" customFormat="1" ht="6.96" customHeight="1">
      <c r="B26" s="43"/>
      <c r="I26" s="143"/>
      <c r="L26" s="43"/>
    </row>
    <row r="27" s="1" customFormat="1" ht="12" customHeight="1">
      <c r="B27" s="43"/>
      <c r="D27" s="141" t="s">
        <v>37</v>
      </c>
      <c r="I27" s="145" t="s">
        <v>27</v>
      </c>
      <c r="J27" s="17" t="s">
        <v>21</v>
      </c>
      <c r="L27" s="43"/>
    </row>
    <row r="28" s="1" customFormat="1" ht="18" customHeight="1">
      <c r="B28" s="43"/>
      <c r="E28" s="17" t="s">
        <v>38</v>
      </c>
      <c r="I28" s="145" t="s">
        <v>30</v>
      </c>
      <c r="J28" s="17" t="s">
        <v>21</v>
      </c>
      <c r="L28" s="43"/>
    </row>
    <row r="29" s="1" customFormat="1" ht="6.96" customHeight="1">
      <c r="B29" s="43"/>
      <c r="I29" s="143"/>
      <c r="L29" s="43"/>
    </row>
    <row r="30" s="1" customFormat="1" ht="12" customHeight="1">
      <c r="B30" s="43"/>
      <c r="D30" s="141" t="s">
        <v>39</v>
      </c>
      <c r="I30" s="143"/>
      <c r="L30" s="43"/>
    </row>
    <row r="31" s="7" customFormat="1" ht="45" customHeight="1">
      <c r="B31" s="147"/>
      <c r="E31" s="148" t="s">
        <v>40</v>
      </c>
      <c r="F31" s="148"/>
      <c r="G31" s="148"/>
      <c r="H31" s="148"/>
      <c r="I31" s="149"/>
      <c r="L31" s="147"/>
    </row>
    <row r="32" s="1" customFormat="1" ht="6.96" customHeight="1">
      <c r="B32" s="43"/>
      <c r="I32" s="143"/>
      <c r="L32" s="43"/>
    </row>
    <row r="33" s="1" customFormat="1" ht="6.96" customHeight="1">
      <c r="B33" s="43"/>
      <c r="D33" s="71"/>
      <c r="E33" s="71"/>
      <c r="F33" s="71"/>
      <c r="G33" s="71"/>
      <c r="H33" s="71"/>
      <c r="I33" s="150"/>
      <c r="J33" s="71"/>
      <c r="K33" s="71"/>
      <c r="L33" s="43"/>
    </row>
    <row r="34" s="1" customFormat="1" ht="25.44" customHeight="1">
      <c r="B34" s="43"/>
      <c r="D34" s="151" t="s">
        <v>41</v>
      </c>
      <c r="I34" s="143"/>
      <c r="J34" s="152">
        <f>ROUND(J92, 2)</f>
        <v>0</v>
      </c>
      <c r="L34" s="43"/>
    </row>
    <row r="35" s="1" customFormat="1" ht="6.96" customHeight="1">
      <c r="B35" s="43"/>
      <c r="D35" s="71"/>
      <c r="E35" s="71"/>
      <c r="F35" s="71"/>
      <c r="G35" s="71"/>
      <c r="H35" s="71"/>
      <c r="I35" s="150"/>
      <c r="J35" s="71"/>
      <c r="K35" s="71"/>
      <c r="L35" s="43"/>
    </row>
    <row r="36" s="1" customFormat="1" ht="14.4" customHeight="1">
      <c r="B36" s="43"/>
      <c r="F36" s="153" t="s">
        <v>43</v>
      </c>
      <c r="I36" s="154" t="s">
        <v>42</v>
      </c>
      <c r="J36" s="153" t="s">
        <v>44</v>
      </c>
      <c r="L36" s="43"/>
    </row>
    <row r="37" s="1" customFormat="1" ht="14.4" customHeight="1">
      <c r="B37" s="43"/>
      <c r="D37" s="141" t="s">
        <v>45</v>
      </c>
      <c r="E37" s="141" t="s">
        <v>46</v>
      </c>
      <c r="F37" s="155">
        <f>ROUND((SUM(BE92:BE101)),  2)</f>
        <v>0</v>
      </c>
      <c r="I37" s="156">
        <v>0.20999999999999999</v>
      </c>
      <c r="J37" s="155">
        <f>ROUND(((SUM(BE92:BE101))*I37),  2)</f>
        <v>0</v>
      </c>
      <c r="L37" s="43"/>
    </row>
    <row r="38" s="1" customFormat="1" ht="14.4" customHeight="1">
      <c r="B38" s="43"/>
      <c r="E38" s="141" t="s">
        <v>47</v>
      </c>
      <c r="F38" s="155">
        <f>ROUND((SUM(BF92:BF101)),  2)</f>
        <v>0</v>
      </c>
      <c r="I38" s="156">
        <v>0.14999999999999999</v>
      </c>
      <c r="J38" s="155">
        <f>ROUND(((SUM(BF92:BF101))*I38),  2)</f>
        <v>0</v>
      </c>
      <c r="L38" s="43"/>
    </row>
    <row r="39" hidden="1" s="1" customFormat="1" ht="14.4" customHeight="1">
      <c r="B39" s="43"/>
      <c r="E39" s="141" t="s">
        <v>48</v>
      </c>
      <c r="F39" s="155">
        <f>ROUND((SUM(BG92:BG101)),  2)</f>
        <v>0</v>
      </c>
      <c r="I39" s="156">
        <v>0.20999999999999999</v>
      </c>
      <c r="J39" s="155">
        <f>0</f>
        <v>0</v>
      </c>
      <c r="L39" s="43"/>
    </row>
    <row r="40" hidden="1" s="1" customFormat="1" ht="14.4" customHeight="1">
      <c r="B40" s="43"/>
      <c r="E40" s="141" t="s">
        <v>49</v>
      </c>
      <c r="F40" s="155">
        <f>ROUND((SUM(BH92:BH101)),  2)</f>
        <v>0</v>
      </c>
      <c r="I40" s="156">
        <v>0.14999999999999999</v>
      </c>
      <c r="J40" s="155">
        <f>0</f>
        <v>0</v>
      </c>
      <c r="L40" s="43"/>
    </row>
    <row r="41" hidden="1" s="1" customFormat="1" ht="14.4" customHeight="1">
      <c r="B41" s="43"/>
      <c r="E41" s="141" t="s">
        <v>50</v>
      </c>
      <c r="F41" s="155">
        <f>ROUND((SUM(BI92:BI101)),  2)</f>
        <v>0</v>
      </c>
      <c r="I41" s="156">
        <v>0</v>
      </c>
      <c r="J41" s="155">
        <f>0</f>
        <v>0</v>
      </c>
      <c r="L41" s="43"/>
    </row>
    <row r="42" s="1" customFormat="1" ht="6.96" customHeight="1">
      <c r="B42" s="43"/>
      <c r="I42" s="143"/>
      <c r="L42" s="43"/>
    </row>
    <row r="43" s="1" customFormat="1" ht="25.44" customHeight="1">
      <c r="B43" s="43"/>
      <c r="C43" s="157"/>
      <c r="D43" s="158" t="s">
        <v>51</v>
      </c>
      <c r="E43" s="159"/>
      <c r="F43" s="159"/>
      <c r="G43" s="160" t="s">
        <v>52</v>
      </c>
      <c r="H43" s="161" t="s">
        <v>53</v>
      </c>
      <c r="I43" s="162"/>
      <c r="J43" s="163">
        <f>SUM(J34:J41)</f>
        <v>0</v>
      </c>
      <c r="K43" s="164"/>
      <c r="L43" s="43"/>
    </row>
    <row r="44" s="1" customFormat="1" ht="14.4" customHeight="1">
      <c r="B44" s="165"/>
      <c r="C44" s="166"/>
      <c r="D44" s="166"/>
      <c r="E44" s="166"/>
      <c r="F44" s="166"/>
      <c r="G44" s="166"/>
      <c r="H44" s="166"/>
      <c r="I44" s="167"/>
      <c r="J44" s="166"/>
      <c r="K44" s="166"/>
      <c r="L44" s="43"/>
    </row>
    <row r="48" s="1" customFormat="1" ht="6.96" customHeight="1">
      <c r="B48" s="168"/>
      <c r="C48" s="169"/>
      <c r="D48" s="169"/>
      <c r="E48" s="169"/>
      <c r="F48" s="169"/>
      <c r="G48" s="169"/>
      <c r="H48" s="169"/>
      <c r="I48" s="170"/>
      <c r="J48" s="169"/>
      <c r="K48" s="169"/>
      <c r="L48" s="43"/>
    </row>
    <row r="49" s="1" customFormat="1" ht="24.96" customHeight="1">
      <c r="B49" s="38"/>
      <c r="C49" s="23" t="s">
        <v>189</v>
      </c>
      <c r="D49" s="39"/>
      <c r="E49" s="39"/>
      <c r="F49" s="39"/>
      <c r="G49" s="39"/>
      <c r="H49" s="39"/>
      <c r="I49" s="143"/>
      <c r="J49" s="39"/>
      <c r="K49" s="39"/>
      <c r="L49" s="43"/>
    </row>
    <row r="50" s="1" customFormat="1" ht="6.96" customHeight="1">
      <c r="B50" s="38"/>
      <c r="C50" s="39"/>
      <c r="D50" s="39"/>
      <c r="E50" s="39"/>
      <c r="F50" s="39"/>
      <c r="G50" s="39"/>
      <c r="H50" s="39"/>
      <c r="I50" s="143"/>
      <c r="J50" s="39"/>
      <c r="K50" s="39"/>
      <c r="L50" s="43"/>
    </row>
    <row r="51" s="1" customFormat="1" ht="12" customHeight="1">
      <c r="B51" s="38"/>
      <c r="C51" s="32" t="s">
        <v>16</v>
      </c>
      <c r="D51" s="39"/>
      <c r="E51" s="39"/>
      <c r="F51" s="39"/>
      <c r="G51" s="39"/>
      <c r="H51" s="39"/>
      <c r="I51" s="143"/>
      <c r="J51" s="39"/>
      <c r="K51" s="39"/>
      <c r="L51" s="43"/>
    </row>
    <row r="52" s="1" customFormat="1" ht="16.5" customHeight="1">
      <c r="B52" s="38"/>
      <c r="C52" s="39"/>
      <c r="D52" s="39"/>
      <c r="E52" s="171" t="str">
        <f>E7</f>
        <v>Oprava přejezdů v obvodu ST Ústí n.L.</v>
      </c>
      <c r="F52" s="32"/>
      <c r="G52" s="32"/>
      <c r="H52" s="32"/>
      <c r="I52" s="143"/>
      <c r="J52" s="39"/>
      <c r="K52" s="39"/>
      <c r="L52" s="43"/>
    </row>
    <row r="53" ht="12" customHeight="1">
      <c r="B53" s="21"/>
      <c r="C53" s="32" t="s">
        <v>183</v>
      </c>
      <c r="D53" s="22"/>
      <c r="E53" s="22"/>
      <c r="F53" s="22"/>
      <c r="G53" s="22"/>
      <c r="H53" s="22"/>
      <c r="I53" s="136"/>
      <c r="J53" s="22"/>
      <c r="K53" s="22"/>
      <c r="L53" s="20"/>
    </row>
    <row r="54" ht="16.5" customHeight="1">
      <c r="B54" s="21"/>
      <c r="C54" s="22"/>
      <c r="D54" s="22"/>
      <c r="E54" s="171" t="s">
        <v>1632</v>
      </c>
      <c r="F54" s="22"/>
      <c r="G54" s="22"/>
      <c r="H54" s="22"/>
      <c r="I54" s="136"/>
      <c r="J54" s="22"/>
      <c r="K54" s="22"/>
      <c r="L54" s="20"/>
    </row>
    <row r="55" ht="12" customHeight="1">
      <c r="B55" s="21"/>
      <c r="C55" s="32" t="s">
        <v>185</v>
      </c>
      <c r="D55" s="22"/>
      <c r="E55" s="22"/>
      <c r="F55" s="22"/>
      <c r="G55" s="22"/>
      <c r="H55" s="22"/>
      <c r="I55" s="136"/>
      <c r="J55" s="22"/>
      <c r="K55" s="22"/>
      <c r="L55" s="20"/>
    </row>
    <row r="56" s="1" customFormat="1" ht="16.5" customHeight="1">
      <c r="B56" s="38"/>
      <c r="C56" s="39"/>
      <c r="D56" s="39"/>
      <c r="E56" s="32" t="s">
        <v>715</v>
      </c>
      <c r="F56" s="39"/>
      <c r="G56" s="39"/>
      <c r="H56" s="39"/>
      <c r="I56" s="143"/>
      <c r="J56" s="39"/>
      <c r="K56" s="39"/>
      <c r="L56" s="43"/>
    </row>
    <row r="57" s="1" customFormat="1" ht="12" customHeight="1">
      <c r="B57" s="38"/>
      <c r="C57" s="32" t="s">
        <v>187</v>
      </c>
      <c r="D57" s="39"/>
      <c r="E57" s="39"/>
      <c r="F57" s="39"/>
      <c r="G57" s="39"/>
      <c r="H57" s="39"/>
      <c r="I57" s="143"/>
      <c r="J57" s="39"/>
      <c r="K57" s="39"/>
      <c r="L57" s="43"/>
    </row>
    <row r="58" s="1" customFormat="1" ht="16.5" customHeight="1">
      <c r="B58" s="38"/>
      <c r="C58" s="39"/>
      <c r="D58" s="39"/>
      <c r="E58" s="64" t="str">
        <f>E13</f>
        <v>VRN - TK - P2053</v>
      </c>
      <c r="F58" s="39"/>
      <c r="G58" s="39"/>
      <c r="H58" s="39"/>
      <c r="I58" s="143"/>
      <c r="J58" s="39"/>
      <c r="K58" s="39"/>
      <c r="L58" s="43"/>
    </row>
    <row r="59" s="1" customFormat="1" ht="6.96" customHeight="1">
      <c r="B59" s="38"/>
      <c r="C59" s="39"/>
      <c r="D59" s="39"/>
      <c r="E59" s="39"/>
      <c r="F59" s="39"/>
      <c r="G59" s="39"/>
      <c r="H59" s="39"/>
      <c r="I59" s="143"/>
      <c r="J59" s="39"/>
      <c r="K59" s="39"/>
      <c r="L59" s="43"/>
    </row>
    <row r="60" s="1" customFormat="1" ht="12" customHeight="1">
      <c r="B60" s="38"/>
      <c r="C60" s="32" t="s">
        <v>22</v>
      </c>
      <c r="D60" s="39"/>
      <c r="E60" s="39"/>
      <c r="F60" s="27" t="str">
        <f>F16</f>
        <v>obvod ST Ústí n.L.</v>
      </c>
      <c r="G60" s="39"/>
      <c r="H60" s="39"/>
      <c r="I60" s="145" t="s">
        <v>24</v>
      </c>
      <c r="J60" s="67" t="str">
        <f>IF(J16="","",J16)</f>
        <v>2. 11. 2018</v>
      </c>
      <c r="K60" s="39"/>
      <c r="L60" s="43"/>
    </row>
    <row r="61" s="1" customFormat="1" ht="6.96" customHeight="1">
      <c r="B61" s="38"/>
      <c r="C61" s="39"/>
      <c r="D61" s="39"/>
      <c r="E61" s="39"/>
      <c r="F61" s="39"/>
      <c r="G61" s="39"/>
      <c r="H61" s="39"/>
      <c r="I61" s="143"/>
      <c r="J61" s="39"/>
      <c r="K61" s="39"/>
      <c r="L61" s="43"/>
    </row>
    <row r="62" s="1" customFormat="1" ht="13.65" customHeight="1">
      <c r="B62" s="38"/>
      <c r="C62" s="32" t="s">
        <v>26</v>
      </c>
      <c r="D62" s="39"/>
      <c r="E62" s="39"/>
      <c r="F62" s="27" t="str">
        <f>E19</f>
        <v>SŽDC s.o., OŘ Ústí n.L., ST Ústí n.L.</v>
      </c>
      <c r="G62" s="39"/>
      <c r="H62" s="39"/>
      <c r="I62" s="145" t="s">
        <v>34</v>
      </c>
      <c r="J62" s="36" t="str">
        <f>E25</f>
        <v xml:space="preserve"> </v>
      </c>
      <c r="K62" s="39"/>
      <c r="L62" s="43"/>
    </row>
    <row r="63" s="1" customFormat="1" ht="24.9" customHeight="1">
      <c r="B63" s="38"/>
      <c r="C63" s="32" t="s">
        <v>32</v>
      </c>
      <c r="D63" s="39"/>
      <c r="E63" s="39"/>
      <c r="F63" s="27" t="str">
        <f>IF(E22="","",E22)</f>
        <v>Vyplň údaj</v>
      </c>
      <c r="G63" s="39"/>
      <c r="H63" s="39"/>
      <c r="I63" s="145" t="s">
        <v>37</v>
      </c>
      <c r="J63" s="36" t="str">
        <f>E28</f>
        <v>Jakub Lukášek, DiS; Jan Seemann, DiS</v>
      </c>
      <c r="K63" s="39"/>
      <c r="L63" s="43"/>
    </row>
    <row r="64" s="1" customFormat="1" ht="10.32" customHeight="1">
      <c r="B64" s="38"/>
      <c r="C64" s="39"/>
      <c r="D64" s="39"/>
      <c r="E64" s="39"/>
      <c r="F64" s="39"/>
      <c r="G64" s="39"/>
      <c r="H64" s="39"/>
      <c r="I64" s="143"/>
      <c r="J64" s="39"/>
      <c r="K64" s="39"/>
      <c r="L64" s="43"/>
    </row>
    <row r="65" s="1" customFormat="1" ht="29.28" customHeight="1">
      <c r="B65" s="38"/>
      <c r="C65" s="172" t="s">
        <v>190</v>
      </c>
      <c r="D65" s="173"/>
      <c r="E65" s="173"/>
      <c r="F65" s="173"/>
      <c r="G65" s="173"/>
      <c r="H65" s="173"/>
      <c r="I65" s="174"/>
      <c r="J65" s="175" t="s">
        <v>191</v>
      </c>
      <c r="K65" s="173"/>
      <c r="L65" s="43"/>
    </row>
    <row r="66" s="1" customFormat="1" ht="10.32" customHeight="1">
      <c r="B66" s="38"/>
      <c r="C66" s="39"/>
      <c r="D66" s="39"/>
      <c r="E66" s="39"/>
      <c r="F66" s="39"/>
      <c r="G66" s="39"/>
      <c r="H66" s="39"/>
      <c r="I66" s="143"/>
      <c r="J66" s="39"/>
      <c r="K66" s="39"/>
      <c r="L66" s="43"/>
    </row>
    <row r="67" s="1" customFormat="1" ht="22.8" customHeight="1">
      <c r="B67" s="38"/>
      <c r="C67" s="176" t="s">
        <v>73</v>
      </c>
      <c r="D67" s="39"/>
      <c r="E67" s="39"/>
      <c r="F67" s="39"/>
      <c r="G67" s="39"/>
      <c r="H67" s="39"/>
      <c r="I67" s="143"/>
      <c r="J67" s="97">
        <f>J92</f>
        <v>0</v>
      </c>
      <c r="K67" s="39"/>
      <c r="L67" s="43"/>
      <c r="AU67" s="17" t="s">
        <v>192</v>
      </c>
    </row>
    <row r="68" s="8" customFormat="1" ht="24.96" customHeight="1">
      <c r="B68" s="177"/>
      <c r="C68" s="178"/>
      <c r="D68" s="179" t="s">
        <v>196</v>
      </c>
      <c r="E68" s="180"/>
      <c r="F68" s="180"/>
      <c r="G68" s="180"/>
      <c r="H68" s="180"/>
      <c r="I68" s="181"/>
      <c r="J68" s="182">
        <f>J93</f>
        <v>0</v>
      </c>
      <c r="K68" s="178"/>
      <c r="L68" s="183"/>
    </row>
    <row r="69" s="1" customFormat="1" ht="21.84" customHeight="1">
      <c r="B69" s="38"/>
      <c r="C69" s="39"/>
      <c r="D69" s="39"/>
      <c r="E69" s="39"/>
      <c r="F69" s="39"/>
      <c r="G69" s="39"/>
      <c r="H69" s="39"/>
      <c r="I69" s="143"/>
      <c r="J69" s="39"/>
      <c r="K69" s="39"/>
      <c r="L69" s="43"/>
    </row>
    <row r="70" s="1" customFormat="1" ht="6.96" customHeight="1">
      <c r="B70" s="57"/>
      <c r="C70" s="58"/>
      <c r="D70" s="58"/>
      <c r="E70" s="58"/>
      <c r="F70" s="58"/>
      <c r="G70" s="58"/>
      <c r="H70" s="58"/>
      <c r="I70" s="167"/>
      <c r="J70" s="58"/>
      <c r="K70" s="58"/>
      <c r="L70" s="43"/>
    </row>
    <row r="74" s="1" customFormat="1" ht="6.96" customHeight="1">
      <c r="B74" s="59"/>
      <c r="C74" s="60"/>
      <c r="D74" s="60"/>
      <c r="E74" s="60"/>
      <c r="F74" s="60"/>
      <c r="G74" s="60"/>
      <c r="H74" s="60"/>
      <c r="I74" s="170"/>
      <c r="J74" s="60"/>
      <c r="K74" s="60"/>
      <c r="L74" s="43"/>
    </row>
    <row r="75" s="1" customFormat="1" ht="24.96" customHeight="1">
      <c r="B75" s="38"/>
      <c r="C75" s="23" t="s">
        <v>197</v>
      </c>
      <c r="D75" s="39"/>
      <c r="E75" s="39"/>
      <c r="F75" s="39"/>
      <c r="G75" s="39"/>
      <c r="H75" s="39"/>
      <c r="I75" s="143"/>
      <c r="J75" s="39"/>
      <c r="K75" s="39"/>
      <c r="L75" s="43"/>
    </row>
    <row r="76" s="1" customFormat="1" ht="6.96" customHeight="1">
      <c r="B76" s="38"/>
      <c r="C76" s="39"/>
      <c r="D76" s="39"/>
      <c r="E76" s="39"/>
      <c r="F76" s="39"/>
      <c r="G76" s="39"/>
      <c r="H76" s="39"/>
      <c r="I76" s="143"/>
      <c r="J76" s="39"/>
      <c r="K76" s="39"/>
      <c r="L76" s="43"/>
    </row>
    <row r="77" s="1" customFormat="1" ht="12" customHeight="1">
      <c r="B77" s="38"/>
      <c r="C77" s="32" t="s">
        <v>16</v>
      </c>
      <c r="D77" s="39"/>
      <c r="E77" s="39"/>
      <c r="F77" s="39"/>
      <c r="G77" s="39"/>
      <c r="H77" s="39"/>
      <c r="I77" s="143"/>
      <c r="J77" s="39"/>
      <c r="K77" s="39"/>
      <c r="L77" s="43"/>
    </row>
    <row r="78" s="1" customFormat="1" ht="16.5" customHeight="1">
      <c r="B78" s="38"/>
      <c r="C78" s="39"/>
      <c r="D78" s="39"/>
      <c r="E78" s="171" t="str">
        <f>E7</f>
        <v>Oprava přejezdů v obvodu ST Ústí n.L.</v>
      </c>
      <c r="F78" s="32"/>
      <c r="G78" s="32"/>
      <c r="H78" s="32"/>
      <c r="I78" s="143"/>
      <c r="J78" s="39"/>
      <c r="K78" s="39"/>
      <c r="L78" s="43"/>
    </row>
    <row r="79" ht="12" customHeight="1">
      <c r="B79" s="21"/>
      <c r="C79" s="32" t="s">
        <v>183</v>
      </c>
      <c r="D79" s="22"/>
      <c r="E79" s="22"/>
      <c r="F79" s="22"/>
      <c r="G79" s="22"/>
      <c r="H79" s="22"/>
      <c r="I79" s="136"/>
      <c r="J79" s="22"/>
      <c r="K79" s="22"/>
      <c r="L79" s="20"/>
    </row>
    <row r="80" ht="16.5" customHeight="1">
      <c r="B80" s="21"/>
      <c r="C80" s="22"/>
      <c r="D80" s="22"/>
      <c r="E80" s="171" t="s">
        <v>1632</v>
      </c>
      <c r="F80" s="22"/>
      <c r="G80" s="22"/>
      <c r="H80" s="22"/>
      <c r="I80" s="136"/>
      <c r="J80" s="22"/>
      <c r="K80" s="22"/>
      <c r="L80" s="20"/>
    </row>
    <row r="81" ht="12" customHeight="1">
      <c r="B81" s="21"/>
      <c r="C81" s="32" t="s">
        <v>185</v>
      </c>
      <c r="D81" s="22"/>
      <c r="E81" s="22"/>
      <c r="F81" s="22"/>
      <c r="G81" s="22"/>
      <c r="H81" s="22"/>
      <c r="I81" s="136"/>
      <c r="J81" s="22"/>
      <c r="K81" s="22"/>
      <c r="L81" s="20"/>
    </row>
    <row r="82" s="1" customFormat="1" ht="16.5" customHeight="1">
      <c r="B82" s="38"/>
      <c r="C82" s="39"/>
      <c r="D82" s="39"/>
      <c r="E82" s="32" t="s">
        <v>715</v>
      </c>
      <c r="F82" s="39"/>
      <c r="G82" s="39"/>
      <c r="H82" s="39"/>
      <c r="I82" s="143"/>
      <c r="J82" s="39"/>
      <c r="K82" s="39"/>
      <c r="L82" s="43"/>
    </row>
    <row r="83" s="1" customFormat="1" ht="12" customHeight="1">
      <c r="B83" s="38"/>
      <c r="C83" s="32" t="s">
        <v>187</v>
      </c>
      <c r="D83" s="39"/>
      <c r="E83" s="39"/>
      <c r="F83" s="39"/>
      <c r="G83" s="39"/>
      <c r="H83" s="39"/>
      <c r="I83" s="143"/>
      <c r="J83" s="39"/>
      <c r="K83" s="39"/>
      <c r="L83" s="43"/>
    </row>
    <row r="84" s="1" customFormat="1" ht="16.5" customHeight="1">
      <c r="B84" s="38"/>
      <c r="C84" s="39"/>
      <c r="D84" s="39"/>
      <c r="E84" s="64" t="str">
        <f>E13</f>
        <v>VRN - TK - P2053</v>
      </c>
      <c r="F84" s="39"/>
      <c r="G84" s="39"/>
      <c r="H84" s="39"/>
      <c r="I84" s="143"/>
      <c r="J84" s="39"/>
      <c r="K84" s="39"/>
      <c r="L84" s="43"/>
    </row>
    <row r="85" s="1" customFormat="1" ht="6.96" customHeight="1">
      <c r="B85" s="38"/>
      <c r="C85" s="39"/>
      <c r="D85" s="39"/>
      <c r="E85" s="39"/>
      <c r="F85" s="39"/>
      <c r="G85" s="39"/>
      <c r="H85" s="39"/>
      <c r="I85" s="143"/>
      <c r="J85" s="39"/>
      <c r="K85" s="39"/>
      <c r="L85" s="43"/>
    </row>
    <row r="86" s="1" customFormat="1" ht="12" customHeight="1">
      <c r="B86" s="38"/>
      <c r="C86" s="32" t="s">
        <v>22</v>
      </c>
      <c r="D86" s="39"/>
      <c r="E86" s="39"/>
      <c r="F86" s="27" t="str">
        <f>F16</f>
        <v>obvod ST Ústí n.L.</v>
      </c>
      <c r="G86" s="39"/>
      <c r="H86" s="39"/>
      <c r="I86" s="145" t="s">
        <v>24</v>
      </c>
      <c r="J86" s="67" t="str">
        <f>IF(J16="","",J16)</f>
        <v>2. 11. 2018</v>
      </c>
      <c r="K86" s="39"/>
      <c r="L86" s="43"/>
    </row>
    <row r="87" s="1" customFormat="1" ht="6.96" customHeight="1">
      <c r="B87" s="38"/>
      <c r="C87" s="39"/>
      <c r="D87" s="39"/>
      <c r="E87" s="39"/>
      <c r="F87" s="39"/>
      <c r="G87" s="39"/>
      <c r="H87" s="39"/>
      <c r="I87" s="143"/>
      <c r="J87" s="39"/>
      <c r="K87" s="39"/>
      <c r="L87" s="43"/>
    </row>
    <row r="88" s="1" customFormat="1" ht="13.65" customHeight="1">
      <c r="B88" s="38"/>
      <c r="C88" s="32" t="s">
        <v>26</v>
      </c>
      <c r="D88" s="39"/>
      <c r="E88" s="39"/>
      <c r="F88" s="27" t="str">
        <f>E19</f>
        <v>SŽDC s.o., OŘ Ústí n.L., ST Ústí n.L.</v>
      </c>
      <c r="G88" s="39"/>
      <c r="H88" s="39"/>
      <c r="I88" s="145" t="s">
        <v>34</v>
      </c>
      <c r="J88" s="36" t="str">
        <f>E25</f>
        <v xml:space="preserve"> </v>
      </c>
      <c r="K88" s="39"/>
      <c r="L88" s="43"/>
    </row>
    <row r="89" s="1" customFormat="1" ht="24.9" customHeight="1">
      <c r="B89" s="38"/>
      <c r="C89" s="32" t="s">
        <v>32</v>
      </c>
      <c r="D89" s="39"/>
      <c r="E89" s="39"/>
      <c r="F89" s="27" t="str">
        <f>IF(E22="","",E22)</f>
        <v>Vyplň údaj</v>
      </c>
      <c r="G89" s="39"/>
      <c r="H89" s="39"/>
      <c r="I89" s="145" t="s">
        <v>37</v>
      </c>
      <c r="J89" s="36" t="str">
        <f>E28</f>
        <v>Jakub Lukášek, DiS; Jan Seemann, DiS</v>
      </c>
      <c r="K89" s="39"/>
      <c r="L89" s="43"/>
    </row>
    <row r="90" s="1" customFormat="1" ht="10.32" customHeight="1">
      <c r="B90" s="38"/>
      <c r="C90" s="39"/>
      <c r="D90" s="39"/>
      <c r="E90" s="39"/>
      <c r="F90" s="39"/>
      <c r="G90" s="39"/>
      <c r="H90" s="39"/>
      <c r="I90" s="143"/>
      <c r="J90" s="39"/>
      <c r="K90" s="39"/>
      <c r="L90" s="43"/>
    </row>
    <row r="91" s="10" customFormat="1" ht="29.28" customHeight="1">
      <c r="B91" s="190"/>
      <c r="C91" s="191" t="s">
        <v>198</v>
      </c>
      <c r="D91" s="192" t="s">
        <v>60</v>
      </c>
      <c r="E91" s="192" t="s">
        <v>56</v>
      </c>
      <c r="F91" s="192" t="s">
        <v>57</v>
      </c>
      <c r="G91" s="192" t="s">
        <v>199</v>
      </c>
      <c r="H91" s="192" t="s">
        <v>200</v>
      </c>
      <c r="I91" s="193" t="s">
        <v>201</v>
      </c>
      <c r="J91" s="192" t="s">
        <v>191</v>
      </c>
      <c r="K91" s="194" t="s">
        <v>202</v>
      </c>
      <c r="L91" s="195"/>
      <c r="M91" s="87" t="s">
        <v>21</v>
      </c>
      <c r="N91" s="88" t="s">
        <v>45</v>
      </c>
      <c r="O91" s="88" t="s">
        <v>203</v>
      </c>
      <c r="P91" s="88" t="s">
        <v>204</v>
      </c>
      <c r="Q91" s="88" t="s">
        <v>205</v>
      </c>
      <c r="R91" s="88" t="s">
        <v>206</v>
      </c>
      <c r="S91" s="88" t="s">
        <v>207</v>
      </c>
      <c r="T91" s="89" t="s">
        <v>208</v>
      </c>
    </row>
    <row r="92" s="1" customFormat="1" ht="22.8" customHeight="1">
      <c r="B92" s="38"/>
      <c r="C92" s="94" t="s">
        <v>209</v>
      </c>
      <c r="D92" s="39"/>
      <c r="E92" s="39"/>
      <c r="F92" s="39"/>
      <c r="G92" s="39"/>
      <c r="H92" s="39"/>
      <c r="I92" s="143"/>
      <c r="J92" s="196">
        <f>BK92</f>
        <v>0</v>
      </c>
      <c r="K92" s="39"/>
      <c r="L92" s="43"/>
      <c r="M92" s="90"/>
      <c r="N92" s="91"/>
      <c r="O92" s="91"/>
      <c r="P92" s="197">
        <f>P93</f>
        <v>0</v>
      </c>
      <c r="Q92" s="91"/>
      <c r="R92" s="197">
        <f>R93</f>
        <v>0</v>
      </c>
      <c r="S92" s="91"/>
      <c r="T92" s="198">
        <f>T93</f>
        <v>0</v>
      </c>
      <c r="AT92" s="17" t="s">
        <v>74</v>
      </c>
      <c r="AU92" s="17" t="s">
        <v>192</v>
      </c>
      <c r="BK92" s="199">
        <f>BK93</f>
        <v>0</v>
      </c>
    </row>
    <row r="93" s="11" customFormat="1" ht="25.92" customHeight="1">
      <c r="B93" s="200"/>
      <c r="C93" s="201"/>
      <c r="D93" s="202" t="s">
        <v>74</v>
      </c>
      <c r="E93" s="203" t="s">
        <v>98</v>
      </c>
      <c r="F93" s="203" t="s">
        <v>466</v>
      </c>
      <c r="G93" s="201"/>
      <c r="H93" s="201"/>
      <c r="I93" s="204"/>
      <c r="J93" s="205">
        <f>BK93</f>
        <v>0</v>
      </c>
      <c r="K93" s="201"/>
      <c r="L93" s="206"/>
      <c r="M93" s="207"/>
      <c r="N93" s="208"/>
      <c r="O93" s="208"/>
      <c r="P93" s="209">
        <f>SUM(P94:P101)</f>
        <v>0</v>
      </c>
      <c r="Q93" s="208"/>
      <c r="R93" s="209">
        <f>SUM(R94:R101)</f>
        <v>0</v>
      </c>
      <c r="S93" s="208"/>
      <c r="T93" s="210">
        <f>SUM(T94:T101)</f>
        <v>0</v>
      </c>
      <c r="AR93" s="211" t="s">
        <v>213</v>
      </c>
      <c r="AT93" s="212" t="s">
        <v>74</v>
      </c>
      <c r="AU93" s="212" t="s">
        <v>75</v>
      </c>
      <c r="AY93" s="211" t="s">
        <v>212</v>
      </c>
      <c r="BK93" s="213">
        <f>SUM(BK94:BK101)</f>
        <v>0</v>
      </c>
    </row>
    <row r="94" s="1" customFormat="1" ht="22.5" customHeight="1">
      <c r="B94" s="38"/>
      <c r="C94" s="216" t="s">
        <v>82</v>
      </c>
      <c r="D94" s="216" t="s">
        <v>215</v>
      </c>
      <c r="E94" s="217" t="s">
        <v>716</v>
      </c>
      <c r="F94" s="218" t="s">
        <v>717</v>
      </c>
      <c r="G94" s="219" t="s">
        <v>350</v>
      </c>
      <c r="H94" s="220">
        <v>1</v>
      </c>
      <c r="I94" s="221"/>
      <c r="J94" s="222">
        <f>ROUND(I94*H94,2)</f>
        <v>0</v>
      </c>
      <c r="K94" s="218" t="s">
        <v>219</v>
      </c>
      <c r="L94" s="43"/>
      <c r="M94" s="223" t="s">
        <v>21</v>
      </c>
      <c r="N94" s="224" t="s">
        <v>46</v>
      </c>
      <c r="O94" s="79"/>
      <c r="P94" s="225">
        <f>O94*H94</f>
        <v>0</v>
      </c>
      <c r="Q94" s="225">
        <v>0</v>
      </c>
      <c r="R94" s="225">
        <f>Q94*H94</f>
        <v>0</v>
      </c>
      <c r="S94" s="225">
        <v>0</v>
      </c>
      <c r="T94" s="226">
        <f>S94*H94</f>
        <v>0</v>
      </c>
      <c r="AR94" s="17" t="s">
        <v>220</v>
      </c>
      <c r="AT94" s="17" t="s">
        <v>215</v>
      </c>
      <c r="AU94" s="17" t="s">
        <v>82</v>
      </c>
      <c r="AY94" s="17" t="s">
        <v>212</v>
      </c>
      <c r="BE94" s="227">
        <f>IF(N94="základní",J94,0)</f>
        <v>0</v>
      </c>
      <c r="BF94" s="227">
        <f>IF(N94="snížená",J94,0)</f>
        <v>0</v>
      </c>
      <c r="BG94" s="227">
        <f>IF(N94="zákl. přenesená",J94,0)</f>
        <v>0</v>
      </c>
      <c r="BH94" s="227">
        <f>IF(N94="sníž. přenesená",J94,0)</f>
        <v>0</v>
      </c>
      <c r="BI94" s="227">
        <f>IF(N94="nulová",J94,0)</f>
        <v>0</v>
      </c>
      <c r="BJ94" s="17" t="s">
        <v>82</v>
      </c>
      <c r="BK94" s="227">
        <f>ROUND(I94*H94,2)</f>
        <v>0</v>
      </c>
      <c r="BL94" s="17" t="s">
        <v>220</v>
      </c>
      <c r="BM94" s="17" t="s">
        <v>1729</v>
      </c>
    </row>
    <row r="95" s="1" customFormat="1" ht="22.5" customHeight="1">
      <c r="B95" s="38"/>
      <c r="C95" s="216" t="s">
        <v>84</v>
      </c>
      <c r="D95" s="216" t="s">
        <v>215</v>
      </c>
      <c r="E95" s="217" t="s">
        <v>719</v>
      </c>
      <c r="F95" s="218" t="s">
        <v>720</v>
      </c>
      <c r="G95" s="219" t="s">
        <v>350</v>
      </c>
      <c r="H95" s="220">
        <v>1</v>
      </c>
      <c r="I95" s="221"/>
      <c r="J95" s="222">
        <f>ROUND(I95*H95,2)</f>
        <v>0</v>
      </c>
      <c r="K95" s="218" t="s">
        <v>219</v>
      </c>
      <c r="L95" s="43"/>
      <c r="M95" s="223" t="s">
        <v>21</v>
      </c>
      <c r="N95" s="224" t="s">
        <v>46</v>
      </c>
      <c r="O95" s="79"/>
      <c r="P95" s="225">
        <f>O95*H95</f>
        <v>0</v>
      </c>
      <c r="Q95" s="225">
        <v>0</v>
      </c>
      <c r="R95" s="225">
        <f>Q95*H95</f>
        <v>0</v>
      </c>
      <c r="S95" s="225">
        <v>0</v>
      </c>
      <c r="T95" s="226">
        <f>S95*H95</f>
        <v>0</v>
      </c>
      <c r="AR95" s="17" t="s">
        <v>220</v>
      </c>
      <c r="AT95" s="17" t="s">
        <v>215</v>
      </c>
      <c r="AU95" s="17" t="s">
        <v>82</v>
      </c>
      <c r="AY95" s="17" t="s">
        <v>212</v>
      </c>
      <c r="BE95" s="227">
        <f>IF(N95="základní",J95,0)</f>
        <v>0</v>
      </c>
      <c r="BF95" s="227">
        <f>IF(N95="snížená",J95,0)</f>
        <v>0</v>
      </c>
      <c r="BG95" s="227">
        <f>IF(N95="zákl. přenesená",J95,0)</f>
        <v>0</v>
      </c>
      <c r="BH95" s="227">
        <f>IF(N95="sníž. přenesená",J95,0)</f>
        <v>0</v>
      </c>
      <c r="BI95" s="227">
        <f>IF(N95="nulová",J95,0)</f>
        <v>0</v>
      </c>
      <c r="BJ95" s="17" t="s">
        <v>82</v>
      </c>
      <c r="BK95" s="227">
        <f>ROUND(I95*H95,2)</f>
        <v>0</v>
      </c>
      <c r="BL95" s="17" t="s">
        <v>220</v>
      </c>
      <c r="BM95" s="17" t="s">
        <v>1730</v>
      </c>
    </row>
    <row r="96" s="1" customFormat="1" ht="22.5" customHeight="1">
      <c r="B96" s="38"/>
      <c r="C96" s="216" t="s">
        <v>91</v>
      </c>
      <c r="D96" s="216" t="s">
        <v>215</v>
      </c>
      <c r="E96" s="217" t="s">
        <v>722</v>
      </c>
      <c r="F96" s="218" t="s">
        <v>723</v>
      </c>
      <c r="G96" s="219" t="s">
        <v>350</v>
      </c>
      <c r="H96" s="220">
        <v>1</v>
      </c>
      <c r="I96" s="221"/>
      <c r="J96" s="222">
        <f>ROUND(I96*H96,2)</f>
        <v>0</v>
      </c>
      <c r="K96" s="218" t="s">
        <v>219</v>
      </c>
      <c r="L96" s="43"/>
      <c r="M96" s="223" t="s">
        <v>21</v>
      </c>
      <c r="N96" s="224" t="s">
        <v>46</v>
      </c>
      <c r="O96" s="79"/>
      <c r="P96" s="225">
        <f>O96*H96</f>
        <v>0</v>
      </c>
      <c r="Q96" s="225">
        <v>0</v>
      </c>
      <c r="R96" s="225">
        <f>Q96*H96</f>
        <v>0</v>
      </c>
      <c r="S96" s="225">
        <v>0</v>
      </c>
      <c r="T96" s="226">
        <f>S96*H96</f>
        <v>0</v>
      </c>
      <c r="AR96" s="17" t="s">
        <v>220</v>
      </c>
      <c r="AT96" s="17" t="s">
        <v>215</v>
      </c>
      <c r="AU96" s="17" t="s">
        <v>82</v>
      </c>
      <c r="AY96" s="17" t="s">
        <v>212</v>
      </c>
      <c r="BE96" s="227">
        <f>IF(N96="základní",J96,0)</f>
        <v>0</v>
      </c>
      <c r="BF96" s="227">
        <f>IF(N96="snížená",J96,0)</f>
        <v>0</v>
      </c>
      <c r="BG96" s="227">
        <f>IF(N96="zákl. přenesená",J96,0)</f>
        <v>0</v>
      </c>
      <c r="BH96" s="227">
        <f>IF(N96="sníž. přenesená",J96,0)</f>
        <v>0</v>
      </c>
      <c r="BI96" s="227">
        <f>IF(N96="nulová",J96,0)</f>
        <v>0</v>
      </c>
      <c r="BJ96" s="17" t="s">
        <v>82</v>
      </c>
      <c r="BK96" s="227">
        <f>ROUND(I96*H96,2)</f>
        <v>0</v>
      </c>
      <c r="BL96" s="17" t="s">
        <v>220</v>
      </c>
      <c r="BM96" s="17" t="s">
        <v>1731</v>
      </c>
    </row>
    <row r="97" s="1" customFormat="1" ht="22.5" customHeight="1">
      <c r="B97" s="38"/>
      <c r="C97" s="216" t="s">
        <v>220</v>
      </c>
      <c r="D97" s="216" t="s">
        <v>215</v>
      </c>
      <c r="E97" s="217" t="s">
        <v>925</v>
      </c>
      <c r="F97" s="218" t="s">
        <v>926</v>
      </c>
      <c r="G97" s="219" t="s">
        <v>350</v>
      </c>
      <c r="H97" s="220">
        <v>1</v>
      </c>
      <c r="I97" s="221"/>
      <c r="J97" s="222">
        <f>ROUND(I97*H97,2)</f>
        <v>0</v>
      </c>
      <c r="K97" s="218" t="s">
        <v>219</v>
      </c>
      <c r="L97" s="43"/>
      <c r="M97" s="223" t="s">
        <v>21</v>
      </c>
      <c r="N97" s="224" t="s">
        <v>46</v>
      </c>
      <c r="O97" s="79"/>
      <c r="P97" s="225">
        <f>O97*H97</f>
        <v>0</v>
      </c>
      <c r="Q97" s="225">
        <v>0</v>
      </c>
      <c r="R97" s="225">
        <f>Q97*H97</f>
        <v>0</v>
      </c>
      <c r="S97" s="225">
        <v>0</v>
      </c>
      <c r="T97" s="226">
        <f>S97*H97</f>
        <v>0</v>
      </c>
      <c r="AR97" s="17" t="s">
        <v>220</v>
      </c>
      <c r="AT97" s="17" t="s">
        <v>215</v>
      </c>
      <c r="AU97" s="17" t="s">
        <v>82</v>
      </c>
      <c r="AY97" s="17" t="s">
        <v>212</v>
      </c>
      <c r="BE97" s="227">
        <f>IF(N97="základní",J97,0)</f>
        <v>0</v>
      </c>
      <c r="BF97" s="227">
        <f>IF(N97="snížená",J97,0)</f>
        <v>0</v>
      </c>
      <c r="BG97" s="227">
        <f>IF(N97="zákl. přenesená",J97,0)</f>
        <v>0</v>
      </c>
      <c r="BH97" s="227">
        <f>IF(N97="sníž. přenesená",J97,0)</f>
        <v>0</v>
      </c>
      <c r="BI97" s="227">
        <f>IF(N97="nulová",J97,0)</f>
        <v>0</v>
      </c>
      <c r="BJ97" s="17" t="s">
        <v>82</v>
      </c>
      <c r="BK97" s="227">
        <f>ROUND(I97*H97,2)</f>
        <v>0</v>
      </c>
      <c r="BL97" s="17" t="s">
        <v>220</v>
      </c>
      <c r="BM97" s="17" t="s">
        <v>1732</v>
      </c>
    </row>
    <row r="98" s="1" customFormat="1" ht="33.75" customHeight="1">
      <c r="B98" s="38"/>
      <c r="C98" s="216" t="s">
        <v>213</v>
      </c>
      <c r="D98" s="216" t="s">
        <v>215</v>
      </c>
      <c r="E98" s="217" t="s">
        <v>725</v>
      </c>
      <c r="F98" s="218" t="s">
        <v>726</v>
      </c>
      <c r="G98" s="219" t="s">
        <v>350</v>
      </c>
      <c r="H98" s="220">
        <v>1</v>
      </c>
      <c r="I98" s="221"/>
      <c r="J98" s="222">
        <f>ROUND(I98*H98,2)</f>
        <v>0</v>
      </c>
      <c r="K98" s="218" t="s">
        <v>219</v>
      </c>
      <c r="L98" s="43"/>
      <c r="M98" s="223" t="s">
        <v>21</v>
      </c>
      <c r="N98" s="224" t="s">
        <v>46</v>
      </c>
      <c r="O98" s="79"/>
      <c r="P98" s="225">
        <f>O98*H98</f>
        <v>0</v>
      </c>
      <c r="Q98" s="225">
        <v>0</v>
      </c>
      <c r="R98" s="225">
        <f>Q98*H98</f>
        <v>0</v>
      </c>
      <c r="S98" s="225">
        <v>0</v>
      </c>
      <c r="T98" s="226">
        <f>S98*H98</f>
        <v>0</v>
      </c>
      <c r="AR98" s="17" t="s">
        <v>220</v>
      </c>
      <c r="AT98" s="17" t="s">
        <v>215</v>
      </c>
      <c r="AU98" s="17" t="s">
        <v>82</v>
      </c>
      <c r="AY98" s="17" t="s">
        <v>212</v>
      </c>
      <c r="BE98" s="227">
        <f>IF(N98="základní",J98,0)</f>
        <v>0</v>
      </c>
      <c r="BF98" s="227">
        <f>IF(N98="snížená",J98,0)</f>
        <v>0</v>
      </c>
      <c r="BG98" s="227">
        <f>IF(N98="zákl. přenesená",J98,0)</f>
        <v>0</v>
      </c>
      <c r="BH98" s="227">
        <f>IF(N98="sníž. přenesená",J98,0)</f>
        <v>0</v>
      </c>
      <c r="BI98" s="227">
        <f>IF(N98="nulová",J98,0)</f>
        <v>0</v>
      </c>
      <c r="BJ98" s="17" t="s">
        <v>82</v>
      </c>
      <c r="BK98" s="227">
        <f>ROUND(I98*H98,2)</f>
        <v>0</v>
      </c>
      <c r="BL98" s="17" t="s">
        <v>220</v>
      </c>
      <c r="BM98" s="17" t="s">
        <v>1733</v>
      </c>
    </row>
    <row r="99" s="1" customFormat="1">
      <c r="B99" s="38"/>
      <c r="C99" s="39"/>
      <c r="D99" s="228" t="s">
        <v>222</v>
      </c>
      <c r="E99" s="39"/>
      <c r="F99" s="229" t="s">
        <v>728</v>
      </c>
      <c r="G99" s="39"/>
      <c r="H99" s="39"/>
      <c r="I99" s="143"/>
      <c r="J99" s="39"/>
      <c r="K99" s="39"/>
      <c r="L99" s="43"/>
      <c r="M99" s="230"/>
      <c r="N99" s="79"/>
      <c r="O99" s="79"/>
      <c r="P99" s="79"/>
      <c r="Q99" s="79"/>
      <c r="R99" s="79"/>
      <c r="S99" s="79"/>
      <c r="T99" s="80"/>
      <c r="AT99" s="17" t="s">
        <v>222</v>
      </c>
      <c r="AU99" s="17" t="s">
        <v>82</v>
      </c>
    </row>
    <row r="100" s="1" customFormat="1" ht="22.5" customHeight="1">
      <c r="B100" s="38"/>
      <c r="C100" s="216" t="s">
        <v>251</v>
      </c>
      <c r="D100" s="216" t="s">
        <v>215</v>
      </c>
      <c r="E100" s="217" t="s">
        <v>737</v>
      </c>
      <c r="F100" s="218" t="s">
        <v>738</v>
      </c>
      <c r="G100" s="219" t="s">
        <v>350</v>
      </c>
      <c r="H100" s="220">
        <v>1</v>
      </c>
      <c r="I100" s="221"/>
      <c r="J100" s="222">
        <f>ROUND(I100*H100,2)</f>
        <v>0</v>
      </c>
      <c r="K100" s="218" t="s">
        <v>219</v>
      </c>
      <c r="L100" s="43"/>
      <c r="M100" s="223" t="s">
        <v>21</v>
      </c>
      <c r="N100" s="224" t="s">
        <v>46</v>
      </c>
      <c r="O100" s="79"/>
      <c r="P100" s="225">
        <f>O100*H100</f>
        <v>0</v>
      </c>
      <c r="Q100" s="225">
        <v>0</v>
      </c>
      <c r="R100" s="225">
        <f>Q100*H100</f>
        <v>0</v>
      </c>
      <c r="S100" s="225">
        <v>0</v>
      </c>
      <c r="T100" s="226">
        <f>S100*H100</f>
        <v>0</v>
      </c>
      <c r="AR100" s="17" t="s">
        <v>220</v>
      </c>
      <c r="AT100" s="17" t="s">
        <v>215</v>
      </c>
      <c r="AU100" s="17" t="s">
        <v>82</v>
      </c>
      <c r="AY100" s="17" t="s">
        <v>212</v>
      </c>
      <c r="BE100" s="227">
        <f>IF(N100="základní",J100,0)</f>
        <v>0</v>
      </c>
      <c r="BF100" s="227">
        <f>IF(N100="snížená",J100,0)</f>
        <v>0</v>
      </c>
      <c r="BG100" s="227">
        <f>IF(N100="zákl. přenesená",J100,0)</f>
        <v>0</v>
      </c>
      <c r="BH100" s="227">
        <f>IF(N100="sníž. přenesená",J100,0)</f>
        <v>0</v>
      </c>
      <c r="BI100" s="227">
        <f>IF(N100="nulová",J100,0)</f>
        <v>0</v>
      </c>
      <c r="BJ100" s="17" t="s">
        <v>82</v>
      </c>
      <c r="BK100" s="227">
        <f>ROUND(I100*H100,2)</f>
        <v>0</v>
      </c>
      <c r="BL100" s="17" t="s">
        <v>220</v>
      </c>
      <c r="BM100" s="17" t="s">
        <v>1734</v>
      </c>
    </row>
    <row r="101" s="1" customFormat="1" ht="22.5" customHeight="1">
      <c r="B101" s="38"/>
      <c r="C101" s="216" t="s">
        <v>257</v>
      </c>
      <c r="D101" s="216" t="s">
        <v>215</v>
      </c>
      <c r="E101" s="217" t="s">
        <v>743</v>
      </c>
      <c r="F101" s="218" t="s">
        <v>744</v>
      </c>
      <c r="G101" s="219" t="s">
        <v>350</v>
      </c>
      <c r="H101" s="220">
        <v>1</v>
      </c>
      <c r="I101" s="221"/>
      <c r="J101" s="222">
        <f>ROUND(I101*H101,2)</f>
        <v>0</v>
      </c>
      <c r="K101" s="218" t="s">
        <v>219</v>
      </c>
      <c r="L101" s="43"/>
      <c r="M101" s="284" t="s">
        <v>21</v>
      </c>
      <c r="N101" s="285" t="s">
        <v>46</v>
      </c>
      <c r="O101" s="281"/>
      <c r="P101" s="286">
        <f>O101*H101</f>
        <v>0</v>
      </c>
      <c r="Q101" s="286">
        <v>0</v>
      </c>
      <c r="R101" s="286">
        <f>Q101*H101</f>
        <v>0</v>
      </c>
      <c r="S101" s="286">
        <v>0</v>
      </c>
      <c r="T101" s="287">
        <f>S101*H101</f>
        <v>0</v>
      </c>
      <c r="AR101" s="17" t="s">
        <v>220</v>
      </c>
      <c r="AT101" s="17" t="s">
        <v>215</v>
      </c>
      <c r="AU101" s="17" t="s">
        <v>82</v>
      </c>
      <c r="AY101" s="17" t="s">
        <v>212</v>
      </c>
      <c r="BE101" s="227">
        <f>IF(N101="základní",J101,0)</f>
        <v>0</v>
      </c>
      <c r="BF101" s="227">
        <f>IF(N101="snížená",J101,0)</f>
        <v>0</v>
      </c>
      <c r="BG101" s="227">
        <f>IF(N101="zákl. přenesená",J101,0)</f>
        <v>0</v>
      </c>
      <c r="BH101" s="227">
        <f>IF(N101="sníž. přenesená",J101,0)</f>
        <v>0</v>
      </c>
      <c r="BI101" s="227">
        <f>IF(N101="nulová",J101,0)</f>
        <v>0</v>
      </c>
      <c r="BJ101" s="17" t="s">
        <v>82</v>
      </c>
      <c r="BK101" s="227">
        <f>ROUND(I101*H101,2)</f>
        <v>0</v>
      </c>
      <c r="BL101" s="17" t="s">
        <v>220</v>
      </c>
      <c r="BM101" s="17" t="s">
        <v>1735</v>
      </c>
    </row>
    <row r="102" s="1" customFormat="1" ht="6.96" customHeight="1">
      <c r="B102" s="57"/>
      <c r="C102" s="58"/>
      <c r="D102" s="58"/>
      <c r="E102" s="58"/>
      <c r="F102" s="58"/>
      <c r="G102" s="58"/>
      <c r="H102" s="58"/>
      <c r="I102" s="167"/>
      <c r="J102" s="58"/>
      <c r="K102" s="58"/>
      <c r="L102" s="43"/>
    </row>
  </sheetData>
  <sheetProtection sheet="1" autoFilter="0" formatColumns="0" formatRows="0" objects="1" scenarios="1" spinCount="100000" saltValue="TUF6Da4bKIpKVHBJpYQpIe6p1f04Yg0t4gsd9DfiyGfVI/vjk9sO7hLuGl2w5pvVm9D8l/avE8rG0ihHeNa+7A==" hashValue="EgtelwCoJeVeqz/Mm9hQKT6Fg9WCFK46sjPMpNdngYsn24RBA1Eji+9icIzP00Rjah/RHocs9l/qwYw5xXmr5Q==" algorithmName="SHA-512" password="CC35"/>
  <autoFilter ref="C91:K101"/>
  <mergeCells count="15">
    <mergeCell ref="E7:H7"/>
    <mergeCell ref="E11:H11"/>
    <mergeCell ref="E9:H9"/>
    <mergeCell ref="E13:H13"/>
    <mergeCell ref="E22:H22"/>
    <mergeCell ref="E31:H31"/>
    <mergeCell ref="E52:H52"/>
    <mergeCell ref="E56:H56"/>
    <mergeCell ref="E54:H54"/>
    <mergeCell ref="E58:H58"/>
    <mergeCell ref="E78:H78"/>
    <mergeCell ref="E82:H82"/>
    <mergeCell ref="E80:H80"/>
    <mergeCell ref="E84:H8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91" customWidth="1"/>
    <col min="2" max="2" width="1.664063" style="291" customWidth="1"/>
    <col min="3" max="4" width="5" style="291" customWidth="1"/>
    <col min="5" max="5" width="11.67" style="291" customWidth="1"/>
    <col min="6" max="6" width="9.17" style="291" customWidth="1"/>
    <col min="7" max="7" width="5" style="291" customWidth="1"/>
    <col min="8" max="8" width="77.83" style="291" customWidth="1"/>
    <col min="9" max="10" width="20" style="291" customWidth="1"/>
    <col min="11" max="11" width="1.664063" style="291" customWidth="1"/>
  </cols>
  <sheetData>
    <row r="1" ht="37.5" customHeight="1"/>
    <row r="2" ht="7.5" customHeight="1">
      <c r="B2" s="292"/>
      <c r="C2" s="293"/>
      <c r="D2" s="293"/>
      <c r="E2" s="293"/>
      <c r="F2" s="293"/>
      <c r="G2" s="293"/>
      <c r="H2" s="293"/>
      <c r="I2" s="293"/>
      <c r="J2" s="293"/>
      <c r="K2" s="294"/>
    </row>
    <row r="3" s="15" customFormat="1" ht="45" customHeight="1">
      <c r="B3" s="295"/>
      <c r="C3" s="296" t="s">
        <v>1736</v>
      </c>
      <c r="D3" s="296"/>
      <c r="E3" s="296"/>
      <c r="F3" s="296"/>
      <c r="G3" s="296"/>
      <c r="H3" s="296"/>
      <c r="I3" s="296"/>
      <c r="J3" s="296"/>
      <c r="K3" s="297"/>
    </row>
    <row r="4" ht="25.5" customHeight="1">
      <c r="B4" s="298"/>
      <c r="C4" s="299" t="s">
        <v>1737</v>
      </c>
      <c r="D4" s="299"/>
      <c r="E4" s="299"/>
      <c r="F4" s="299"/>
      <c r="G4" s="299"/>
      <c r="H4" s="299"/>
      <c r="I4" s="299"/>
      <c r="J4" s="299"/>
      <c r="K4" s="300"/>
    </row>
    <row r="5" ht="5.25" customHeight="1">
      <c r="B5" s="298"/>
      <c r="C5" s="301"/>
      <c r="D5" s="301"/>
      <c r="E5" s="301"/>
      <c r="F5" s="301"/>
      <c r="G5" s="301"/>
      <c r="H5" s="301"/>
      <c r="I5" s="301"/>
      <c r="J5" s="301"/>
      <c r="K5" s="300"/>
    </row>
    <row r="6" ht="15" customHeight="1">
      <c r="B6" s="298"/>
      <c r="C6" s="302" t="s">
        <v>1738</v>
      </c>
      <c r="D6" s="302"/>
      <c r="E6" s="302"/>
      <c r="F6" s="302"/>
      <c r="G6" s="302"/>
      <c r="H6" s="302"/>
      <c r="I6" s="302"/>
      <c r="J6" s="302"/>
      <c r="K6" s="300"/>
    </row>
    <row r="7" ht="15" customHeight="1">
      <c r="B7" s="303"/>
      <c r="C7" s="302" t="s">
        <v>1739</v>
      </c>
      <c r="D7" s="302"/>
      <c r="E7" s="302"/>
      <c r="F7" s="302"/>
      <c r="G7" s="302"/>
      <c r="H7" s="302"/>
      <c r="I7" s="302"/>
      <c r="J7" s="302"/>
      <c r="K7" s="300"/>
    </row>
    <row r="8" ht="12.75" customHeight="1">
      <c r="B8" s="303"/>
      <c r="C8" s="302"/>
      <c r="D8" s="302"/>
      <c r="E8" s="302"/>
      <c r="F8" s="302"/>
      <c r="G8" s="302"/>
      <c r="H8" s="302"/>
      <c r="I8" s="302"/>
      <c r="J8" s="302"/>
      <c r="K8" s="300"/>
    </row>
    <row r="9" ht="15" customHeight="1">
      <c r="B9" s="303"/>
      <c r="C9" s="302" t="s">
        <v>1740</v>
      </c>
      <c r="D9" s="302"/>
      <c r="E9" s="302"/>
      <c r="F9" s="302"/>
      <c r="G9" s="302"/>
      <c r="H9" s="302"/>
      <c r="I9" s="302"/>
      <c r="J9" s="302"/>
      <c r="K9" s="300"/>
    </row>
    <row r="10" ht="15" customHeight="1">
      <c r="B10" s="303"/>
      <c r="C10" s="302"/>
      <c r="D10" s="302" t="s">
        <v>1741</v>
      </c>
      <c r="E10" s="302"/>
      <c r="F10" s="302"/>
      <c r="G10" s="302"/>
      <c r="H10" s="302"/>
      <c r="I10" s="302"/>
      <c r="J10" s="302"/>
      <c r="K10" s="300"/>
    </row>
    <row r="11" ht="15" customHeight="1">
      <c r="B11" s="303"/>
      <c r="C11" s="304"/>
      <c r="D11" s="302" t="s">
        <v>1742</v>
      </c>
      <c r="E11" s="302"/>
      <c r="F11" s="302"/>
      <c r="G11" s="302"/>
      <c r="H11" s="302"/>
      <c r="I11" s="302"/>
      <c r="J11" s="302"/>
      <c r="K11" s="300"/>
    </row>
    <row r="12" ht="15" customHeight="1">
      <c r="B12" s="303"/>
      <c r="C12" s="304"/>
      <c r="D12" s="302"/>
      <c r="E12" s="302"/>
      <c r="F12" s="302"/>
      <c r="G12" s="302"/>
      <c r="H12" s="302"/>
      <c r="I12" s="302"/>
      <c r="J12" s="302"/>
      <c r="K12" s="300"/>
    </row>
    <row r="13" ht="15" customHeight="1">
      <c r="B13" s="303"/>
      <c r="C13" s="304"/>
      <c r="D13" s="305" t="s">
        <v>1743</v>
      </c>
      <c r="E13" s="302"/>
      <c r="F13" s="302"/>
      <c r="G13" s="302"/>
      <c r="H13" s="302"/>
      <c r="I13" s="302"/>
      <c r="J13" s="302"/>
      <c r="K13" s="300"/>
    </row>
    <row r="14" ht="12.75" customHeight="1">
      <c r="B14" s="303"/>
      <c r="C14" s="304"/>
      <c r="D14" s="304"/>
      <c r="E14" s="304"/>
      <c r="F14" s="304"/>
      <c r="G14" s="304"/>
      <c r="H14" s="304"/>
      <c r="I14" s="304"/>
      <c r="J14" s="304"/>
      <c r="K14" s="300"/>
    </row>
    <row r="15" ht="15" customHeight="1">
      <c r="B15" s="303"/>
      <c r="C15" s="304"/>
      <c r="D15" s="302" t="s">
        <v>1744</v>
      </c>
      <c r="E15" s="302"/>
      <c r="F15" s="302"/>
      <c r="G15" s="302"/>
      <c r="H15" s="302"/>
      <c r="I15" s="302"/>
      <c r="J15" s="302"/>
      <c r="K15" s="300"/>
    </row>
    <row r="16" ht="15" customHeight="1">
      <c r="B16" s="303"/>
      <c r="C16" s="304"/>
      <c r="D16" s="302" t="s">
        <v>1745</v>
      </c>
      <c r="E16" s="302"/>
      <c r="F16" s="302"/>
      <c r="G16" s="302"/>
      <c r="H16" s="302"/>
      <c r="I16" s="302"/>
      <c r="J16" s="302"/>
      <c r="K16" s="300"/>
    </row>
    <row r="17" ht="15" customHeight="1">
      <c r="B17" s="303"/>
      <c r="C17" s="304"/>
      <c r="D17" s="302" t="s">
        <v>1746</v>
      </c>
      <c r="E17" s="302"/>
      <c r="F17" s="302"/>
      <c r="G17" s="302"/>
      <c r="H17" s="302"/>
      <c r="I17" s="302"/>
      <c r="J17" s="302"/>
      <c r="K17" s="300"/>
    </row>
    <row r="18" ht="15" customHeight="1">
      <c r="B18" s="303"/>
      <c r="C18" s="304"/>
      <c r="D18" s="304"/>
      <c r="E18" s="306" t="s">
        <v>81</v>
      </c>
      <c r="F18" s="302" t="s">
        <v>1747</v>
      </c>
      <c r="G18" s="302"/>
      <c r="H18" s="302"/>
      <c r="I18" s="302"/>
      <c r="J18" s="302"/>
      <c r="K18" s="300"/>
    </row>
    <row r="19" ht="15" customHeight="1">
      <c r="B19" s="303"/>
      <c r="C19" s="304"/>
      <c r="D19" s="304"/>
      <c r="E19" s="306" t="s">
        <v>1748</v>
      </c>
      <c r="F19" s="302" t="s">
        <v>1749</v>
      </c>
      <c r="G19" s="302"/>
      <c r="H19" s="302"/>
      <c r="I19" s="302"/>
      <c r="J19" s="302"/>
      <c r="K19" s="300"/>
    </row>
    <row r="20" ht="15" customHeight="1">
      <c r="B20" s="303"/>
      <c r="C20" s="304"/>
      <c r="D20" s="304"/>
      <c r="E20" s="306" t="s">
        <v>1750</v>
      </c>
      <c r="F20" s="302" t="s">
        <v>1751</v>
      </c>
      <c r="G20" s="302"/>
      <c r="H20" s="302"/>
      <c r="I20" s="302"/>
      <c r="J20" s="302"/>
      <c r="K20" s="300"/>
    </row>
    <row r="21" ht="15" customHeight="1">
      <c r="B21" s="303"/>
      <c r="C21" s="304"/>
      <c r="D21" s="304"/>
      <c r="E21" s="306" t="s">
        <v>1752</v>
      </c>
      <c r="F21" s="302" t="s">
        <v>1753</v>
      </c>
      <c r="G21" s="302"/>
      <c r="H21" s="302"/>
      <c r="I21" s="302"/>
      <c r="J21" s="302"/>
      <c r="K21" s="300"/>
    </row>
    <row r="22" ht="15" customHeight="1">
      <c r="B22" s="303"/>
      <c r="C22" s="304"/>
      <c r="D22" s="304"/>
      <c r="E22" s="306" t="s">
        <v>407</v>
      </c>
      <c r="F22" s="302" t="s">
        <v>408</v>
      </c>
      <c r="G22" s="302"/>
      <c r="H22" s="302"/>
      <c r="I22" s="302"/>
      <c r="J22" s="302"/>
      <c r="K22" s="300"/>
    </row>
    <row r="23" ht="15" customHeight="1">
      <c r="B23" s="303"/>
      <c r="C23" s="304"/>
      <c r="D23" s="304"/>
      <c r="E23" s="306" t="s">
        <v>87</v>
      </c>
      <c r="F23" s="302" t="s">
        <v>1754</v>
      </c>
      <c r="G23" s="302"/>
      <c r="H23" s="302"/>
      <c r="I23" s="302"/>
      <c r="J23" s="302"/>
      <c r="K23" s="300"/>
    </row>
    <row r="24" ht="12.75" customHeight="1">
      <c r="B24" s="303"/>
      <c r="C24" s="304"/>
      <c r="D24" s="304"/>
      <c r="E24" s="304"/>
      <c r="F24" s="304"/>
      <c r="G24" s="304"/>
      <c r="H24" s="304"/>
      <c r="I24" s="304"/>
      <c r="J24" s="304"/>
      <c r="K24" s="300"/>
    </row>
    <row r="25" ht="15" customHeight="1">
      <c r="B25" s="303"/>
      <c r="C25" s="302" t="s">
        <v>1755</v>
      </c>
      <c r="D25" s="302"/>
      <c r="E25" s="302"/>
      <c r="F25" s="302"/>
      <c r="G25" s="302"/>
      <c r="H25" s="302"/>
      <c r="I25" s="302"/>
      <c r="J25" s="302"/>
      <c r="K25" s="300"/>
    </row>
    <row r="26" ht="15" customHeight="1">
      <c r="B26" s="303"/>
      <c r="C26" s="302" t="s">
        <v>1756</v>
      </c>
      <c r="D26" s="302"/>
      <c r="E26" s="302"/>
      <c r="F26" s="302"/>
      <c r="G26" s="302"/>
      <c r="H26" s="302"/>
      <c r="I26" s="302"/>
      <c r="J26" s="302"/>
      <c r="K26" s="300"/>
    </row>
    <row r="27" ht="15" customHeight="1">
      <c r="B27" s="303"/>
      <c r="C27" s="302"/>
      <c r="D27" s="302" t="s">
        <v>1757</v>
      </c>
      <c r="E27" s="302"/>
      <c r="F27" s="302"/>
      <c r="G27" s="302"/>
      <c r="H27" s="302"/>
      <c r="I27" s="302"/>
      <c r="J27" s="302"/>
      <c r="K27" s="300"/>
    </row>
    <row r="28" ht="15" customHeight="1">
      <c r="B28" s="303"/>
      <c r="C28" s="304"/>
      <c r="D28" s="302" t="s">
        <v>1758</v>
      </c>
      <c r="E28" s="302"/>
      <c r="F28" s="302"/>
      <c r="G28" s="302"/>
      <c r="H28" s="302"/>
      <c r="I28" s="302"/>
      <c r="J28" s="302"/>
      <c r="K28" s="300"/>
    </row>
    <row r="29" ht="12.75" customHeight="1">
      <c r="B29" s="303"/>
      <c r="C29" s="304"/>
      <c r="D29" s="304"/>
      <c r="E29" s="304"/>
      <c r="F29" s="304"/>
      <c r="G29" s="304"/>
      <c r="H29" s="304"/>
      <c r="I29" s="304"/>
      <c r="J29" s="304"/>
      <c r="K29" s="300"/>
    </row>
    <row r="30" ht="15" customHeight="1">
      <c r="B30" s="303"/>
      <c r="C30" s="304"/>
      <c r="D30" s="302" t="s">
        <v>1759</v>
      </c>
      <c r="E30" s="302"/>
      <c r="F30" s="302"/>
      <c r="G30" s="302"/>
      <c r="H30" s="302"/>
      <c r="I30" s="302"/>
      <c r="J30" s="302"/>
      <c r="K30" s="300"/>
    </row>
    <row r="31" ht="15" customHeight="1">
      <c r="B31" s="303"/>
      <c r="C31" s="304"/>
      <c r="D31" s="302" t="s">
        <v>1760</v>
      </c>
      <c r="E31" s="302"/>
      <c r="F31" s="302"/>
      <c r="G31" s="302"/>
      <c r="H31" s="302"/>
      <c r="I31" s="302"/>
      <c r="J31" s="302"/>
      <c r="K31" s="300"/>
    </row>
    <row r="32" ht="12.75" customHeight="1">
      <c r="B32" s="303"/>
      <c r="C32" s="304"/>
      <c r="D32" s="304"/>
      <c r="E32" s="304"/>
      <c r="F32" s="304"/>
      <c r="G32" s="304"/>
      <c r="H32" s="304"/>
      <c r="I32" s="304"/>
      <c r="J32" s="304"/>
      <c r="K32" s="300"/>
    </row>
    <row r="33" ht="15" customHeight="1">
      <c r="B33" s="303"/>
      <c r="C33" s="304"/>
      <c r="D33" s="302" t="s">
        <v>1761</v>
      </c>
      <c r="E33" s="302"/>
      <c r="F33" s="302"/>
      <c r="G33" s="302"/>
      <c r="H33" s="302"/>
      <c r="I33" s="302"/>
      <c r="J33" s="302"/>
      <c r="K33" s="300"/>
    </row>
    <row r="34" ht="15" customHeight="1">
      <c r="B34" s="303"/>
      <c r="C34" s="304"/>
      <c r="D34" s="302" t="s">
        <v>1762</v>
      </c>
      <c r="E34" s="302"/>
      <c r="F34" s="302"/>
      <c r="G34" s="302"/>
      <c r="H34" s="302"/>
      <c r="I34" s="302"/>
      <c r="J34" s="302"/>
      <c r="K34" s="300"/>
    </row>
    <row r="35" ht="15" customHeight="1">
      <c r="B35" s="303"/>
      <c r="C35" s="304"/>
      <c r="D35" s="302" t="s">
        <v>1763</v>
      </c>
      <c r="E35" s="302"/>
      <c r="F35" s="302"/>
      <c r="G35" s="302"/>
      <c r="H35" s="302"/>
      <c r="I35" s="302"/>
      <c r="J35" s="302"/>
      <c r="K35" s="300"/>
    </row>
    <row r="36" ht="15" customHeight="1">
      <c r="B36" s="303"/>
      <c r="C36" s="304"/>
      <c r="D36" s="302"/>
      <c r="E36" s="305" t="s">
        <v>198</v>
      </c>
      <c r="F36" s="302"/>
      <c r="G36" s="302" t="s">
        <v>1764</v>
      </c>
      <c r="H36" s="302"/>
      <c r="I36" s="302"/>
      <c r="J36" s="302"/>
      <c r="K36" s="300"/>
    </row>
    <row r="37" ht="30.75" customHeight="1">
      <c r="B37" s="303"/>
      <c r="C37" s="304"/>
      <c r="D37" s="302"/>
      <c r="E37" s="305" t="s">
        <v>1765</v>
      </c>
      <c r="F37" s="302"/>
      <c r="G37" s="302" t="s">
        <v>1766</v>
      </c>
      <c r="H37" s="302"/>
      <c r="I37" s="302"/>
      <c r="J37" s="302"/>
      <c r="K37" s="300"/>
    </row>
    <row r="38" ht="15" customHeight="1">
      <c r="B38" s="303"/>
      <c r="C38" s="304"/>
      <c r="D38" s="302"/>
      <c r="E38" s="305" t="s">
        <v>56</v>
      </c>
      <c r="F38" s="302"/>
      <c r="G38" s="302" t="s">
        <v>1767</v>
      </c>
      <c r="H38" s="302"/>
      <c r="I38" s="302"/>
      <c r="J38" s="302"/>
      <c r="K38" s="300"/>
    </row>
    <row r="39" ht="15" customHeight="1">
      <c r="B39" s="303"/>
      <c r="C39" s="304"/>
      <c r="D39" s="302"/>
      <c r="E39" s="305" t="s">
        <v>57</v>
      </c>
      <c r="F39" s="302"/>
      <c r="G39" s="302" t="s">
        <v>1768</v>
      </c>
      <c r="H39" s="302"/>
      <c r="I39" s="302"/>
      <c r="J39" s="302"/>
      <c r="K39" s="300"/>
    </row>
    <row r="40" ht="15" customHeight="1">
      <c r="B40" s="303"/>
      <c r="C40" s="304"/>
      <c r="D40" s="302"/>
      <c r="E40" s="305" t="s">
        <v>199</v>
      </c>
      <c r="F40" s="302"/>
      <c r="G40" s="302" t="s">
        <v>1769</v>
      </c>
      <c r="H40" s="302"/>
      <c r="I40" s="302"/>
      <c r="J40" s="302"/>
      <c r="K40" s="300"/>
    </row>
    <row r="41" ht="15" customHeight="1">
      <c r="B41" s="303"/>
      <c r="C41" s="304"/>
      <c r="D41" s="302"/>
      <c r="E41" s="305" t="s">
        <v>200</v>
      </c>
      <c r="F41" s="302"/>
      <c r="G41" s="302" t="s">
        <v>1770</v>
      </c>
      <c r="H41" s="302"/>
      <c r="I41" s="302"/>
      <c r="J41" s="302"/>
      <c r="K41" s="300"/>
    </row>
    <row r="42" ht="15" customHeight="1">
      <c r="B42" s="303"/>
      <c r="C42" s="304"/>
      <c r="D42" s="302"/>
      <c r="E42" s="305" t="s">
        <v>1771</v>
      </c>
      <c r="F42" s="302"/>
      <c r="G42" s="302" t="s">
        <v>1772</v>
      </c>
      <c r="H42" s="302"/>
      <c r="I42" s="302"/>
      <c r="J42" s="302"/>
      <c r="K42" s="300"/>
    </row>
    <row r="43" ht="15" customHeight="1">
      <c r="B43" s="303"/>
      <c r="C43" s="304"/>
      <c r="D43" s="302"/>
      <c r="E43" s="305"/>
      <c r="F43" s="302"/>
      <c r="G43" s="302" t="s">
        <v>1773</v>
      </c>
      <c r="H43" s="302"/>
      <c r="I43" s="302"/>
      <c r="J43" s="302"/>
      <c r="K43" s="300"/>
    </row>
    <row r="44" ht="15" customHeight="1">
      <c r="B44" s="303"/>
      <c r="C44" s="304"/>
      <c r="D44" s="302"/>
      <c r="E44" s="305" t="s">
        <v>1774</v>
      </c>
      <c r="F44" s="302"/>
      <c r="G44" s="302" t="s">
        <v>1775</v>
      </c>
      <c r="H44" s="302"/>
      <c r="I44" s="302"/>
      <c r="J44" s="302"/>
      <c r="K44" s="300"/>
    </row>
    <row r="45" ht="15" customHeight="1">
      <c r="B45" s="303"/>
      <c r="C45" s="304"/>
      <c r="D45" s="302"/>
      <c r="E45" s="305" t="s">
        <v>202</v>
      </c>
      <c r="F45" s="302"/>
      <c r="G45" s="302" t="s">
        <v>1776</v>
      </c>
      <c r="H45" s="302"/>
      <c r="I45" s="302"/>
      <c r="J45" s="302"/>
      <c r="K45" s="300"/>
    </row>
    <row r="46" ht="12.75" customHeight="1">
      <c r="B46" s="303"/>
      <c r="C46" s="304"/>
      <c r="D46" s="302"/>
      <c r="E46" s="302"/>
      <c r="F46" s="302"/>
      <c r="G46" s="302"/>
      <c r="H46" s="302"/>
      <c r="I46" s="302"/>
      <c r="J46" s="302"/>
      <c r="K46" s="300"/>
    </row>
    <row r="47" ht="15" customHeight="1">
      <c r="B47" s="303"/>
      <c r="C47" s="304"/>
      <c r="D47" s="302" t="s">
        <v>1777</v>
      </c>
      <c r="E47" s="302"/>
      <c r="F47" s="302"/>
      <c r="G47" s="302"/>
      <c r="H47" s="302"/>
      <c r="I47" s="302"/>
      <c r="J47" s="302"/>
      <c r="K47" s="300"/>
    </row>
    <row r="48" ht="15" customHeight="1">
      <c r="B48" s="303"/>
      <c r="C48" s="304"/>
      <c r="D48" s="304"/>
      <c r="E48" s="302" t="s">
        <v>1778</v>
      </c>
      <c r="F48" s="302"/>
      <c r="G48" s="302"/>
      <c r="H48" s="302"/>
      <c r="I48" s="302"/>
      <c r="J48" s="302"/>
      <c r="K48" s="300"/>
    </row>
    <row r="49" ht="15" customHeight="1">
      <c r="B49" s="303"/>
      <c r="C49" s="304"/>
      <c r="D49" s="304"/>
      <c r="E49" s="302" t="s">
        <v>1779</v>
      </c>
      <c r="F49" s="302"/>
      <c r="G49" s="302"/>
      <c r="H49" s="302"/>
      <c r="I49" s="302"/>
      <c r="J49" s="302"/>
      <c r="K49" s="300"/>
    </row>
    <row r="50" ht="15" customHeight="1">
      <c r="B50" s="303"/>
      <c r="C50" s="304"/>
      <c r="D50" s="304"/>
      <c r="E50" s="302" t="s">
        <v>1780</v>
      </c>
      <c r="F50" s="302"/>
      <c r="G50" s="302"/>
      <c r="H50" s="302"/>
      <c r="I50" s="302"/>
      <c r="J50" s="302"/>
      <c r="K50" s="300"/>
    </row>
    <row r="51" ht="15" customHeight="1">
      <c r="B51" s="303"/>
      <c r="C51" s="304"/>
      <c r="D51" s="302" t="s">
        <v>1781</v>
      </c>
      <c r="E51" s="302"/>
      <c r="F51" s="302"/>
      <c r="G51" s="302"/>
      <c r="H51" s="302"/>
      <c r="I51" s="302"/>
      <c r="J51" s="302"/>
      <c r="K51" s="300"/>
    </row>
    <row r="52" ht="25.5" customHeight="1">
      <c r="B52" s="298"/>
      <c r="C52" s="299" t="s">
        <v>1782</v>
      </c>
      <c r="D52" s="299"/>
      <c r="E52" s="299"/>
      <c r="F52" s="299"/>
      <c r="G52" s="299"/>
      <c r="H52" s="299"/>
      <c r="I52" s="299"/>
      <c r="J52" s="299"/>
      <c r="K52" s="300"/>
    </row>
    <row r="53" ht="5.25" customHeight="1">
      <c r="B53" s="298"/>
      <c r="C53" s="301"/>
      <c r="D53" s="301"/>
      <c r="E53" s="301"/>
      <c r="F53" s="301"/>
      <c r="G53" s="301"/>
      <c r="H53" s="301"/>
      <c r="I53" s="301"/>
      <c r="J53" s="301"/>
      <c r="K53" s="300"/>
    </row>
    <row r="54" ht="15" customHeight="1">
      <c r="B54" s="298"/>
      <c r="C54" s="302" t="s">
        <v>1783</v>
      </c>
      <c r="D54" s="302"/>
      <c r="E54" s="302"/>
      <c r="F54" s="302"/>
      <c r="G54" s="302"/>
      <c r="H54" s="302"/>
      <c r="I54" s="302"/>
      <c r="J54" s="302"/>
      <c r="K54" s="300"/>
    </row>
    <row r="55" ht="15" customHeight="1">
      <c r="B55" s="298"/>
      <c r="C55" s="302" t="s">
        <v>1784</v>
      </c>
      <c r="D55" s="302"/>
      <c r="E55" s="302"/>
      <c r="F55" s="302"/>
      <c r="G55" s="302"/>
      <c r="H55" s="302"/>
      <c r="I55" s="302"/>
      <c r="J55" s="302"/>
      <c r="K55" s="300"/>
    </row>
    <row r="56" ht="12.75" customHeight="1">
      <c r="B56" s="298"/>
      <c r="C56" s="302"/>
      <c r="D56" s="302"/>
      <c r="E56" s="302"/>
      <c r="F56" s="302"/>
      <c r="G56" s="302"/>
      <c r="H56" s="302"/>
      <c r="I56" s="302"/>
      <c r="J56" s="302"/>
      <c r="K56" s="300"/>
    </row>
    <row r="57" ht="15" customHeight="1">
      <c r="B57" s="298"/>
      <c r="C57" s="302" t="s">
        <v>1785</v>
      </c>
      <c r="D57" s="302"/>
      <c r="E57" s="302"/>
      <c r="F57" s="302"/>
      <c r="G57" s="302"/>
      <c r="H57" s="302"/>
      <c r="I57" s="302"/>
      <c r="J57" s="302"/>
      <c r="K57" s="300"/>
    </row>
    <row r="58" ht="15" customHeight="1">
      <c r="B58" s="298"/>
      <c r="C58" s="304"/>
      <c r="D58" s="302" t="s">
        <v>1786</v>
      </c>
      <c r="E58" s="302"/>
      <c r="F58" s="302"/>
      <c r="G58" s="302"/>
      <c r="H58" s="302"/>
      <c r="I58" s="302"/>
      <c r="J58" s="302"/>
      <c r="K58" s="300"/>
    </row>
    <row r="59" ht="15" customHeight="1">
      <c r="B59" s="298"/>
      <c r="C59" s="304"/>
      <c r="D59" s="302" t="s">
        <v>1787</v>
      </c>
      <c r="E59" s="302"/>
      <c r="F59" s="302"/>
      <c r="G59" s="302"/>
      <c r="H59" s="302"/>
      <c r="I59" s="302"/>
      <c r="J59" s="302"/>
      <c r="K59" s="300"/>
    </row>
    <row r="60" ht="15" customHeight="1">
      <c r="B60" s="298"/>
      <c r="C60" s="304"/>
      <c r="D60" s="302" t="s">
        <v>1788</v>
      </c>
      <c r="E60" s="302"/>
      <c r="F60" s="302"/>
      <c r="G60" s="302"/>
      <c r="H60" s="302"/>
      <c r="I60" s="302"/>
      <c r="J60" s="302"/>
      <c r="K60" s="300"/>
    </row>
    <row r="61" ht="15" customHeight="1">
      <c r="B61" s="298"/>
      <c r="C61" s="304"/>
      <c r="D61" s="302" t="s">
        <v>1789</v>
      </c>
      <c r="E61" s="302"/>
      <c r="F61" s="302"/>
      <c r="G61" s="302"/>
      <c r="H61" s="302"/>
      <c r="I61" s="302"/>
      <c r="J61" s="302"/>
      <c r="K61" s="300"/>
    </row>
    <row r="62" ht="15" customHeight="1">
      <c r="B62" s="298"/>
      <c r="C62" s="304"/>
      <c r="D62" s="307" t="s">
        <v>1790</v>
      </c>
      <c r="E62" s="307"/>
      <c r="F62" s="307"/>
      <c r="G62" s="307"/>
      <c r="H62" s="307"/>
      <c r="I62" s="307"/>
      <c r="J62" s="307"/>
      <c r="K62" s="300"/>
    </row>
    <row r="63" ht="15" customHeight="1">
      <c r="B63" s="298"/>
      <c r="C63" s="304"/>
      <c r="D63" s="302" t="s">
        <v>1791</v>
      </c>
      <c r="E63" s="302"/>
      <c r="F63" s="302"/>
      <c r="G63" s="302"/>
      <c r="H63" s="302"/>
      <c r="I63" s="302"/>
      <c r="J63" s="302"/>
      <c r="K63" s="300"/>
    </row>
    <row r="64" ht="12.75" customHeight="1">
      <c r="B64" s="298"/>
      <c r="C64" s="304"/>
      <c r="D64" s="304"/>
      <c r="E64" s="308"/>
      <c r="F64" s="304"/>
      <c r="G64" s="304"/>
      <c r="H64" s="304"/>
      <c r="I64" s="304"/>
      <c r="J64" s="304"/>
      <c r="K64" s="300"/>
    </row>
    <row r="65" ht="15" customHeight="1">
      <c r="B65" s="298"/>
      <c r="C65" s="304"/>
      <c r="D65" s="302" t="s">
        <v>1792</v>
      </c>
      <c r="E65" s="302"/>
      <c r="F65" s="302"/>
      <c r="G65" s="302"/>
      <c r="H65" s="302"/>
      <c r="I65" s="302"/>
      <c r="J65" s="302"/>
      <c r="K65" s="300"/>
    </row>
    <row r="66" ht="15" customHeight="1">
      <c r="B66" s="298"/>
      <c r="C66" s="304"/>
      <c r="D66" s="307" t="s">
        <v>1793</v>
      </c>
      <c r="E66" s="307"/>
      <c r="F66" s="307"/>
      <c r="G66" s="307"/>
      <c r="H66" s="307"/>
      <c r="I66" s="307"/>
      <c r="J66" s="307"/>
      <c r="K66" s="300"/>
    </row>
    <row r="67" ht="15" customHeight="1">
      <c r="B67" s="298"/>
      <c r="C67" s="304"/>
      <c r="D67" s="302" t="s">
        <v>1794</v>
      </c>
      <c r="E67" s="302"/>
      <c r="F67" s="302"/>
      <c r="G67" s="302"/>
      <c r="H67" s="302"/>
      <c r="I67" s="302"/>
      <c r="J67" s="302"/>
      <c r="K67" s="300"/>
    </row>
    <row r="68" ht="15" customHeight="1">
      <c r="B68" s="298"/>
      <c r="C68" s="304"/>
      <c r="D68" s="302" t="s">
        <v>1795</v>
      </c>
      <c r="E68" s="302"/>
      <c r="F68" s="302"/>
      <c r="G68" s="302"/>
      <c r="H68" s="302"/>
      <c r="I68" s="302"/>
      <c r="J68" s="302"/>
      <c r="K68" s="300"/>
    </row>
    <row r="69" ht="15" customHeight="1">
      <c r="B69" s="298"/>
      <c r="C69" s="304"/>
      <c r="D69" s="302" t="s">
        <v>1796</v>
      </c>
      <c r="E69" s="302"/>
      <c r="F69" s="302"/>
      <c r="G69" s="302"/>
      <c r="H69" s="302"/>
      <c r="I69" s="302"/>
      <c r="J69" s="302"/>
      <c r="K69" s="300"/>
    </row>
    <row r="70" ht="15" customHeight="1">
      <c r="B70" s="298"/>
      <c r="C70" s="304"/>
      <c r="D70" s="302" t="s">
        <v>1797</v>
      </c>
      <c r="E70" s="302"/>
      <c r="F70" s="302"/>
      <c r="G70" s="302"/>
      <c r="H70" s="302"/>
      <c r="I70" s="302"/>
      <c r="J70" s="302"/>
      <c r="K70" s="300"/>
    </row>
    <row r="71" ht="12.75" customHeight="1">
      <c r="B71" s="309"/>
      <c r="C71" s="310"/>
      <c r="D71" s="310"/>
      <c r="E71" s="310"/>
      <c r="F71" s="310"/>
      <c r="G71" s="310"/>
      <c r="H71" s="310"/>
      <c r="I71" s="310"/>
      <c r="J71" s="310"/>
      <c r="K71" s="311"/>
    </row>
    <row r="72" ht="18.75" customHeight="1">
      <c r="B72" s="312"/>
      <c r="C72" s="312"/>
      <c r="D72" s="312"/>
      <c r="E72" s="312"/>
      <c r="F72" s="312"/>
      <c r="G72" s="312"/>
      <c r="H72" s="312"/>
      <c r="I72" s="312"/>
      <c r="J72" s="312"/>
      <c r="K72" s="313"/>
    </row>
    <row r="73" ht="18.75" customHeight="1">
      <c r="B73" s="313"/>
      <c r="C73" s="313"/>
      <c r="D73" s="313"/>
      <c r="E73" s="313"/>
      <c r="F73" s="313"/>
      <c r="G73" s="313"/>
      <c r="H73" s="313"/>
      <c r="I73" s="313"/>
      <c r="J73" s="313"/>
      <c r="K73" s="313"/>
    </row>
    <row r="74" ht="7.5" customHeight="1">
      <c r="B74" s="314"/>
      <c r="C74" s="315"/>
      <c r="D74" s="315"/>
      <c r="E74" s="315"/>
      <c r="F74" s="315"/>
      <c r="G74" s="315"/>
      <c r="H74" s="315"/>
      <c r="I74" s="315"/>
      <c r="J74" s="315"/>
      <c r="K74" s="316"/>
    </row>
    <row r="75" ht="45" customHeight="1">
      <c r="B75" s="317"/>
      <c r="C75" s="318" t="s">
        <v>1798</v>
      </c>
      <c r="D75" s="318"/>
      <c r="E75" s="318"/>
      <c r="F75" s="318"/>
      <c r="G75" s="318"/>
      <c r="H75" s="318"/>
      <c r="I75" s="318"/>
      <c r="J75" s="318"/>
      <c r="K75" s="319"/>
    </row>
    <row r="76" ht="17.25" customHeight="1">
      <c r="B76" s="317"/>
      <c r="C76" s="320" t="s">
        <v>1799</v>
      </c>
      <c r="D76" s="320"/>
      <c r="E76" s="320"/>
      <c r="F76" s="320" t="s">
        <v>1800</v>
      </c>
      <c r="G76" s="321"/>
      <c r="H76" s="320" t="s">
        <v>57</v>
      </c>
      <c r="I76" s="320" t="s">
        <v>60</v>
      </c>
      <c r="J76" s="320" t="s">
        <v>1801</v>
      </c>
      <c r="K76" s="319"/>
    </row>
    <row r="77" ht="17.25" customHeight="1">
      <c r="B77" s="317"/>
      <c r="C77" s="322" t="s">
        <v>1802</v>
      </c>
      <c r="D77" s="322"/>
      <c r="E77" s="322"/>
      <c r="F77" s="323" t="s">
        <v>1803</v>
      </c>
      <c r="G77" s="324"/>
      <c r="H77" s="322"/>
      <c r="I77" s="322"/>
      <c r="J77" s="322" t="s">
        <v>1804</v>
      </c>
      <c r="K77" s="319"/>
    </row>
    <row r="78" ht="5.25" customHeight="1">
      <c r="B78" s="317"/>
      <c r="C78" s="325"/>
      <c r="D78" s="325"/>
      <c r="E78" s="325"/>
      <c r="F78" s="325"/>
      <c r="G78" s="326"/>
      <c r="H78" s="325"/>
      <c r="I78" s="325"/>
      <c r="J78" s="325"/>
      <c r="K78" s="319"/>
    </row>
    <row r="79" ht="15" customHeight="1">
      <c r="B79" s="317"/>
      <c r="C79" s="305" t="s">
        <v>56</v>
      </c>
      <c r="D79" s="325"/>
      <c r="E79" s="325"/>
      <c r="F79" s="327" t="s">
        <v>85</v>
      </c>
      <c r="G79" s="326"/>
      <c r="H79" s="305" t="s">
        <v>1805</v>
      </c>
      <c r="I79" s="305" t="s">
        <v>1806</v>
      </c>
      <c r="J79" s="305">
        <v>20</v>
      </c>
      <c r="K79" s="319"/>
    </row>
    <row r="80" ht="15" customHeight="1">
      <c r="B80" s="317"/>
      <c r="C80" s="305" t="s">
        <v>1807</v>
      </c>
      <c r="D80" s="305"/>
      <c r="E80" s="305"/>
      <c r="F80" s="327" t="s">
        <v>85</v>
      </c>
      <c r="G80" s="326"/>
      <c r="H80" s="305" t="s">
        <v>1808</v>
      </c>
      <c r="I80" s="305" t="s">
        <v>1806</v>
      </c>
      <c r="J80" s="305">
        <v>120</v>
      </c>
      <c r="K80" s="319"/>
    </row>
    <row r="81" ht="15" customHeight="1">
      <c r="B81" s="328"/>
      <c r="C81" s="305" t="s">
        <v>1809</v>
      </c>
      <c r="D81" s="305"/>
      <c r="E81" s="305"/>
      <c r="F81" s="327" t="s">
        <v>1810</v>
      </c>
      <c r="G81" s="326"/>
      <c r="H81" s="305" t="s">
        <v>1811</v>
      </c>
      <c r="I81" s="305" t="s">
        <v>1806</v>
      </c>
      <c r="J81" s="305">
        <v>50</v>
      </c>
      <c r="K81" s="319"/>
    </row>
    <row r="82" ht="15" customHeight="1">
      <c r="B82" s="328"/>
      <c r="C82" s="305" t="s">
        <v>1812</v>
      </c>
      <c r="D82" s="305"/>
      <c r="E82" s="305"/>
      <c r="F82" s="327" t="s">
        <v>85</v>
      </c>
      <c r="G82" s="326"/>
      <c r="H82" s="305" t="s">
        <v>1813</v>
      </c>
      <c r="I82" s="305" t="s">
        <v>1814</v>
      </c>
      <c r="J82" s="305"/>
      <c r="K82" s="319"/>
    </row>
    <row r="83" ht="15" customHeight="1">
      <c r="B83" s="328"/>
      <c r="C83" s="329" t="s">
        <v>1815</v>
      </c>
      <c r="D83" s="329"/>
      <c r="E83" s="329"/>
      <c r="F83" s="330" t="s">
        <v>1810</v>
      </c>
      <c r="G83" s="329"/>
      <c r="H83" s="329" t="s">
        <v>1816</v>
      </c>
      <c r="I83" s="329" t="s">
        <v>1806</v>
      </c>
      <c r="J83" s="329">
        <v>15</v>
      </c>
      <c r="K83" s="319"/>
    </row>
    <row r="84" ht="15" customHeight="1">
      <c r="B84" s="328"/>
      <c r="C84" s="329" t="s">
        <v>1817</v>
      </c>
      <c r="D84" s="329"/>
      <c r="E84" s="329"/>
      <c r="F84" s="330" t="s">
        <v>1810</v>
      </c>
      <c r="G84" s="329"/>
      <c r="H84" s="329" t="s">
        <v>1818</v>
      </c>
      <c r="I84" s="329" t="s">
        <v>1806</v>
      </c>
      <c r="J84" s="329">
        <v>15</v>
      </c>
      <c r="K84" s="319"/>
    </row>
    <row r="85" ht="15" customHeight="1">
      <c r="B85" s="328"/>
      <c r="C85" s="329" t="s">
        <v>1819</v>
      </c>
      <c r="D85" s="329"/>
      <c r="E85" s="329"/>
      <c r="F85" s="330" t="s">
        <v>1810</v>
      </c>
      <c r="G85" s="329"/>
      <c r="H85" s="329" t="s">
        <v>1820</v>
      </c>
      <c r="I85" s="329" t="s">
        <v>1806</v>
      </c>
      <c r="J85" s="329">
        <v>20</v>
      </c>
      <c r="K85" s="319"/>
    </row>
    <row r="86" ht="15" customHeight="1">
      <c r="B86" s="328"/>
      <c r="C86" s="329" t="s">
        <v>1821</v>
      </c>
      <c r="D86" s="329"/>
      <c r="E86" s="329"/>
      <c r="F86" s="330" t="s">
        <v>1810</v>
      </c>
      <c r="G86" s="329"/>
      <c r="H86" s="329" t="s">
        <v>1822</v>
      </c>
      <c r="I86" s="329" t="s">
        <v>1806</v>
      </c>
      <c r="J86" s="329">
        <v>20</v>
      </c>
      <c r="K86" s="319"/>
    </row>
    <row r="87" ht="15" customHeight="1">
      <c r="B87" s="328"/>
      <c r="C87" s="305" t="s">
        <v>1823</v>
      </c>
      <c r="D87" s="305"/>
      <c r="E87" s="305"/>
      <c r="F87" s="327" t="s">
        <v>1810</v>
      </c>
      <c r="G87" s="326"/>
      <c r="H87" s="305" t="s">
        <v>1824</v>
      </c>
      <c r="I87" s="305" t="s">
        <v>1806</v>
      </c>
      <c r="J87" s="305">
        <v>50</v>
      </c>
      <c r="K87" s="319"/>
    </row>
    <row r="88" ht="15" customHeight="1">
      <c r="B88" s="328"/>
      <c r="C88" s="305" t="s">
        <v>1825</v>
      </c>
      <c r="D88" s="305"/>
      <c r="E88" s="305"/>
      <c r="F88" s="327" t="s">
        <v>1810</v>
      </c>
      <c r="G88" s="326"/>
      <c r="H88" s="305" t="s">
        <v>1826</v>
      </c>
      <c r="I88" s="305" t="s">
        <v>1806</v>
      </c>
      <c r="J88" s="305">
        <v>20</v>
      </c>
      <c r="K88" s="319"/>
    </row>
    <row r="89" ht="15" customHeight="1">
      <c r="B89" s="328"/>
      <c r="C89" s="305" t="s">
        <v>1827</v>
      </c>
      <c r="D89" s="305"/>
      <c r="E89" s="305"/>
      <c r="F89" s="327" t="s">
        <v>1810</v>
      </c>
      <c r="G89" s="326"/>
      <c r="H89" s="305" t="s">
        <v>1828</v>
      </c>
      <c r="I89" s="305" t="s">
        <v>1806</v>
      </c>
      <c r="J89" s="305">
        <v>20</v>
      </c>
      <c r="K89" s="319"/>
    </row>
    <row r="90" ht="15" customHeight="1">
      <c r="B90" s="328"/>
      <c r="C90" s="305" t="s">
        <v>1829</v>
      </c>
      <c r="D90" s="305"/>
      <c r="E90" s="305"/>
      <c r="F90" s="327" t="s">
        <v>1810</v>
      </c>
      <c r="G90" s="326"/>
      <c r="H90" s="305" t="s">
        <v>1830</v>
      </c>
      <c r="I90" s="305" t="s">
        <v>1806</v>
      </c>
      <c r="J90" s="305">
        <v>50</v>
      </c>
      <c r="K90" s="319"/>
    </row>
    <row r="91" ht="15" customHeight="1">
      <c r="B91" s="328"/>
      <c r="C91" s="305" t="s">
        <v>1831</v>
      </c>
      <c r="D91" s="305"/>
      <c r="E91" s="305"/>
      <c r="F91" s="327" t="s">
        <v>1810</v>
      </c>
      <c r="G91" s="326"/>
      <c r="H91" s="305" t="s">
        <v>1831</v>
      </c>
      <c r="I91" s="305" t="s">
        <v>1806</v>
      </c>
      <c r="J91" s="305">
        <v>50</v>
      </c>
      <c r="K91" s="319"/>
    </row>
    <row r="92" ht="15" customHeight="1">
      <c r="B92" s="328"/>
      <c r="C92" s="305" t="s">
        <v>1832</v>
      </c>
      <c r="D92" s="305"/>
      <c r="E92" s="305"/>
      <c r="F92" s="327" t="s">
        <v>1810</v>
      </c>
      <c r="G92" s="326"/>
      <c r="H92" s="305" t="s">
        <v>1833</v>
      </c>
      <c r="I92" s="305" t="s">
        <v>1806</v>
      </c>
      <c r="J92" s="305">
        <v>255</v>
      </c>
      <c r="K92" s="319"/>
    </row>
    <row r="93" ht="15" customHeight="1">
      <c r="B93" s="328"/>
      <c r="C93" s="305" t="s">
        <v>1834</v>
      </c>
      <c r="D93" s="305"/>
      <c r="E93" s="305"/>
      <c r="F93" s="327" t="s">
        <v>85</v>
      </c>
      <c r="G93" s="326"/>
      <c r="H93" s="305" t="s">
        <v>1835</v>
      </c>
      <c r="I93" s="305" t="s">
        <v>1836</v>
      </c>
      <c r="J93" s="305"/>
      <c r="K93" s="319"/>
    </row>
    <row r="94" ht="15" customHeight="1">
      <c r="B94" s="328"/>
      <c r="C94" s="305" t="s">
        <v>1837</v>
      </c>
      <c r="D94" s="305"/>
      <c r="E94" s="305"/>
      <c r="F94" s="327" t="s">
        <v>85</v>
      </c>
      <c r="G94" s="326"/>
      <c r="H94" s="305" t="s">
        <v>1838</v>
      </c>
      <c r="I94" s="305" t="s">
        <v>1839</v>
      </c>
      <c r="J94" s="305"/>
      <c r="K94" s="319"/>
    </row>
    <row r="95" ht="15" customHeight="1">
      <c r="B95" s="328"/>
      <c r="C95" s="305" t="s">
        <v>1840</v>
      </c>
      <c r="D95" s="305"/>
      <c r="E95" s="305"/>
      <c r="F95" s="327" t="s">
        <v>85</v>
      </c>
      <c r="G95" s="326"/>
      <c r="H95" s="305" t="s">
        <v>1840</v>
      </c>
      <c r="I95" s="305" t="s">
        <v>1839</v>
      </c>
      <c r="J95" s="305"/>
      <c r="K95" s="319"/>
    </row>
    <row r="96" ht="15" customHeight="1">
      <c r="B96" s="328"/>
      <c r="C96" s="305" t="s">
        <v>41</v>
      </c>
      <c r="D96" s="305"/>
      <c r="E96" s="305"/>
      <c r="F96" s="327" t="s">
        <v>85</v>
      </c>
      <c r="G96" s="326"/>
      <c r="H96" s="305" t="s">
        <v>1841</v>
      </c>
      <c r="I96" s="305" t="s">
        <v>1839</v>
      </c>
      <c r="J96" s="305"/>
      <c r="K96" s="319"/>
    </row>
    <row r="97" ht="15" customHeight="1">
      <c r="B97" s="328"/>
      <c r="C97" s="305" t="s">
        <v>51</v>
      </c>
      <c r="D97" s="305"/>
      <c r="E97" s="305"/>
      <c r="F97" s="327" t="s">
        <v>85</v>
      </c>
      <c r="G97" s="326"/>
      <c r="H97" s="305" t="s">
        <v>1842</v>
      </c>
      <c r="I97" s="305" t="s">
        <v>1839</v>
      </c>
      <c r="J97" s="305"/>
      <c r="K97" s="319"/>
    </row>
    <row r="98" ht="15" customHeight="1">
      <c r="B98" s="331"/>
      <c r="C98" s="332"/>
      <c r="D98" s="332"/>
      <c r="E98" s="332"/>
      <c r="F98" s="332"/>
      <c r="G98" s="332"/>
      <c r="H98" s="332"/>
      <c r="I98" s="332"/>
      <c r="J98" s="332"/>
      <c r="K98" s="333"/>
    </row>
    <row r="99" ht="18.75" customHeight="1">
      <c r="B99" s="334"/>
      <c r="C99" s="335"/>
      <c r="D99" s="335"/>
      <c r="E99" s="335"/>
      <c r="F99" s="335"/>
      <c r="G99" s="335"/>
      <c r="H99" s="335"/>
      <c r="I99" s="335"/>
      <c r="J99" s="335"/>
      <c r="K99" s="334"/>
    </row>
    <row r="100" ht="18.75" customHeight="1">
      <c r="B100" s="313"/>
      <c r="C100" s="313"/>
      <c r="D100" s="313"/>
      <c r="E100" s="313"/>
      <c r="F100" s="313"/>
      <c r="G100" s="313"/>
      <c r="H100" s="313"/>
      <c r="I100" s="313"/>
      <c r="J100" s="313"/>
      <c r="K100" s="313"/>
    </row>
    <row r="101" ht="7.5" customHeight="1">
      <c r="B101" s="314"/>
      <c r="C101" s="315"/>
      <c r="D101" s="315"/>
      <c r="E101" s="315"/>
      <c r="F101" s="315"/>
      <c r="G101" s="315"/>
      <c r="H101" s="315"/>
      <c r="I101" s="315"/>
      <c r="J101" s="315"/>
      <c r="K101" s="316"/>
    </row>
    <row r="102" ht="45" customHeight="1">
      <c r="B102" s="317"/>
      <c r="C102" s="318" t="s">
        <v>1843</v>
      </c>
      <c r="D102" s="318"/>
      <c r="E102" s="318"/>
      <c r="F102" s="318"/>
      <c r="G102" s="318"/>
      <c r="H102" s="318"/>
      <c r="I102" s="318"/>
      <c r="J102" s="318"/>
      <c r="K102" s="319"/>
    </row>
    <row r="103" ht="17.25" customHeight="1">
      <c r="B103" s="317"/>
      <c r="C103" s="320" t="s">
        <v>1799</v>
      </c>
      <c r="D103" s="320"/>
      <c r="E103" s="320"/>
      <c r="F103" s="320" t="s">
        <v>1800</v>
      </c>
      <c r="G103" s="321"/>
      <c r="H103" s="320" t="s">
        <v>57</v>
      </c>
      <c r="I103" s="320" t="s">
        <v>60</v>
      </c>
      <c r="J103" s="320" t="s">
        <v>1801</v>
      </c>
      <c r="K103" s="319"/>
    </row>
    <row r="104" ht="17.25" customHeight="1">
      <c r="B104" s="317"/>
      <c r="C104" s="322" t="s">
        <v>1802</v>
      </c>
      <c r="D104" s="322"/>
      <c r="E104" s="322"/>
      <c r="F104" s="323" t="s">
        <v>1803</v>
      </c>
      <c r="G104" s="324"/>
      <c r="H104" s="322"/>
      <c r="I104" s="322"/>
      <c r="J104" s="322" t="s">
        <v>1804</v>
      </c>
      <c r="K104" s="319"/>
    </row>
    <row r="105" ht="5.25" customHeight="1">
      <c r="B105" s="317"/>
      <c r="C105" s="320"/>
      <c r="D105" s="320"/>
      <c r="E105" s="320"/>
      <c r="F105" s="320"/>
      <c r="G105" s="336"/>
      <c r="H105" s="320"/>
      <c r="I105" s="320"/>
      <c r="J105" s="320"/>
      <c r="K105" s="319"/>
    </row>
    <row r="106" ht="15" customHeight="1">
      <c r="B106" s="317"/>
      <c r="C106" s="305" t="s">
        <v>56</v>
      </c>
      <c r="D106" s="325"/>
      <c r="E106" s="325"/>
      <c r="F106" s="327" t="s">
        <v>85</v>
      </c>
      <c r="G106" s="336"/>
      <c r="H106" s="305" t="s">
        <v>1844</v>
      </c>
      <c r="I106" s="305" t="s">
        <v>1806</v>
      </c>
      <c r="J106" s="305">
        <v>20</v>
      </c>
      <c r="K106" s="319"/>
    </row>
    <row r="107" ht="15" customHeight="1">
      <c r="B107" s="317"/>
      <c r="C107" s="305" t="s">
        <v>1807</v>
      </c>
      <c r="D107" s="305"/>
      <c r="E107" s="305"/>
      <c r="F107" s="327" t="s">
        <v>85</v>
      </c>
      <c r="G107" s="305"/>
      <c r="H107" s="305" t="s">
        <v>1844</v>
      </c>
      <c r="I107" s="305" t="s">
        <v>1806</v>
      </c>
      <c r="J107" s="305">
        <v>120</v>
      </c>
      <c r="K107" s="319"/>
    </row>
    <row r="108" ht="15" customHeight="1">
      <c r="B108" s="328"/>
      <c r="C108" s="305" t="s">
        <v>1809</v>
      </c>
      <c r="D108" s="305"/>
      <c r="E108" s="305"/>
      <c r="F108" s="327" t="s">
        <v>1810</v>
      </c>
      <c r="G108" s="305"/>
      <c r="H108" s="305" t="s">
        <v>1844</v>
      </c>
      <c r="I108" s="305" t="s">
        <v>1806</v>
      </c>
      <c r="J108" s="305">
        <v>50</v>
      </c>
      <c r="K108" s="319"/>
    </row>
    <row r="109" ht="15" customHeight="1">
      <c r="B109" s="328"/>
      <c r="C109" s="305" t="s">
        <v>1812</v>
      </c>
      <c r="D109" s="305"/>
      <c r="E109" s="305"/>
      <c r="F109" s="327" t="s">
        <v>85</v>
      </c>
      <c r="G109" s="305"/>
      <c r="H109" s="305" t="s">
        <v>1844</v>
      </c>
      <c r="I109" s="305" t="s">
        <v>1814</v>
      </c>
      <c r="J109" s="305"/>
      <c r="K109" s="319"/>
    </row>
    <row r="110" ht="15" customHeight="1">
      <c r="B110" s="328"/>
      <c r="C110" s="305" t="s">
        <v>1823</v>
      </c>
      <c r="D110" s="305"/>
      <c r="E110" s="305"/>
      <c r="F110" s="327" t="s">
        <v>1810</v>
      </c>
      <c r="G110" s="305"/>
      <c r="H110" s="305" t="s">
        <v>1844</v>
      </c>
      <c r="I110" s="305" t="s">
        <v>1806</v>
      </c>
      <c r="J110" s="305">
        <v>50</v>
      </c>
      <c r="K110" s="319"/>
    </row>
    <row r="111" ht="15" customHeight="1">
      <c r="B111" s="328"/>
      <c r="C111" s="305" t="s">
        <v>1831</v>
      </c>
      <c r="D111" s="305"/>
      <c r="E111" s="305"/>
      <c r="F111" s="327" t="s">
        <v>1810</v>
      </c>
      <c r="G111" s="305"/>
      <c r="H111" s="305" t="s">
        <v>1844</v>
      </c>
      <c r="I111" s="305" t="s">
        <v>1806</v>
      </c>
      <c r="J111" s="305">
        <v>50</v>
      </c>
      <c r="K111" s="319"/>
    </row>
    <row r="112" ht="15" customHeight="1">
      <c r="B112" s="328"/>
      <c r="C112" s="305" t="s">
        <v>1829</v>
      </c>
      <c r="D112" s="305"/>
      <c r="E112" s="305"/>
      <c r="F112" s="327" t="s">
        <v>1810</v>
      </c>
      <c r="G112" s="305"/>
      <c r="H112" s="305" t="s">
        <v>1844</v>
      </c>
      <c r="I112" s="305" t="s">
        <v>1806</v>
      </c>
      <c r="J112" s="305">
        <v>50</v>
      </c>
      <c r="K112" s="319"/>
    </row>
    <row r="113" ht="15" customHeight="1">
      <c r="B113" s="328"/>
      <c r="C113" s="305" t="s">
        <v>56</v>
      </c>
      <c r="D113" s="305"/>
      <c r="E113" s="305"/>
      <c r="F113" s="327" t="s">
        <v>85</v>
      </c>
      <c r="G113" s="305"/>
      <c r="H113" s="305" t="s">
        <v>1845</v>
      </c>
      <c r="I113" s="305" t="s">
        <v>1806</v>
      </c>
      <c r="J113" s="305">
        <v>20</v>
      </c>
      <c r="K113" s="319"/>
    </row>
    <row r="114" ht="15" customHeight="1">
      <c r="B114" s="328"/>
      <c r="C114" s="305" t="s">
        <v>1846</v>
      </c>
      <c r="D114" s="305"/>
      <c r="E114" s="305"/>
      <c r="F114" s="327" t="s">
        <v>85</v>
      </c>
      <c r="G114" s="305"/>
      <c r="H114" s="305" t="s">
        <v>1847</v>
      </c>
      <c r="I114" s="305" t="s">
        <v>1806</v>
      </c>
      <c r="J114" s="305">
        <v>120</v>
      </c>
      <c r="K114" s="319"/>
    </row>
    <row r="115" ht="15" customHeight="1">
      <c r="B115" s="328"/>
      <c r="C115" s="305" t="s">
        <v>41</v>
      </c>
      <c r="D115" s="305"/>
      <c r="E115" s="305"/>
      <c r="F115" s="327" t="s">
        <v>85</v>
      </c>
      <c r="G115" s="305"/>
      <c r="H115" s="305" t="s">
        <v>1848</v>
      </c>
      <c r="I115" s="305" t="s">
        <v>1839</v>
      </c>
      <c r="J115" s="305"/>
      <c r="K115" s="319"/>
    </row>
    <row r="116" ht="15" customHeight="1">
      <c r="B116" s="328"/>
      <c r="C116" s="305" t="s">
        <v>51</v>
      </c>
      <c r="D116" s="305"/>
      <c r="E116" s="305"/>
      <c r="F116" s="327" t="s">
        <v>85</v>
      </c>
      <c r="G116" s="305"/>
      <c r="H116" s="305" t="s">
        <v>1849</v>
      </c>
      <c r="I116" s="305" t="s">
        <v>1839</v>
      </c>
      <c r="J116" s="305"/>
      <c r="K116" s="319"/>
    </row>
    <row r="117" ht="15" customHeight="1">
      <c r="B117" s="328"/>
      <c r="C117" s="305" t="s">
        <v>60</v>
      </c>
      <c r="D117" s="305"/>
      <c r="E117" s="305"/>
      <c r="F117" s="327" t="s">
        <v>85</v>
      </c>
      <c r="G117" s="305"/>
      <c r="H117" s="305" t="s">
        <v>1850</v>
      </c>
      <c r="I117" s="305" t="s">
        <v>1851</v>
      </c>
      <c r="J117" s="305"/>
      <c r="K117" s="319"/>
    </row>
    <row r="118" ht="15" customHeight="1">
      <c r="B118" s="331"/>
      <c r="C118" s="337"/>
      <c r="D118" s="337"/>
      <c r="E118" s="337"/>
      <c r="F118" s="337"/>
      <c r="G118" s="337"/>
      <c r="H118" s="337"/>
      <c r="I118" s="337"/>
      <c r="J118" s="337"/>
      <c r="K118" s="333"/>
    </row>
    <row r="119" ht="18.75" customHeight="1">
      <c r="B119" s="338"/>
      <c r="C119" s="302"/>
      <c r="D119" s="302"/>
      <c r="E119" s="302"/>
      <c r="F119" s="339"/>
      <c r="G119" s="302"/>
      <c r="H119" s="302"/>
      <c r="I119" s="302"/>
      <c r="J119" s="302"/>
      <c r="K119" s="338"/>
    </row>
    <row r="120" ht="18.75" customHeight="1">
      <c r="B120" s="313"/>
      <c r="C120" s="313"/>
      <c r="D120" s="313"/>
      <c r="E120" s="313"/>
      <c r="F120" s="313"/>
      <c r="G120" s="313"/>
      <c r="H120" s="313"/>
      <c r="I120" s="313"/>
      <c r="J120" s="313"/>
      <c r="K120" s="313"/>
    </row>
    <row r="121" ht="7.5" customHeight="1">
      <c r="B121" s="340"/>
      <c r="C121" s="341"/>
      <c r="D121" s="341"/>
      <c r="E121" s="341"/>
      <c r="F121" s="341"/>
      <c r="G121" s="341"/>
      <c r="H121" s="341"/>
      <c r="I121" s="341"/>
      <c r="J121" s="341"/>
      <c r="K121" s="342"/>
    </row>
    <row r="122" ht="45" customHeight="1">
      <c r="B122" s="343"/>
      <c r="C122" s="296" t="s">
        <v>1852</v>
      </c>
      <c r="D122" s="296"/>
      <c r="E122" s="296"/>
      <c r="F122" s="296"/>
      <c r="G122" s="296"/>
      <c r="H122" s="296"/>
      <c r="I122" s="296"/>
      <c r="J122" s="296"/>
      <c r="K122" s="344"/>
    </row>
    <row r="123" ht="17.25" customHeight="1">
      <c r="B123" s="345"/>
      <c r="C123" s="320" t="s">
        <v>1799</v>
      </c>
      <c r="D123" s="320"/>
      <c r="E123" s="320"/>
      <c r="F123" s="320" t="s">
        <v>1800</v>
      </c>
      <c r="G123" s="321"/>
      <c r="H123" s="320" t="s">
        <v>57</v>
      </c>
      <c r="I123" s="320" t="s">
        <v>60</v>
      </c>
      <c r="J123" s="320" t="s">
        <v>1801</v>
      </c>
      <c r="K123" s="346"/>
    </row>
    <row r="124" ht="17.25" customHeight="1">
      <c r="B124" s="345"/>
      <c r="C124" s="322" t="s">
        <v>1802</v>
      </c>
      <c r="D124" s="322"/>
      <c r="E124" s="322"/>
      <c r="F124" s="323" t="s">
        <v>1803</v>
      </c>
      <c r="G124" s="324"/>
      <c r="H124" s="322"/>
      <c r="I124" s="322"/>
      <c r="J124" s="322" t="s">
        <v>1804</v>
      </c>
      <c r="K124" s="346"/>
    </row>
    <row r="125" ht="5.25" customHeight="1">
      <c r="B125" s="347"/>
      <c r="C125" s="325"/>
      <c r="D125" s="325"/>
      <c r="E125" s="325"/>
      <c r="F125" s="325"/>
      <c r="G125" s="305"/>
      <c r="H125" s="325"/>
      <c r="I125" s="325"/>
      <c r="J125" s="325"/>
      <c r="K125" s="348"/>
    </row>
    <row r="126" ht="15" customHeight="1">
      <c r="B126" s="347"/>
      <c r="C126" s="305" t="s">
        <v>1807</v>
      </c>
      <c r="D126" s="325"/>
      <c r="E126" s="325"/>
      <c r="F126" s="327" t="s">
        <v>85</v>
      </c>
      <c r="G126" s="305"/>
      <c r="H126" s="305" t="s">
        <v>1844</v>
      </c>
      <c r="I126" s="305" t="s">
        <v>1806</v>
      </c>
      <c r="J126" s="305">
        <v>120</v>
      </c>
      <c r="K126" s="349"/>
    </row>
    <row r="127" ht="15" customHeight="1">
      <c r="B127" s="347"/>
      <c r="C127" s="305" t="s">
        <v>1853</v>
      </c>
      <c r="D127" s="305"/>
      <c r="E127" s="305"/>
      <c r="F127" s="327" t="s">
        <v>85</v>
      </c>
      <c r="G127" s="305"/>
      <c r="H127" s="305" t="s">
        <v>1854</v>
      </c>
      <c r="I127" s="305" t="s">
        <v>1806</v>
      </c>
      <c r="J127" s="305" t="s">
        <v>1855</v>
      </c>
      <c r="K127" s="349"/>
    </row>
    <row r="128" ht="15" customHeight="1">
      <c r="B128" s="347"/>
      <c r="C128" s="305" t="s">
        <v>87</v>
      </c>
      <c r="D128" s="305"/>
      <c r="E128" s="305"/>
      <c r="F128" s="327" t="s">
        <v>85</v>
      </c>
      <c r="G128" s="305"/>
      <c r="H128" s="305" t="s">
        <v>1856</v>
      </c>
      <c r="I128" s="305" t="s">
        <v>1806</v>
      </c>
      <c r="J128" s="305" t="s">
        <v>1855</v>
      </c>
      <c r="K128" s="349"/>
    </row>
    <row r="129" ht="15" customHeight="1">
      <c r="B129" s="347"/>
      <c r="C129" s="305" t="s">
        <v>1815</v>
      </c>
      <c r="D129" s="305"/>
      <c r="E129" s="305"/>
      <c r="F129" s="327" t="s">
        <v>1810</v>
      </c>
      <c r="G129" s="305"/>
      <c r="H129" s="305" t="s">
        <v>1816</v>
      </c>
      <c r="I129" s="305" t="s">
        <v>1806</v>
      </c>
      <c r="J129" s="305">
        <v>15</v>
      </c>
      <c r="K129" s="349"/>
    </row>
    <row r="130" ht="15" customHeight="1">
      <c r="B130" s="347"/>
      <c r="C130" s="329" t="s">
        <v>1817</v>
      </c>
      <c r="D130" s="329"/>
      <c r="E130" s="329"/>
      <c r="F130" s="330" t="s">
        <v>1810</v>
      </c>
      <c r="G130" s="329"/>
      <c r="H130" s="329" t="s">
        <v>1818</v>
      </c>
      <c r="I130" s="329" t="s">
        <v>1806</v>
      </c>
      <c r="J130" s="329">
        <v>15</v>
      </c>
      <c r="K130" s="349"/>
    </row>
    <row r="131" ht="15" customHeight="1">
      <c r="B131" s="347"/>
      <c r="C131" s="329" t="s">
        <v>1819</v>
      </c>
      <c r="D131" s="329"/>
      <c r="E131" s="329"/>
      <c r="F131" s="330" t="s">
        <v>1810</v>
      </c>
      <c r="G131" s="329"/>
      <c r="H131" s="329" t="s">
        <v>1820</v>
      </c>
      <c r="I131" s="329" t="s">
        <v>1806</v>
      </c>
      <c r="J131" s="329">
        <v>20</v>
      </c>
      <c r="K131" s="349"/>
    </row>
    <row r="132" ht="15" customHeight="1">
      <c r="B132" s="347"/>
      <c r="C132" s="329" t="s">
        <v>1821</v>
      </c>
      <c r="D132" s="329"/>
      <c r="E132" s="329"/>
      <c r="F132" s="330" t="s">
        <v>1810</v>
      </c>
      <c r="G132" s="329"/>
      <c r="H132" s="329" t="s">
        <v>1822</v>
      </c>
      <c r="I132" s="329" t="s">
        <v>1806</v>
      </c>
      <c r="J132" s="329">
        <v>20</v>
      </c>
      <c r="K132" s="349"/>
    </row>
    <row r="133" ht="15" customHeight="1">
      <c r="B133" s="347"/>
      <c r="C133" s="305" t="s">
        <v>1809</v>
      </c>
      <c r="D133" s="305"/>
      <c r="E133" s="305"/>
      <c r="F133" s="327" t="s">
        <v>1810</v>
      </c>
      <c r="G133" s="305"/>
      <c r="H133" s="305" t="s">
        <v>1844</v>
      </c>
      <c r="I133" s="305" t="s">
        <v>1806</v>
      </c>
      <c r="J133" s="305">
        <v>50</v>
      </c>
      <c r="K133" s="349"/>
    </row>
    <row r="134" ht="15" customHeight="1">
      <c r="B134" s="347"/>
      <c r="C134" s="305" t="s">
        <v>1823</v>
      </c>
      <c r="D134" s="305"/>
      <c r="E134" s="305"/>
      <c r="F134" s="327" t="s">
        <v>1810</v>
      </c>
      <c r="G134" s="305"/>
      <c r="H134" s="305" t="s">
        <v>1844</v>
      </c>
      <c r="I134" s="305" t="s">
        <v>1806</v>
      </c>
      <c r="J134" s="305">
        <v>50</v>
      </c>
      <c r="K134" s="349"/>
    </row>
    <row r="135" ht="15" customHeight="1">
      <c r="B135" s="347"/>
      <c r="C135" s="305" t="s">
        <v>1829</v>
      </c>
      <c r="D135" s="305"/>
      <c r="E135" s="305"/>
      <c r="F135" s="327" t="s">
        <v>1810</v>
      </c>
      <c r="G135" s="305"/>
      <c r="H135" s="305" t="s">
        <v>1844</v>
      </c>
      <c r="I135" s="305" t="s">
        <v>1806</v>
      </c>
      <c r="J135" s="305">
        <v>50</v>
      </c>
      <c r="K135" s="349"/>
    </row>
    <row r="136" ht="15" customHeight="1">
      <c r="B136" s="347"/>
      <c r="C136" s="305" t="s">
        <v>1831</v>
      </c>
      <c r="D136" s="305"/>
      <c r="E136" s="305"/>
      <c r="F136" s="327" t="s">
        <v>1810</v>
      </c>
      <c r="G136" s="305"/>
      <c r="H136" s="305" t="s">
        <v>1844</v>
      </c>
      <c r="I136" s="305" t="s">
        <v>1806</v>
      </c>
      <c r="J136" s="305">
        <v>50</v>
      </c>
      <c r="K136" s="349"/>
    </row>
    <row r="137" ht="15" customHeight="1">
      <c r="B137" s="347"/>
      <c r="C137" s="305" t="s">
        <v>1832</v>
      </c>
      <c r="D137" s="305"/>
      <c r="E137" s="305"/>
      <c r="F137" s="327" t="s">
        <v>1810</v>
      </c>
      <c r="G137" s="305"/>
      <c r="H137" s="305" t="s">
        <v>1857</v>
      </c>
      <c r="I137" s="305" t="s">
        <v>1806</v>
      </c>
      <c r="J137" s="305">
        <v>255</v>
      </c>
      <c r="K137" s="349"/>
    </row>
    <row r="138" ht="15" customHeight="1">
      <c r="B138" s="347"/>
      <c r="C138" s="305" t="s">
        <v>1834</v>
      </c>
      <c r="D138" s="305"/>
      <c r="E138" s="305"/>
      <c r="F138" s="327" t="s">
        <v>85</v>
      </c>
      <c r="G138" s="305"/>
      <c r="H138" s="305" t="s">
        <v>1858</v>
      </c>
      <c r="I138" s="305" t="s">
        <v>1836</v>
      </c>
      <c r="J138" s="305"/>
      <c r="K138" s="349"/>
    </row>
    <row r="139" ht="15" customHeight="1">
      <c r="B139" s="347"/>
      <c r="C139" s="305" t="s">
        <v>1837</v>
      </c>
      <c r="D139" s="305"/>
      <c r="E139" s="305"/>
      <c r="F139" s="327" t="s">
        <v>85</v>
      </c>
      <c r="G139" s="305"/>
      <c r="H139" s="305" t="s">
        <v>1859</v>
      </c>
      <c r="I139" s="305" t="s">
        <v>1839</v>
      </c>
      <c r="J139" s="305"/>
      <c r="K139" s="349"/>
    </row>
    <row r="140" ht="15" customHeight="1">
      <c r="B140" s="347"/>
      <c r="C140" s="305" t="s">
        <v>1840</v>
      </c>
      <c r="D140" s="305"/>
      <c r="E140" s="305"/>
      <c r="F140" s="327" t="s">
        <v>85</v>
      </c>
      <c r="G140" s="305"/>
      <c r="H140" s="305" t="s">
        <v>1840</v>
      </c>
      <c r="I140" s="305" t="s">
        <v>1839</v>
      </c>
      <c r="J140" s="305"/>
      <c r="K140" s="349"/>
    </row>
    <row r="141" ht="15" customHeight="1">
      <c r="B141" s="347"/>
      <c r="C141" s="305" t="s">
        <v>41</v>
      </c>
      <c r="D141" s="305"/>
      <c r="E141" s="305"/>
      <c r="F141" s="327" t="s">
        <v>85</v>
      </c>
      <c r="G141" s="305"/>
      <c r="H141" s="305" t="s">
        <v>1860</v>
      </c>
      <c r="I141" s="305" t="s">
        <v>1839</v>
      </c>
      <c r="J141" s="305"/>
      <c r="K141" s="349"/>
    </row>
    <row r="142" ht="15" customHeight="1">
      <c r="B142" s="347"/>
      <c r="C142" s="305" t="s">
        <v>1861</v>
      </c>
      <c r="D142" s="305"/>
      <c r="E142" s="305"/>
      <c r="F142" s="327" t="s">
        <v>85</v>
      </c>
      <c r="G142" s="305"/>
      <c r="H142" s="305" t="s">
        <v>1862</v>
      </c>
      <c r="I142" s="305" t="s">
        <v>1839</v>
      </c>
      <c r="J142" s="305"/>
      <c r="K142" s="349"/>
    </row>
    <row r="143" ht="15" customHeight="1">
      <c r="B143" s="350"/>
      <c r="C143" s="351"/>
      <c r="D143" s="351"/>
      <c r="E143" s="351"/>
      <c r="F143" s="351"/>
      <c r="G143" s="351"/>
      <c r="H143" s="351"/>
      <c r="I143" s="351"/>
      <c r="J143" s="351"/>
      <c r="K143" s="352"/>
    </row>
    <row r="144" ht="18.75" customHeight="1">
      <c r="B144" s="302"/>
      <c r="C144" s="302"/>
      <c r="D144" s="302"/>
      <c r="E144" s="302"/>
      <c r="F144" s="339"/>
      <c r="G144" s="302"/>
      <c r="H144" s="302"/>
      <c r="I144" s="302"/>
      <c r="J144" s="302"/>
      <c r="K144" s="302"/>
    </row>
    <row r="145" ht="18.75" customHeight="1">
      <c r="B145" s="313"/>
      <c r="C145" s="313"/>
      <c r="D145" s="313"/>
      <c r="E145" s="313"/>
      <c r="F145" s="313"/>
      <c r="G145" s="313"/>
      <c r="H145" s="313"/>
      <c r="I145" s="313"/>
      <c r="J145" s="313"/>
      <c r="K145" s="313"/>
    </row>
    <row r="146" ht="7.5" customHeight="1">
      <c r="B146" s="314"/>
      <c r="C146" s="315"/>
      <c r="D146" s="315"/>
      <c r="E146" s="315"/>
      <c r="F146" s="315"/>
      <c r="G146" s="315"/>
      <c r="H146" s="315"/>
      <c r="I146" s="315"/>
      <c r="J146" s="315"/>
      <c r="K146" s="316"/>
    </row>
    <row r="147" ht="45" customHeight="1">
      <c r="B147" s="317"/>
      <c r="C147" s="318" t="s">
        <v>1863</v>
      </c>
      <c r="D147" s="318"/>
      <c r="E147" s="318"/>
      <c r="F147" s="318"/>
      <c r="G147" s="318"/>
      <c r="H147" s="318"/>
      <c r="I147" s="318"/>
      <c r="J147" s="318"/>
      <c r="K147" s="319"/>
    </row>
    <row r="148" ht="17.25" customHeight="1">
      <c r="B148" s="317"/>
      <c r="C148" s="320" t="s">
        <v>1799</v>
      </c>
      <c r="D148" s="320"/>
      <c r="E148" s="320"/>
      <c r="F148" s="320" t="s">
        <v>1800</v>
      </c>
      <c r="G148" s="321"/>
      <c r="H148" s="320" t="s">
        <v>57</v>
      </c>
      <c r="I148" s="320" t="s">
        <v>60</v>
      </c>
      <c r="J148" s="320" t="s">
        <v>1801</v>
      </c>
      <c r="K148" s="319"/>
    </row>
    <row r="149" ht="17.25" customHeight="1">
      <c r="B149" s="317"/>
      <c r="C149" s="322" t="s">
        <v>1802</v>
      </c>
      <c r="D149" s="322"/>
      <c r="E149" s="322"/>
      <c r="F149" s="323" t="s">
        <v>1803</v>
      </c>
      <c r="G149" s="324"/>
      <c r="H149" s="322"/>
      <c r="I149" s="322"/>
      <c r="J149" s="322" t="s">
        <v>1804</v>
      </c>
      <c r="K149" s="319"/>
    </row>
    <row r="150" ht="5.25" customHeight="1">
      <c r="B150" s="328"/>
      <c r="C150" s="325"/>
      <c r="D150" s="325"/>
      <c r="E150" s="325"/>
      <c r="F150" s="325"/>
      <c r="G150" s="326"/>
      <c r="H150" s="325"/>
      <c r="I150" s="325"/>
      <c r="J150" s="325"/>
      <c r="K150" s="349"/>
    </row>
    <row r="151" ht="15" customHeight="1">
      <c r="B151" s="328"/>
      <c r="C151" s="353" t="s">
        <v>1807</v>
      </c>
      <c r="D151" s="305"/>
      <c r="E151" s="305"/>
      <c r="F151" s="354" t="s">
        <v>85</v>
      </c>
      <c r="G151" s="305"/>
      <c r="H151" s="353" t="s">
        <v>1844</v>
      </c>
      <c r="I151" s="353" t="s">
        <v>1806</v>
      </c>
      <c r="J151" s="353">
        <v>120</v>
      </c>
      <c r="K151" s="349"/>
    </row>
    <row r="152" ht="15" customHeight="1">
      <c r="B152" s="328"/>
      <c r="C152" s="353" t="s">
        <v>1853</v>
      </c>
      <c r="D152" s="305"/>
      <c r="E152" s="305"/>
      <c r="F152" s="354" t="s">
        <v>85</v>
      </c>
      <c r="G152" s="305"/>
      <c r="H152" s="353" t="s">
        <v>1864</v>
      </c>
      <c r="I152" s="353" t="s">
        <v>1806</v>
      </c>
      <c r="J152" s="353" t="s">
        <v>1855</v>
      </c>
      <c r="K152" s="349"/>
    </row>
    <row r="153" ht="15" customHeight="1">
      <c r="B153" s="328"/>
      <c r="C153" s="353" t="s">
        <v>87</v>
      </c>
      <c r="D153" s="305"/>
      <c r="E153" s="305"/>
      <c r="F153" s="354" t="s">
        <v>85</v>
      </c>
      <c r="G153" s="305"/>
      <c r="H153" s="353" t="s">
        <v>1865</v>
      </c>
      <c r="I153" s="353" t="s">
        <v>1806</v>
      </c>
      <c r="J153" s="353" t="s">
        <v>1855</v>
      </c>
      <c r="K153" s="349"/>
    </row>
    <row r="154" ht="15" customHeight="1">
      <c r="B154" s="328"/>
      <c r="C154" s="353" t="s">
        <v>1809</v>
      </c>
      <c r="D154" s="305"/>
      <c r="E154" s="305"/>
      <c r="F154" s="354" t="s">
        <v>1810</v>
      </c>
      <c r="G154" s="305"/>
      <c r="H154" s="353" t="s">
        <v>1844</v>
      </c>
      <c r="I154" s="353" t="s">
        <v>1806</v>
      </c>
      <c r="J154" s="353">
        <v>50</v>
      </c>
      <c r="K154" s="349"/>
    </row>
    <row r="155" ht="15" customHeight="1">
      <c r="B155" s="328"/>
      <c r="C155" s="353" t="s">
        <v>1812</v>
      </c>
      <c r="D155" s="305"/>
      <c r="E155" s="305"/>
      <c r="F155" s="354" t="s">
        <v>85</v>
      </c>
      <c r="G155" s="305"/>
      <c r="H155" s="353" t="s">
        <v>1844</v>
      </c>
      <c r="I155" s="353" t="s">
        <v>1814</v>
      </c>
      <c r="J155" s="353"/>
      <c r="K155" s="349"/>
    </row>
    <row r="156" ht="15" customHeight="1">
      <c r="B156" s="328"/>
      <c r="C156" s="353" t="s">
        <v>1823</v>
      </c>
      <c r="D156" s="305"/>
      <c r="E156" s="305"/>
      <c r="F156" s="354" t="s">
        <v>1810</v>
      </c>
      <c r="G156" s="305"/>
      <c r="H156" s="353" t="s">
        <v>1844</v>
      </c>
      <c r="I156" s="353" t="s">
        <v>1806</v>
      </c>
      <c r="J156" s="353">
        <v>50</v>
      </c>
      <c r="K156" s="349"/>
    </row>
    <row r="157" ht="15" customHeight="1">
      <c r="B157" s="328"/>
      <c r="C157" s="353" t="s">
        <v>1831</v>
      </c>
      <c r="D157" s="305"/>
      <c r="E157" s="305"/>
      <c r="F157" s="354" t="s">
        <v>1810</v>
      </c>
      <c r="G157" s="305"/>
      <c r="H157" s="353" t="s">
        <v>1844</v>
      </c>
      <c r="I157" s="353" t="s">
        <v>1806</v>
      </c>
      <c r="J157" s="353">
        <v>50</v>
      </c>
      <c r="K157" s="349"/>
    </row>
    <row r="158" ht="15" customHeight="1">
      <c r="B158" s="328"/>
      <c r="C158" s="353" t="s">
        <v>1829</v>
      </c>
      <c r="D158" s="305"/>
      <c r="E158" s="305"/>
      <c r="F158" s="354" t="s">
        <v>1810</v>
      </c>
      <c r="G158" s="305"/>
      <c r="H158" s="353" t="s">
        <v>1844</v>
      </c>
      <c r="I158" s="353" t="s">
        <v>1806</v>
      </c>
      <c r="J158" s="353">
        <v>50</v>
      </c>
      <c r="K158" s="349"/>
    </row>
    <row r="159" ht="15" customHeight="1">
      <c r="B159" s="328"/>
      <c r="C159" s="353" t="s">
        <v>190</v>
      </c>
      <c r="D159" s="305"/>
      <c r="E159" s="305"/>
      <c r="F159" s="354" t="s">
        <v>85</v>
      </c>
      <c r="G159" s="305"/>
      <c r="H159" s="353" t="s">
        <v>1866</v>
      </c>
      <c r="I159" s="353" t="s">
        <v>1806</v>
      </c>
      <c r="J159" s="353" t="s">
        <v>1867</v>
      </c>
      <c r="K159" s="349"/>
    </row>
    <row r="160" ht="15" customHeight="1">
      <c r="B160" s="328"/>
      <c r="C160" s="353" t="s">
        <v>1868</v>
      </c>
      <c r="D160" s="305"/>
      <c r="E160" s="305"/>
      <c r="F160" s="354" t="s">
        <v>85</v>
      </c>
      <c r="G160" s="305"/>
      <c r="H160" s="353" t="s">
        <v>1869</v>
      </c>
      <c r="I160" s="353" t="s">
        <v>1839</v>
      </c>
      <c r="J160" s="353"/>
      <c r="K160" s="349"/>
    </row>
    <row r="161" ht="15" customHeight="1">
      <c r="B161" s="355"/>
      <c r="C161" s="337"/>
      <c r="D161" s="337"/>
      <c r="E161" s="337"/>
      <c r="F161" s="337"/>
      <c r="G161" s="337"/>
      <c r="H161" s="337"/>
      <c r="I161" s="337"/>
      <c r="J161" s="337"/>
      <c r="K161" s="356"/>
    </row>
    <row r="162" ht="18.75" customHeight="1">
      <c r="B162" s="302"/>
      <c r="C162" s="305"/>
      <c r="D162" s="305"/>
      <c r="E162" s="305"/>
      <c r="F162" s="327"/>
      <c r="G162" s="305"/>
      <c r="H162" s="305"/>
      <c r="I162" s="305"/>
      <c r="J162" s="305"/>
      <c r="K162" s="302"/>
    </row>
    <row r="163" ht="18.75" customHeight="1">
      <c r="B163" s="313"/>
      <c r="C163" s="313"/>
      <c r="D163" s="313"/>
      <c r="E163" s="313"/>
      <c r="F163" s="313"/>
      <c r="G163" s="313"/>
      <c r="H163" s="313"/>
      <c r="I163" s="313"/>
      <c r="J163" s="313"/>
      <c r="K163" s="313"/>
    </row>
    <row r="164" ht="7.5" customHeight="1">
      <c r="B164" s="292"/>
      <c r="C164" s="293"/>
      <c r="D164" s="293"/>
      <c r="E164" s="293"/>
      <c r="F164" s="293"/>
      <c r="G164" s="293"/>
      <c r="H164" s="293"/>
      <c r="I164" s="293"/>
      <c r="J164" s="293"/>
      <c r="K164" s="294"/>
    </row>
    <row r="165" ht="45" customHeight="1">
      <c r="B165" s="295"/>
      <c r="C165" s="296" t="s">
        <v>1870</v>
      </c>
      <c r="D165" s="296"/>
      <c r="E165" s="296"/>
      <c r="F165" s="296"/>
      <c r="G165" s="296"/>
      <c r="H165" s="296"/>
      <c r="I165" s="296"/>
      <c r="J165" s="296"/>
      <c r="K165" s="297"/>
    </row>
    <row r="166" ht="17.25" customHeight="1">
      <c r="B166" s="295"/>
      <c r="C166" s="320" t="s">
        <v>1799</v>
      </c>
      <c r="D166" s="320"/>
      <c r="E166" s="320"/>
      <c r="F166" s="320" t="s">
        <v>1800</v>
      </c>
      <c r="G166" s="357"/>
      <c r="H166" s="358" t="s">
        <v>57</v>
      </c>
      <c r="I166" s="358" t="s">
        <v>60</v>
      </c>
      <c r="J166" s="320" t="s">
        <v>1801</v>
      </c>
      <c r="K166" s="297"/>
    </row>
    <row r="167" ht="17.25" customHeight="1">
      <c r="B167" s="298"/>
      <c r="C167" s="322" t="s">
        <v>1802</v>
      </c>
      <c r="D167" s="322"/>
      <c r="E167" s="322"/>
      <c r="F167" s="323" t="s">
        <v>1803</v>
      </c>
      <c r="G167" s="359"/>
      <c r="H167" s="360"/>
      <c r="I167" s="360"/>
      <c r="J167" s="322" t="s">
        <v>1804</v>
      </c>
      <c r="K167" s="300"/>
    </row>
    <row r="168" ht="5.25" customHeight="1">
      <c r="B168" s="328"/>
      <c r="C168" s="325"/>
      <c r="D168" s="325"/>
      <c r="E168" s="325"/>
      <c r="F168" s="325"/>
      <c r="G168" s="326"/>
      <c r="H168" s="325"/>
      <c r="I168" s="325"/>
      <c r="J168" s="325"/>
      <c r="K168" s="349"/>
    </row>
    <row r="169" ht="15" customHeight="1">
      <c r="B169" s="328"/>
      <c r="C169" s="305" t="s">
        <v>1807</v>
      </c>
      <c r="D169" s="305"/>
      <c r="E169" s="305"/>
      <c r="F169" s="327" t="s">
        <v>85</v>
      </c>
      <c r="G169" s="305"/>
      <c r="H169" s="305" t="s">
        <v>1844</v>
      </c>
      <c r="I169" s="305" t="s">
        <v>1806</v>
      </c>
      <c r="J169" s="305">
        <v>120</v>
      </c>
      <c r="K169" s="349"/>
    </row>
    <row r="170" ht="15" customHeight="1">
      <c r="B170" s="328"/>
      <c r="C170" s="305" t="s">
        <v>1853</v>
      </c>
      <c r="D170" s="305"/>
      <c r="E170" s="305"/>
      <c r="F170" s="327" t="s">
        <v>85</v>
      </c>
      <c r="G170" s="305"/>
      <c r="H170" s="305" t="s">
        <v>1854</v>
      </c>
      <c r="I170" s="305" t="s">
        <v>1806</v>
      </c>
      <c r="J170" s="305" t="s">
        <v>1855</v>
      </c>
      <c r="K170" s="349"/>
    </row>
    <row r="171" ht="15" customHeight="1">
      <c r="B171" s="328"/>
      <c r="C171" s="305" t="s">
        <v>87</v>
      </c>
      <c r="D171" s="305"/>
      <c r="E171" s="305"/>
      <c r="F171" s="327" t="s">
        <v>85</v>
      </c>
      <c r="G171" s="305"/>
      <c r="H171" s="305" t="s">
        <v>1871</v>
      </c>
      <c r="I171" s="305" t="s">
        <v>1806</v>
      </c>
      <c r="J171" s="305" t="s">
        <v>1855</v>
      </c>
      <c r="K171" s="349"/>
    </row>
    <row r="172" ht="15" customHeight="1">
      <c r="B172" s="328"/>
      <c r="C172" s="305" t="s">
        <v>1809</v>
      </c>
      <c r="D172" s="305"/>
      <c r="E172" s="305"/>
      <c r="F172" s="327" t="s">
        <v>1810</v>
      </c>
      <c r="G172" s="305"/>
      <c r="H172" s="305" t="s">
        <v>1871</v>
      </c>
      <c r="I172" s="305" t="s">
        <v>1806</v>
      </c>
      <c r="J172" s="305">
        <v>50</v>
      </c>
      <c r="K172" s="349"/>
    </row>
    <row r="173" ht="15" customHeight="1">
      <c r="B173" s="328"/>
      <c r="C173" s="305" t="s">
        <v>1812</v>
      </c>
      <c r="D173" s="305"/>
      <c r="E173" s="305"/>
      <c r="F173" s="327" t="s">
        <v>85</v>
      </c>
      <c r="G173" s="305"/>
      <c r="H173" s="305" t="s">
        <v>1871</v>
      </c>
      <c r="I173" s="305" t="s">
        <v>1814</v>
      </c>
      <c r="J173" s="305"/>
      <c r="K173" s="349"/>
    </row>
    <row r="174" ht="15" customHeight="1">
      <c r="B174" s="328"/>
      <c r="C174" s="305" t="s">
        <v>1823</v>
      </c>
      <c r="D174" s="305"/>
      <c r="E174" s="305"/>
      <c r="F174" s="327" t="s">
        <v>1810</v>
      </c>
      <c r="G174" s="305"/>
      <c r="H174" s="305" t="s">
        <v>1871</v>
      </c>
      <c r="I174" s="305" t="s">
        <v>1806</v>
      </c>
      <c r="J174" s="305">
        <v>50</v>
      </c>
      <c r="K174" s="349"/>
    </row>
    <row r="175" ht="15" customHeight="1">
      <c r="B175" s="328"/>
      <c r="C175" s="305" t="s">
        <v>1831</v>
      </c>
      <c r="D175" s="305"/>
      <c r="E175" s="305"/>
      <c r="F175" s="327" t="s">
        <v>1810</v>
      </c>
      <c r="G175" s="305"/>
      <c r="H175" s="305" t="s">
        <v>1871</v>
      </c>
      <c r="I175" s="305" t="s">
        <v>1806</v>
      </c>
      <c r="J175" s="305">
        <v>50</v>
      </c>
      <c r="K175" s="349"/>
    </row>
    <row r="176" ht="15" customHeight="1">
      <c r="B176" s="328"/>
      <c r="C176" s="305" t="s">
        <v>1829</v>
      </c>
      <c r="D176" s="305"/>
      <c r="E176" s="305"/>
      <c r="F176" s="327" t="s">
        <v>1810</v>
      </c>
      <c r="G176" s="305"/>
      <c r="H176" s="305" t="s">
        <v>1871</v>
      </c>
      <c r="I176" s="305" t="s">
        <v>1806</v>
      </c>
      <c r="J176" s="305">
        <v>50</v>
      </c>
      <c r="K176" s="349"/>
    </row>
    <row r="177" ht="15" customHeight="1">
      <c r="B177" s="328"/>
      <c r="C177" s="305" t="s">
        <v>198</v>
      </c>
      <c r="D177" s="305"/>
      <c r="E177" s="305"/>
      <c r="F177" s="327" t="s">
        <v>85</v>
      </c>
      <c r="G177" s="305"/>
      <c r="H177" s="305" t="s">
        <v>1872</v>
      </c>
      <c r="I177" s="305" t="s">
        <v>1873</v>
      </c>
      <c r="J177" s="305"/>
      <c r="K177" s="349"/>
    </row>
    <row r="178" ht="15" customHeight="1">
      <c r="B178" s="328"/>
      <c r="C178" s="305" t="s">
        <v>60</v>
      </c>
      <c r="D178" s="305"/>
      <c r="E178" s="305"/>
      <c r="F178" s="327" t="s">
        <v>85</v>
      </c>
      <c r="G178" s="305"/>
      <c r="H178" s="305" t="s">
        <v>1874</v>
      </c>
      <c r="I178" s="305" t="s">
        <v>1875</v>
      </c>
      <c r="J178" s="305">
        <v>1</v>
      </c>
      <c r="K178" s="349"/>
    </row>
    <row r="179" ht="15" customHeight="1">
      <c r="B179" s="328"/>
      <c r="C179" s="305" t="s">
        <v>56</v>
      </c>
      <c r="D179" s="305"/>
      <c r="E179" s="305"/>
      <c r="F179" s="327" t="s">
        <v>85</v>
      </c>
      <c r="G179" s="305"/>
      <c r="H179" s="305" t="s">
        <v>1876</v>
      </c>
      <c r="I179" s="305" t="s">
        <v>1806</v>
      </c>
      <c r="J179" s="305">
        <v>20</v>
      </c>
      <c r="K179" s="349"/>
    </row>
    <row r="180" ht="15" customHeight="1">
      <c r="B180" s="328"/>
      <c r="C180" s="305" t="s">
        <v>57</v>
      </c>
      <c r="D180" s="305"/>
      <c r="E180" s="305"/>
      <c r="F180" s="327" t="s">
        <v>85</v>
      </c>
      <c r="G180" s="305"/>
      <c r="H180" s="305" t="s">
        <v>1877</v>
      </c>
      <c r="I180" s="305" t="s">
        <v>1806</v>
      </c>
      <c r="J180" s="305">
        <v>255</v>
      </c>
      <c r="K180" s="349"/>
    </row>
    <row r="181" ht="15" customHeight="1">
      <c r="B181" s="328"/>
      <c r="C181" s="305" t="s">
        <v>199</v>
      </c>
      <c r="D181" s="305"/>
      <c r="E181" s="305"/>
      <c r="F181" s="327" t="s">
        <v>85</v>
      </c>
      <c r="G181" s="305"/>
      <c r="H181" s="305" t="s">
        <v>1769</v>
      </c>
      <c r="I181" s="305" t="s">
        <v>1806</v>
      </c>
      <c r="J181" s="305">
        <v>10</v>
      </c>
      <c r="K181" s="349"/>
    </row>
    <row r="182" ht="15" customHeight="1">
      <c r="B182" s="328"/>
      <c r="C182" s="305" t="s">
        <v>200</v>
      </c>
      <c r="D182" s="305"/>
      <c r="E182" s="305"/>
      <c r="F182" s="327" t="s">
        <v>85</v>
      </c>
      <c r="G182" s="305"/>
      <c r="H182" s="305" t="s">
        <v>1878</v>
      </c>
      <c r="I182" s="305" t="s">
        <v>1839</v>
      </c>
      <c r="J182" s="305"/>
      <c r="K182" s="349"/>
    </row>
    <row r="183" ht="15" customHeight="1">
      <c r="B183" s="328"/>
      <c r="C183" s="305" t="s">
        <v>1879</v>
      </c>
      <c r="D183" s="305"/>
      <c r="E183" s="305"/>
      <c r="F183" s="327" t="s">
        <v>85</v>
      </c>
      <c r="G183" s="305"/>
      <c r="H183" s="305" t="s">
        <v>1880</v>
      </c>
      <c r="I183" s="305" t="s">
        <v>1839</v>
      </c>
      <c r="J183" s="305"/>
      <c r="K183" s="349"/>
    </row>
    <row r="184" ht="15" customHeight="1">
      <c r="B184" s="328"/>
      <c r="C184" s="305" t="s">
        <v>1868</v>
      </c>
      <c r="D184" s="305"/>
      <c r="E184" s="305"/>
      <c r="F184" s="327" t="s">
        <v>85</v>
      </c>
      <c r="G184" s="305"/>
      <c r="H184" s="305" t="s">
        <v>1881</v>
      </c>
      <c r="I184" s="305" t="s">
        <v>1839</v>
      </c>
      <c r="J184" s="305"/>
      <c r="K184" s="349"/>
    </row>
    <row r="185" ht="15" customHeight="1">
      <c r="B185" s="328"/>
      <c r="C185" s="305" t="s">
        <v>202</v>
      </c>
      <c r="D185" s="305"/>
      <c r="E185" s="305"/>
      <c r="F185" s="327" t="s">
        <v>1810</v>
      </c>
      <c r="G185" s="305"/>
      <c r="H185" s="305" t="s">
        <v>1882</v>
      </c>
      <c r="I185" s="305" t="s">
        <v>1806</v>
      </c>
      <c r="J185" s="305">
        <v>50</v>
      </c>
      <c r="K185" s="349"/>
    </row>
    <row r="186" ht="15" customHeight="1">
      <c r="B186" s="328"/>
      <c r="C186" s="305" t="s">
        <v>1883</v>
      </c>
      <c r="D186" s="305"/>
      <c r="E186" s="305"/>
      <c r="F186" s="327" t="s">
        <v>1810</v>
      </c>
      <c r="G186" s="305"/>
      <c r="H186" s="305" t="s">
        <v>1884</v>
      </c>
      <c r="I186" s="305" t="s">
        <v>1885</v>
      </c>
      <c r="J186" s="305"/>
      <c r="K186" s="349"/>
    </row>
    <row r="187" ht="15" customHeight="1">
      <c r="B187" s="328"/>
      <c r="C187" s="305" t="s">
        <v>1886</v>
      </c>
      <c r="D187" s="305"/>
      <c r="E187" s="305"/>
      <c r="F187" s="327" t="s">
        <v>1810</v>
      </c>
      <c r="G187" s="305"/>
      <c r="H187" s="305" t="s">
        <v>1887</v>
      </c>
      <c r="I187" s="305" t="s">
        <v>1885</v>
      </c>
      <c r="J187" s="305"/>
      <c r="K187" s="349"/>
    </row>
    <row r="188" ht="15" customHeight="1">
      <c r="B188" s="328"/>
      <c r="C188" s="305" t="s">
        <v>1888</v>
      </c>
      <c r="D188" s="305"/>
      <c r="E188" s="305"/>
      <c r="F188" s="327" t="s">
        <v>1810</v>
      </c>
      <c r="G188" s="305"/>
      <c r="H188" s="305" t="s">
        <v>1889</v>
      </c>
      <c r="I188" s="305" t="s">
        <v>1885</v>
      </c>
      <c r="J188" s="305"/>
      <c r="K188" s="349"/>
    </row>
    <row r="189" ht="15" customHeight="1">
      <c r="B189" s="328"/>
      <c r="C189" s="361" t="s">
        <v>1890</v>
      </c>
      <c r="D189" s="305"/>
      <c r="E189" s="305"/>
      <c r="F189" s="327" t="s">
        <v>1810</v>
      </c>
      <c r="G189" s="305"/>
      <c r="H189" s="305" t="s">
        <v>1891</v>
      </c>
      <c r="I189" s="305" t="s">
        <v>1892</v>
      </c>
      <c r="J189" s="362" t="s">
        <v>1893</v>
      </c>
      <c r="K189" s="349"/>
    </row>
    <row r="190" ht="15" customHeight="1">
      <c r="B190" s="328"/>
      <c r="C190" s="312" t="s">
        <v>45</v>
      </c>
      <c r="D190" s="305"/>
      <c r="E190" s="305"/>
      <c r="F190" s="327" t="s">
        <v>85</v>
      </c>
      <c r="G190" s="305"/>
      <c r="H190" s="302" t="s">
        <v>1894</v>
      </c>
      <c r="I190" s="305" t="s">
        <v>1895</v>
      </c>
      <c r="J190" s="305"/>
      <c r="K190" s="349"/>
    </row>
    <row r="191" ht="15" customHeight="1">
      <c r="B191" s="328"/>
      <c r="C191" s="312" t="s">
        <v>1896</v>
      </c>
      <c r="D191" s="305"/>
      <c r="E191" s="305"/>
      <c r="F191" s="327" t="s">
        <v>85</v>
      </c>
      <c r="G191" s="305"/>
      <c r="H191" s="305" t="s">
        <v>1897</v>
      </c>
      <c r="I191" s="305" t="s">
        <v>1839</v>
      </c>
      <c r="J191" s="305"/>
      <c r="K191" s="349"/>
    </row>
    <row r="192" ht="15" customHeight="1">
      <c r="B192" s="328"/>
      <c r="C192" s="312" t="s">
        <v>1898</v>
      </c>
      <c r="D192" s="305"/>
      <c r="E192" s="305"/>
      <c r="F192" s="327" t="s">
        <v>85</v>
      </c>
      <c r="G192" s="305"/>
      <c r="H192" s="305" t="s">
        <v>1899</v>
      </c>
      <c r="I192" s="305" t="s">
        <v>1839</v>
      </c>
      <c r="J192" s="305"/>
      <c r="K192" s="349"/>
    </row>
    <row r="193" ht="15" customHeight="1">
      <c r="B193" s="328"/>
      <c r="C193" s="312" t="s">
        <v>1900</v>
      </c>
      <c r="D193" s="305"/>
      <c r="E193" s="305"/>
      <c r="F193" s="327" t="s">
        <v>1810</v>
      </c>
      <c r="G193" s="305"/>
      <c r="H193" s="305" t="s">
        <v>1901</v>
      </c>
      <c r="I193" s="305" t="s">
        <v>1839</v>
      </c>
      <c r="J193" s="305"/>
      <c r="K193" s="349"/>
    </row>
    <row r="194" ht="15" customHeight="1">
      <c r="B194" s="355"/>
      <c r="C194" s="363"/>
      <c r="D194" s="337"/>
      <c r="E194" s="337"/>
      <c r="F194" s="337"/>
      <c r="G194" s="337"/>
      <c r="H194" s="337"/>
      <c r="I194" s="337"/>
      <c r="J194" s="337"/>
      <c r="K194" s="356"/>
    </row>
    <row r="195" ht="18.75" customHeight="1">
      <c r="B195" s="302"/>
      <c r="C195" s="305"/>
      <c r="D195" s="305"/>
      <c r="E195" s="305"/>
      <c r="F195" s="327"/>
      <c r="G195" s="305"/>
      <c r="H195" s="305"/>
      <c r="I195" s="305"/>
      <c r="J195" s="305"/>
      <c r="K195" s="302"/>
    </row>
    <row r="196" ht="18.75" customHeight="1">
      <c r="B196" s="302"/>
      <c r="C196" s="305"/>
      <c r="D196" s="305"/>
      <c r="E196" s="305"/>
      <c r="F196" s="327"/>
      <c r="G196" s="305"/>
      <c r="H196" s="305"/>
      <c r="I196" s="305"/>
      <c r="J196" s="305"/>
      <c r="K196" s="302"/>
    </row>
    <row r="197" ht="18.75" customHeight="1">
      <c r="B197" s="313"/>
      <c r="C197" s="313"/>
      <c r="D197" s="313"/>
      <c r="E197" s="313"/>
      <c r="F197" s="313"/>
      <c r="G197" s="313"/>
      <c r="H197" s="313"/>
      <c r="I197" s="313"/>
      <c r="J197" s="313"/>
      <c r="K197" s="313"/>
    </row>
    <row r="198" ht="13.5">
      <c r="B198" s="292"/>
      <c r="C198" s="293"/>
      <c r="D198" s="293"/>
      <c r="E198" s="293"/>
      <c r="F198" s="293"/>
      <c r="G198" s="293"/>
      <c r="H198" s="293"/>
      <c r="I198" s="293"/>
      <c r="J198" s="293"/>
      <c r="K198" s="294"/>
    </row>
    <row r="199" ht="21">
      <c r="B199" s="295"/>
      <c r="C199" s="296" t="s">
        <v>1902</v>
      </c>
      <c r="D199" s="296"/>
      <c r="E199" s="296"/>
      <c r="F199" s="296"/>
      <c r="G199" s="296"/>
      <c r="H199" s="296"/>
      <c r="I199" s="296"/>
      <c r="J199" s="296"/>
      <c r="K199" s="297"/>
    </row>
    <row r="200" ht="25.5" customHeight="1">
      <c r="B200" s="295"/>
      <c r="C200" s="364" t="s">
        <v>1903</v>
      </c>
      <c r="D200" s="364"/>
      <c r="E200" s="364"/>
      <c r="F200" s="364" t="s">
        <v>1904</v>
      </c>
      <c r="G200" s="365"/>
      <c r="H200" s="364" t="s">
        <v>1905</v>
      </c>
      <c r="I200" s="364"/>
      <c r="J200" s="364"/>
      <c r="K200" s="297"/>
    </row>
    <row r="201" ht="5.25" customHeight="1">
      <c r="B201" s="328"/>
      <c r="C201" s="325"/>
      <c r="D201" s="325"/>
      <c r="E201" s="325"/>
      <c r="F201" s="325"/>
      <c r="G201" s="305"/>
      <c r="H201" s="325"/>
      <c r="I201" s="325"/>
      <c r="J201" s="325"/>
      <c r="K201" s="349"/>
    </row>
    <row r="202" ht="15" customHeight="1">
      <c r="B202" s="328"/>
      <c r="C202" s="305" t="s">
        <v>1895</v>
      </c>
      <c r="D202" s="305"/>
      <c r="E202" s="305"/>
      <c r="F202" s="327" t="s">
        <v>46</v>
      </c>
      <c r="G202" s="305"/>
      <c r="H202" s="305" t="s">
        <v>1906</v>
      </c>
      <c r="I202" s="305"/>
      <c r="J202" s="305"/>
      <c r="K202" s="349"/>
    </row>
    <row r="203" ht="15" customHeight="1">
      <c r="B203" s="328"/>
      <c r="C203" s="334"/>
      <c r="D203" s="305"/>
      <c r="E203" s="305"/>
      <c r="F203" s="327" t="s">
        <v>47</v>
      </c>
      <c r="G203" s="305"/>
      <c r="H203" s="305" t="s">
        <v>1907</v>
      </c>
      <c r="I203" s="305"/>
      <c r="J203" s="305"/>
      <c r="K203" s="349"/>
    </row>
    <row r="204" ht="15" customHeight="1">
      <c r="B204" s="328"/>
      <c r="C204" s="334"/>
      <c r="D204" s="305"/>
      <c r="E204" s="305"/>
      <c r="F204" s="327" t="s">
        <v>50</v>
      </c>
      <c r="G204" s="305"/>
      <c r="H204" s="305" t="s">
        <v>1908</v>
      </c>
      <c r="I204" s="305"/>
      <c r="J204" s="305"/>
      <c r="K204" s="349"/>
    </row>
    <row r="205" ht="15" customHeight="1">
      <c r="B205" s="328"/>
      <c r="C205" s="305"/>
      <c r="D205" s="305"/>
      <c r="E205" s="305"/>
      <c r="F205" s="327" t="s">
        <v>48</v>
      </c>
      <c r="G205" s="305"/>
      <c r="H205" s="305" t="s">
        <v>1909</v>
      </c>
      <c r="I205" s="305"/>
      <c r="J205" s="305"/>
      <c r="K205" s="349"/>
    </row>
    <row r="206" ht="15" customHeight="1">
      <c r="B206" s="328"/>
      <c r="C206" s="305"/>
      <c r="D206" s="305"/>
      <c r="E206" s="305"/>
      <c r="F206" s="327" t="s">
        <v>49</v>
      </c>
      <c r="G206" s="305"/>
      <c r="H206" s="305" t="s">
        <v>1910</v>
      </c>
      <c r="I206" s="305"/>
      <c r="J206" s="305"/>
      <c r="K206" s="349"/>
    </row>
    <row r="207" ht="15" customHeight="1">
      <c r="B207" s="328"/>
      <c r="C207" s="305"/>
      <c r="D207" s="305"/>
      <c r="E207" s="305"/>
      <c r="F207" s="327"/>
      <c r="G207" s="305"/>
      <c r="H207" s="305"/>
      <c r="I207" s="305"/>
      <c r="J207" s="305"/>
      <c r="K207" s="349"/>
    </row>
    <row r="208" ht="15" customHeight="1">
      <c r="B208" s="328"/>
      <c r="C208" s="305" t="s">
        <v>1851</v>
      </c>
      <c r="D208" s="305"/>
      <c r="E208" s="305"/>
      <c r="F208" s="327" t="s">
        <v>81</v>
      </c>
      <c r="G208" s="305"/>
      <c r="H208" s="305" t="s">
        <v>1911</v>
      </c>
      <c r="I208" s="305"/>
      <c r="J208" s="305"/>
      <c r="K208" s="349"/>
    </row>
    <row r="209" ht="15" customHeight="1">
      <c r="B209" s="328"/>
      <c r="C209" s="334"/>
      <c r="D209" s="305"/>
      <c r="E209" s="305"/>
      <c r="F209" s="327" t="s">
        <v>1750</v>
      </c>
      <c r="G209" s="305"/>
      <c r="H209" s="305" t="s">
        <v>1751</v>
      </c>
      <c r="I209" s="305"/>
      <c r="J209" s="305"/>
      <c r="K209" s="349"/>
    </row>
    <row r="210" ht="15" customHeight="1">
      <c r="B210" s="328"/>
      <c r="C210" s="305"/>
      <c r="D210" s="305"/>
      <c r="E210" s="305"/>
      <c r="F210" s="327" t="s">
        <v>1748</v>
      </c>
      <c r="G210" s="305"/>
      <c r="H210" s="305" t="s">
        <v>1912</v>
      </c>
      <c r="I210" s="305"/>
      <c r="J210" s="305"/>
      <c r="K210" s="349"/>
    </row>
    <row r="211" ht="15" customHeight="1">
      <c r="B211" s="366"/>
      <c r="C211" s="334"/>
      <c r="D211" s="334"/>
      <c r="E211" s="334"/>
      <c r="F211" s="327" t="s">
        <v>1752</v>
      </c>
      <c r="G211" s="312"/>
      <c r="H211" s="353" t="s">
        <v>1753</v>
      </c>
      <c r="I211" s="353"/>
      <c r="J211" s="353"/>
      <c r="K211" s="367"/>
    </row>
    <row r="212" ht="15" customHeight="1">
      <c r="B212" s="366"/>
      <c r="C212" s="334"/>
      <c r="D212" s="334"/>
      <c r="E212" s="334"/>
      <c r="F212" s="327" t="s">
        <v>407</v>
      </c>
      <c r="G212" s="312"/>
      <c r="H212" s="353" t="s">
        <v>1913</v>
      </c>
      <c r="I212" s="353"/>
      <c r="J212" s="353"/>
      <c r="K212" s="367"/>
    </row>
    <row r="213" ht="15" customHeight="1">
      <c r="B213" s="366"/>
      <c r="C213" s="334"/>
      <c r="D213" s="334"/>
      <c r="E213" s="334"/>
      <c r="F213" s="368"/>
      <c r="G213" s="312"/>
      <c r="H213" s="369"/>
      <c r="I213" s="369"/>
      <c r="J213" s="369"/>
      <c r="K213" s="367"/>
    </row>
    <row r="214" ht="15" customHeight="1">
      <c r="B214" s="366"/>
      <c r="C214" s="305" t="s">
        <v>1875</v>
      </c>
      <c r="D214" s="334"/>
      <c r="E214" s="334"/>
      <c r="F214" s="327">
        <v>1</v>
      </c>
      <c r="G214" s="312"/>
      <c r="H214" s="353" t="s">
        <v>1914</v>
      </c>
      <c r="I214" s="353"/>
      <c r="J214" s="353"/>
      <c r="K214" s="367"/>
    </row>
    <row r="215" ht="15" customHeight="1">
      <c r="B215" s="366"/>
      <c r="C215" s="334"/>
      <c r="D215" s="334"/>
      <c r="E215" s="334"/>
      <c r="F215" s="327">
        <v>2</v>
      </c>
      <c r="G215" s="312"/>
      <c r="H215" s="353" t="s">
        <v>1915</v>
      </c>
      <c r="I215" s="353"/>
      <c r="J215" s="353"/>
      <c r="K215" s="367"/>
    </row>
    <row r="216" ht="15" customHeight="1">
      <c r="B216" s="366"/>
      <c r="C216" s="334"/>
      <c r="D216" s="334"/>
      <c r="E216" s="334"/>
      <c r="F216" s="327">
        <v>3</v>
      </c>
      <c r="G216" s="312"/>
      <c r="H216" s="353" t="s">
        <v>1916</v>
      </c>
      <c r="I216" s="353"/>
      <c r="J216" s="353"/>
      <c r="K216" s="367"/>
    </row>
    <row r="217" ht="15" customHeight="1">
      <c r="B217" s="366"/>
      <c r="C217" s="334"/>
      <c r="D217" s="334"/>
      <c r="E217" s="334"/>
      <c r="F217" s="327">
        <v>4</v>
      </c>
      <c r="G217" s="312"/>
      <c r="H217" s="353" t="s">
        <v>1917</v>
      </c>
      <c r="I217" s="353"/>
      <c r="J217" s="353"/>
      <c r="K217" s="367"/>
    </row>
    <row r="218" ht="12.75" customHeight="1">
      <c r="B218" s="370"/>
      <c r="C218" s="371"/>
      <c r="D218" s="371"/>
      <c r="E218" s="371"/>
      <c r="F218" s="371"/>
      <c r="G218" s="371"/>
      <c r="H218" s="371"/>
      <c r="I218" s="371"/>
      <c r="J218" s="371"/>
      <c r="K218" s="372"/>
    </row>
  </sheetData>
  <sheetProtection autoFilter="0" deleteColumns="0" deleteRows="0" formatCells="0" formatColumns="0" formatRows="0" insertColumns="0" insertHyperlinks="0" insertRows="0" pivotTables="0" sort="0"/>
  <mergeCells count="77">
    <mergeCell ref="H217:J217"/>
    <mergeCell ref="H210:J210"/>
    <mergeCell ref="H200:J200"/>
    <mergeCell ref="C199:J199"/>
    <mergeCell ref="H208:J208"/>
    <mergeCell ref="H206:J206"/>
    <mergeCell ref="H204:J204"/>
    <mergeCell ref="H202:J202"/>
    <mergeCell ref="H205:J205"/>
    <mergeCell ref="H203:J203"/>
    <mergeCell ref="H214:J214"/>
    <mergeCell ref="H216:J216"/>
    <mergeCell ref="H215:J215"/>
    <mergeCell ref="H212:J212"/>
    <mergeCell ref="H211:J211"/>
    <mergeCell ref="H209:J209"/>
    <mergeCell ref="G42:J42"/>
    <mergeCell ref="G41:J41"/>
    <mergeCell ref="G43:J43"/>
    <mergeCell ref="G44:J44"/>
    <mergeCell ref="G45:J45"/>
    <mergeCell ref="C122:J122"/>
    <mergeCell ref="C102:J102"/>
    <mergeCell ref="C147:J147"/>
    <mergeCell ref="C165:J165"/>
    <mergeCell ref="C25:J25"/>
    <mergeCell ref="F20:J20"/>
    <mergeCell ref="F23:J23"/>
    <mergeCell ref="F21:J21"/>
    <mergeCell ref="F22:J22"/>
    <mergeCell ref="F19:J19"/>
    <mergeCell ref="D27:J27"/>
    <mergeCell ref="D28:J28"/>
    <mergeCell ref="D30:J30"/>
    <mergeCell ref="D31:J31"/>
    <mergeCell ref="C26:J26"/>
    <mergeCell ref="C3:J3"/>
    <mergeCell ref="C9:J9"/>
    <mergeCell ref="D10:J10"/>
    <mergeCell ref="D15:J15"/>
    <mergeCell ref="C4:J4"/>
    <mergeCell ref="C6:J6"/>
    <mergeCell ref="C7:J7"/>
    <mergeCell ref="D11:J11"/>
    <mergeCell ref="D16:J16"/>
    <mergeCell ref="D17:J17"/>
    <mergeCell ref="F18:J18"/>
    <mergeCell ref="D33:J33"/>
    <mergeCell ref="D34:J34"/>
    <mergeCell ref="D35:J35"/>
    <mergeCell ref="G36:J36"/>
    <mergeCell ref="G37:J37"/>
    <mergeCell ref="G38:J38"/>
    <mergeCell ref="G39:J39"/>
    <mergeCell ref="G40:J40"/>
    <mergeCell ref="D47:J47"/>
    <mergeCell ref="E48:J48"/>
    <mergeCell ref="E49:J49"/>
    <mergeCell ref="D51:J51"/>
    <mergeCell ref="E50:J50"/>
    <mergeCell ref="C52:J52"/>
    <mergeCell ref="C54:J54"/>
    <mergeCell ref="C55:J55"/>
    <mergeCell ref="D61:J61"/>
    <mergeCell ref="C57:J57"/>
    <mergeCell ref="D58:J58"/>
    <mergeCell ref="D59:J59"/>
    <mergeCell ref="D60:J60"/>
    <mergeCell ref="D62:J62"/>
    <mergeCell ref="D65:J65"/>
    <mergeCell ref="D66:J66"/>
    <mergeCell ref="D68:J68"/>
    <mergeCell ref="D63:J63"/>
    <mergeCell ref="D67:J67"/>
    <mergeCell ref="D69:J69"/>
    <mergeCell ref="D70:J70"/>
    <mergeCell ref="C75:J75"/>
  </mergeCells>
  <pageMargins left="0.5902778" right="0.5902778" top="0.5902778" bottom="0.5902778" header="0" footer="0"/>
  <pageSetup r:id="rId1" paperSize="9" orientation="portrait" scale="77"/>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94</v>
      </c>
    </row>
    <row r="3" ht="6.96" customHeight="1">
      <c r="B3" s="137"/>
      <c r="C3" s="138"/>
      <c r="D3" s="138"/>
      <c r="E3" s="138"/>
      <c r="F3" s="138"/>
      <c r="G3" s="138"/>
      <c r="H3" s="138"/>
      <c r="I3" s="139"/>
      <c r="J3" s="138"/>
      <c r="K3" s="138"/>
      <c r="L3" s="20"/>
      <c r="AT3" s="17" t="s">
        <v>84</v>
      </c>
    </row>
    <row r="4" ht="24.96" customHeight="1">
      <c r="B4" s="20"/>
      <c r="D4" s="140" t="s">
        <v>182</v>
      </c>
      <c r="L4" s="20"/>
      <c r="M4" s="24" t="s">
        <v>10</v>
      </c>
      <c r="AT4" s="17" t="s">
        <v>4</v>
      </c>
    </row>
    <row r="5" ht="6.96" customHeight="1">
      <c r="B5" s="20"/>
      <c r="L5" s="20"/>
    </row>
    <row r="6" ht="12" customHeight="1">
      <c r="B6" s="20"/>
      <c r="D6" s="141" t="s">
        <v>16</v>
      </c>
      <c r="L6" s="20"/>
    </row>
    <row r="7" ht="16.5" customHeight="1">
      <c r="B7" s="20"/>
      <c r="E7" s="142" t="str">
        <f>'Rekapitulace stavby'!K6</f>
        <v>Oprava přejezdů v obvodu ST Ústí n.L.</v>
      </c>
      <c r="F7" s="141"/>
      <c r="G7" s="141"/>
      <c r="H7" s="141"/>
      <c r="L7" s="20"/>
    </row>
    <row r="8">
      <c r="B8" s="20"/>
      <c r="D8" s="141" t="s">
        <v>183</v>
      </c>
      <c r="L8" s="20"/>
    </row>
    <row r="9" ht="16.5" customHeight="1">
      <c r="B9" s="20"/>
      <c r="E9" s="142" t="s">
        <v>184</v>
      </c>
      <c r="L9" s="20"/>
    </row>
    <row r="10" ht="12" customHeight="1">
      <c r="B10" s="20"/>
      <c r="D10" s="141" t="s">
        <v>185</v>
      </c>
      <c r="L10" s="20"/>
    </row>
    <row r="11" s="1" customFormat="1" ht="16.5" customHeight="1">
      <c r="B11" s="43"/>
      <c r="E11" s="141" t="s">
        <v>186</v>
      </c>
      <c r="F11" s="1"/>
      <c r="G11" s="1"/>
      <c r="H11" s="1"/>
      <c r="I11" s="143"/>
      <c r="L11" s="43"/>
    </row>
    <row r="12" s="1" customFormat="1" ht="12" customHeight="1">
      <c r="B12" s="43"/>
      <c r="D12" s="141" t="s">
        <v>187</v>
      </c>
      <c r="I12" s="143"/>
      <c r="L12" s="43"/>
    </row>
    <row r="13" s="1" customFormat="1" ht="36.96" customHeight="1">
      <c r="B13" s="43"/>
      <c r="E13" s="144" t="s">
        <v>467</v>
      </c>
      <c r="F13" s="1"/>
      <c r="G13" s="1"/>
      <c r="H13" s="1"/>
      <c r="I13" s="143"/>
      <c r="L13" s="43"/>
    </row>
    <row r="14" s="1" customFormat="1">
      <c r="B14" s="43"/>
      <c r="I14" s="143"/>
      <c r="L14" s="43"/>
    </row>
    <row r="15" s="1" customFormat="1" ht="12" customHeight="1">
      <c r="B15" s="43"/>
      <c r="D15" s="141" t="s">
        <v>18</v>
      </c>
      <c r="F15" s="17" t="s">
        <v>21</v>
      </c>
      <c r="I15" s="145" t="s">
        <v>20</v>
      </c>
      <c r="J15" s="17" t="s">
        <v>21</v>
      </c>
      <c r="L15" s="43"/>
    </row>
    <row r="16" s="1" customFormat="1" ht="12" customHeight="1">
      <c r="B16" s="43"/>
      <c r="D16" s="141" t="s">
        <v>22</v>
      </c>
      <c r="F16" s="17" t="s">
        <v>23</v>
      </c>
      <c r="I16" s="145" t="s">
        <v>24</v>
      </c>
      <c r="J16" s="146" t="str">
        <f>'Rekapitulace stavby'!AN8</f>
        <v>2. 11. 2018</v>
      </c>
      <c r="L16" s="43"/>
    </row>
    <row r="17" s="1" customFormat="1" ht="10.8" customHeight="1">
      <c r="B17" s="43"/>
      <c r="I17" s="143"/>
      <c r="L17" s="43"/>
    </row>
    <row r="18" s="1" customFormat="1" ht="12" customHeight="1">
      <c r="B18" s="43"/>
      <c r="D18" s="141" t="s">
        <v>26</v>
      </c>
      <c r="I18" s="145" t="s">
        <v>27</v>
      </c>
      <c r="J18" s="17" t="s">
        <v>28</v>
      </c>
      <c r="L18" s="43"/>
    </row>
    <row r="19" s="1" customFormat="1" ht="18" customHeight="1">
      <c r="B19" s="43"/>
      <c r="E19" s="17" t="s">
        <v>29</v>
      </c>
      <c r="I19" s="145" t="s">
        <v>30</v>
      </c>
      <c r="J19" s="17" t="s">
        <v>31</v>
      </c>
      <c r="L19" s="43"/>
    </row>
    <row r="20" s="1" customFormat="1" ht="6.96" customHeight="1">
      <c r="B20" s="43"/>
      <c r="I20" s="143"/>
      <c r="L20" s="43"/>
    </row>
    <row r="21" s="1" customFormat="1" ht="12" customHeight="1">
      <c r="B21" s="43"/>
      <c r="D21" s="141" t="s">
        <v>32</v>
      </c>
      <c r="I21" s="145" t="s">
        <v>27</v>
      </c>
      <c r="J21" s="33" t="str">
        <f>'Rekapitulace stavby'!AN13</f>
        <v>Vyplň údaj</v>
      </c>
      <c r="L21" s="43"/>
    </row>
    <row r="22" s="1" customFormat="1" ht="18" customHeight="1">
      <c r="B22" s="43"/>
      <c r="E22" s="33" t="str">
        <f>'Rekapitulace stavby'!E14</f>
        <v>Vyplň údaj</v>
      </c>
      <c r="F22" s="17"/>
      <c r="G22" s="17"/>
      <c r="H22" s="17"/>
      <c r="I22" s="145" t="s">
        <v>30</v>
      </c>
      <c r="J22" s="33" t="str">
        <f>'Rekapitulace stavby'!AN14</f>
        <v>Vyplň údaj</v>
      </c>
      <c r="L22" s="43"/>
    </row>
    <row r="23" s="1" customFormat="1" ht="6.96" customHeight="1">
      <c r="B23" s="43"/>
      <c r="I23" s="143"/>
      <c r="L23" s="43"/>
    </row>
    <row r="24" s="1" customFormat="1" ht="12" customHeight="1">
      <c r="B24" s="43"/>
      <c r="D24" s="141" t="s">
        <v>34</v>
      </c>
      <c r="I24" s="145" t="s">
        <v>27</v>
      </c>
      <c r="J24" s="17" t="str">
        <f>IF('Rekapitulace stavby'!AN16="","",'Rekapitulace stavby'!AN16)</f>
        <v/>
      </c>
      <c r="L24" s="43"/>
    </row>
    <row r="25" s="1" customFormat="1" ht="18" customHeight="1">
      <c r="B25" s="43"/>
      <c r="E25" s="17" t="str">
        <f>IF('Rekapitulace stavby'!E17="","",'Rekapitulace stavby'!E17)</f>
        <v xml:space="preserve"> </v>
      </c>
      <c r="I25" s="145" t="s">
        <v>30</v>
      </c>
      <c r="J25" s="17" t="str">
        <f>IF('Rekapitulace stavby'!AN17="","",'Rekapitulace stavby'!AN17)</f>
        <v/>
      </c>
      <c r="L25" s="43"/>
    </row>
    <row r="26" s="1" customFormat="1" ht="6.96" customHeight="1">
      <c r="B26" s="43"/>
      <c r="I26" s="143"/>
      <c r="L26" s="43"/>
    </row>
    <row r="27" s="1" customFormat="1" ht="12" customHeight="1">
      <c r="B27" s="43"/>
      <c r="D27" s="141" t="s">
        <v>37</v>
      </c>
      <c r="I27" s="145" t="s">
        <v>27</v>
      </c>
      <c r="J27" s="17" t="s">
        <v>21</v>
      </c>
      <c r="L27" s="43"/>
    </row>
    <row r="28" s="1" customFormat="1" ht="18" customHeight="1">
      <c r="B28" s="43"/>
      <c r="E28" s="17" t="s">
        <v>38</v>
      </c>
      <c r="I28" s="145" t="s">
        <v>30</v>
      </c>
      <c r="J28" s="17" t="s">
        <v>21</v>
      </c>
      <c r="L28" s="43"/>
    </row>
    <row r="29" s="1" customFormat="1" ht="6.96" customHeight="1">
      <c r="B29" s="43"/>
      <c r="I29" s="143"/>
      <c r="L29" s="43"/>
    </row>
    <row r="30" s="1" customFormat="1" ht="12" customHeight="1">
      <c r="B30" s="43"/>
      <c r="D30" s="141" t="s">
        <v>39</v>
      </c>
      <c r="I30" s="143"/>
      <c r="L30" s="43"/>
    </row>
    <row r="31" s="7" customFormat="1" ht="45" customHeight="1">
      <c r="B31" s="147"/>
      <c r="E31" s="148" t="s">
        <v>40</v>
      </c>
      <c r="F31" s="148"/>
      <c r="G31" s="148"/>
      <c r="H31" s="148"/>
      <c r="I31" s="149"/>
      <c r="L31" s="147"/>
    </row>
    <row r="32" s="1" customFormat="1" ht="6.96" customHeight="1">
      <c r="B32" s="43"/>
      <c r="I32" s="143"/>
      <c r="L32" s="43"/>
    </row>
    <row r="33" s="1" customFormat="1" ht="6.96" customHeight="1">
      <c r="B33" s="43"/>
      <c r="D33" s="71"/>
      <c r="E33" s="71"/>
      <c r="F33" s="71"/>
      <c r="G33" s="71"/>
      <c r="H33" s="71"/>
      <c r="I33" s="150"/>
      <c r="J33" s="71"/>
      <c r="K33" s="71"/>
      <c r="L33" s="43"/>
    </row>
    <row r="34" s="1" customFormat="1" ht="25.44" customHeight="1">
      <c r="B34" s="43"/>
      <c r="D34" s="151" t="s">
        <v>41</v>
      </c>
      <c r="I34" s="143"/>
      <c r="J34" s="152">
        <f>ROUND(J94, 2)</f>
        <v>0</v>
      </c>
      <c r="L34" s="43"/>
    </row>
    <row r="35" s="1" customFormat="1" ht="6.96" customHeight="1">
      <c r="B35" s="43"/>
      <c r="D35" s="71"/>
      <c r="E35" s="71"/>
      <c r="F35" s="71"/>
      <c r="G35" s="71"/>
      <c r="H35" s="71"/>
      <c r="I35" s="150"/>
      <c r="J35" s="71"/>
      <c r="K35" s="71"/>
      <c r="L35" s="43"/>
    </row>
    <row r="36" s="1" customFormat="1" ht="14.4" customHeight="1">
      <c r="B36" s="43"/>
      <c r="F36" s="153" t="s">
        <v>43</v>
      </c>
      <c r="I36" s="154" t="s">
        <v>42</v>
      </c>
      <c r="J36" s="153" t="s">
        <v>44</v>
      </c>
      <c r="L36" s="43"/>
    </row>
    <row r="37" s="1" customFormat="1" ht="14.4" customHeight="1">
      <c r="B37" s="43"/>
      <c r="D37" s="141" t="s">
        <v>45</v>
      </c>
      <c r="E37" s="141" t="s">
        <v>46</v>
      </c>
      <c r="F37" s="155">
        <f>ROUND((SUM(BE94:BE120)),  2)</f>
        <v>0</v>
      </c>
      <c r="I37" s="156">
        <v>0.20999999999999999</v>
      </c>
      <c r="J37" s="155">
        <f>ROUND(((SUM(BE94:BE120))*I37),  2)</f>
        <v>0</v>
      </c>
      <c r="L37" s="43"/>
    </row>
    <row r="38" s="1" customFormat="1" ht="14.4" customHeight="1">
      <c r="B38" s="43"/>
      <c r="E38" s="141" t="s">
        <v>47</v>
      </c>
      <c r="F38" s="155">
        <f>ROUND((SUM(BF94:BF120)),  2)</f>
        <v>0</v>
      </c>
      <c r="I38" s="156">
        <v>0.14999999999999999</v>
      </c>
      <c r="J38" s="155">
        <f>ROUND(((SUM(BF94:BF120))*I38),  2)</f>
        <v>0</v>
      </c>
      <c r="L38" s="43"/>
    </row>
    <row r="39" hidden="1" s="1" customFormat="1" ht="14.4" customHeight="1">
      <c r="B39" s="43"/>
      <c r="E39" s="141" t="s">
        <v>48</v>
      </c>
      <c r="F39" s="155">
        <f>ROUND((SUM(BG94:BG120)),  2)</f>
        <v>0</v>
      </c>
      <c r="I39" s="156">
        <v>0.20999999999999999</v>
      </c>
      <c r="J39" s="155">
        <f>0</f>
        <v>0</v>
      </c>
      <c r="L39" s="43"/>
    </row>
    <row r="40" hidden="1" s="1" customFormat="1" ht="14.4" customHeight="1">
      <c r="B40" s="43"/>
      <c r="E40" s="141" t="s">
        <v>49</v>
      </c>
      <c r="F40" s="155">
        <f>ROUND((SUM(BH94:BH120)),  2)</f>
        <v>0</v>
      </c>
      <c r="I40" s="156">
        <v>0.14999999999999999</v>
      </c>
      <c r="J40" s="155">
        <f>0</f>
        <v>0</v>
      </c>
      <c r="L40" s="43"/>
    </row>
    <row r="41" hidden="1" s="1" customFormat="1" ht="14.4" customHeight="1">
      <c r="B41" s="43"/>
      <c r="E41" s="141" t="s">
        <v>50</v>
      </c>
      <c r="F41" s="155">
        <f>ROUND((SUM(BI94:BI120)),  2)</f>
        <v>0</v>
      </c>
      <c r="I41" s="156">
        <v>0</v>
      </c>
      <c r="J41" s="155">
        <f>0</f>
        <v>0</v>
      </c>
      <c r="L41" s="43"/>
    </row>
    <row r="42" s="1" customFormat="1" ht="6.96" customHeight="1">
      <c r="B42" s="43"/>
      <c r="I42" s="143"/>
      <c r="L42" s="43"/>
    </row>
    <row r="43" s="1" customFormat="1" ht="25.44" customHeight="1">
      <c r="B43" s="43"/>
      <c r="C43" s="157"/>
      <c r="D43" s="158" t="s">
        <v>51</v>
      </c>
      <c r="E43" s="159"/>
      <c r="F43" s="159"/>
      <c r="G43" s="160" t="s">
        <v>52</v>
      </c>
      <c r="H43" s="161" t="s">
        <v>53</v>
      </c>
      <c r="I43" s="162"/>
      <c r="J43" s="163">
        <f>SUM(J34:J41)</f>
        <v>0</v>
      </c>
      <c r="K43" s="164"/>
      <c r="L43" s="43"/>
    </row>
    <row r="44" s="1" customFormat="1" ht="14.4" customHeight="1">
      <c r="B44" s="165"/>
      <c r="C44" s="166"/>
      <c r="D44" s="166"/>
      <c r="E44" s="166"/>
      <c r="F44" s="166"/>
      <c r="G44" s="166"/>
      <c r="H44" s="166"/>
      <c r="I44" s="167"/>
      <c r="J44" s="166"/>
      <c r="K44" s="166"/>
      <c r="L44" s="43"/>
    </row>
    <row r="48" s="1" customFormat="1" ht="6.96" customHeight="1">
      <c r="B48" s="168"/>
      <c r="C48" s="169"/>
      <c r="D48" s="169"/>
      <c r="E48" s="169"/>
      <c r="F48" s="169"/>
      <c r="G48" s="169"/>
      <c r="H48" s="169"/>
      <c r="I48" s="170"/>
      <c r="J48" s="169"/>
      <c r="K48" s="169"/>
      <c r="L48" s="43"/>
    </row>
    <row r="49" s="1" customFormat="1" ht="24.96" customHeight="1">
      <c r="B49" s="38"/>
      <c r="C49" s="23" t="s">
        <v>189</v>
      </c>
      <c r="D49" s="39"/>
      <c r="E49" s="39"/>
      <c r="F49" s="39"/>
      <c r="G49" s="39"/>
      <c r="H49" s="39"/>
      <c r="I49" s="143"/>
      <c r="J49" s="39"/>
      <c r="K49" s="39"/>
      <c r="L49" s="43"/>
    </row>
    <row r="50" s="1" customFormat="1" ht="6.96" customHeight="1">
      <c r="B50" s="38"/>
      <c r="C50" s="39"/>
      <c r="D50" s="39"/>
      <c r="E50" s="39"/>
      <c r="F50" s="39"/>
      <c r="G50" s="39"/>
      <c r="H50" s="39"/>
      <c r="I50" s="143"/>
      <c r="J50" s="39"/>
      <c r="K50" s="39"/>
      <c r="L50" s="43"/>
    </row>
    <row r="51" s="1" customFormat="1" ht="12" customHeight="1">
      <c r="B51" s="38"/>
      <c r="C51" s="32" t="s">
        <v>16</v>
      </c>
      <c r="D51" s="39"/>
      <c r="E51" s="39"/>
      <c r="F51" s="39"/>
      <c r="G51" s="39"/>
      <c r="H51" s="39"/>
      <c r="I51" s="143"/>
      <c r="J51" s="39"/>
      <c r="K51" s="39"/>
      <c r="L51" s="43"/>
    </row>
    <row r="52" s="1" customFormat="1" ht="16.5" customHeight="1">
      <c r="B52" s="38"/>
      <c r="C52" s="39"/>
      <c r="D52" s="39"/>
      <c r="E52" s="171" t="str">
        <f>E7</f>
        <v>Oprava přejezdů v obvodu ST Ústí n.L.</v>
      </c>
      <c r="F52" s="32"/>
      <c r="G52" s="32"/>
      <c r="H52" s="32"/>
      <c r="I52" s="143"/>
      <c r="J52" s="39"/>
      <c r="K52" s="39"/>
      <c r="L52" s="43"/>
    </row>
    <row r="53" ht="12" customHeight="1">
      <c r="B53" s="21"/>
      <c r="C53" s="32" t="s">
        <v>183</v>
      </c>
      <c r="D53" s="22"/>
      <c r="E53" s="22"/>
      <c r="F53" s="22"/>
      <c r="G53" s="22"/>
      <c r="H53" s="22"/>
      <c r="I53" s="136"/>
      <c r="J53" s="22"/>
      <c r="K53" s="22"/>
      <c r="L53" s="20"/>
    </row>
    <row r="54" ht="16.5" customHeight="1">
      <c r="B54" s="21"/>
      <c r="C54" s="22"/>
      <c r="D54" s="22"/>
      <c r="E54" s="171" t="s">
        <v>184</v>
      </c>
      <c r="F54" s="22"/>
      <c r="G54" s="22"/>
      <c r="H54" s="22"/>
      <c r="I54" s="136"/>
      <c r="J54" s="22"/>
      <c r="K54" s="22"/>
      <c r="L54" s="20"/>
    </row>
    <row r="55" ht="12" customHeight="1">
      <c r="B55" s="21"/>
      <c r="C55" s="32" t="s">
        <v>185</v>
      </c>
      <c r="D55" s="22"/>
      <c r="E55" s="22"/>
      <c r="F55" s="22"/>
      <c r="G55" s="22"/>
      <c r="H55" s="22"/>
      <c r="I55" s="136"/>
      <c r="J55" s="22"/>
      <c r="K55" s="22"/>
      <c r="L55" s="20"/>
    </row>
    <row r="56" s="1" customFormat="1" ht="16.5" customHeight="1">
      <c r="B56" s="38"/>
      <c r="C56" s="39"/>
      <c r="D56" s="39"/>
      <c r="E56" s="32" t="s">
        <v>186</v>
      </c>
      <c r="F56" s="39"/>
      <c r="G56" s="39"/>
      <c r="H56" s="39"/>
      <c r="I56" s="143"/>
      <c r="J56" s="39"/>
      <c r="K56" s="39"/>
      <c r="L56" s="43"/>
    </row>
    <row r="57" s="1" customFormat="1" ht="12" customHeight="1">
      <c r="B57" s="38"/>
      <c r="C57" s="32" t="s">
        <v>187</v>
      </c>
      <c r="D57" s="39"/>
      <c r="E57" s="39"/>
      <c r="F57" s="39"/>
      <c r="G57" s="39"/>
      <c r="H57" s="39"/>
      <c r="I57" s="143"/>
      <c r="J57" s="39"/>
      <c r="K57" s="39"/>
      <c r="L57" s="43"/>
    </row>
    <row r="58" s="1" customFormat="1" ht="16.5" customHeight="1">
      <c r="B58" s="38"/>
      <c r="C58" s="39"/>
      <c r="D58" s="39"/>
      <c r="E58" s="64" t="str">
        <f>E13</f>
        <v>2 - Propustek pod ú.k.</v>
      </c>
      <c r="F58" s="39"/>
      <c r="G58" s="39"/>
      <c r="H58" s="39"/>
      <c r="I58" s="143"/>
      <c r="J58" s="39"/>
      <c r="K58" s="39"/>
      <c r="L58" s="43"/>
    </row>
    <row r="59" s="1" customFormat="1" ht="6.96" customHeight="1">
      <c r="B59" s="38"/>
      <c r="C59" s="39"/>
      <c r="D59" s="39"/>
      <c r="E59" s="39"/>
      <c r="F59" s="39"/>
      <c r="G59" s="39"/>
      <c r="H59" s="39"/>
      <c r="I59" s="143"/>
      <c r="J59" s="39"/>
      <c r="K59" s="39"/>
      <c r="L59" s="43"/>
    </row>
    <row r="60" s="1" customFormat="1" ht="12" customHeight="1">
      <c r="B60" s="38"/>
      <c r="C60" s="32" t="s">
        <v>22</v>
      </c>
      <c r="D60" s="39"/>
      <c r="E60" s="39"/>
      <c r="F60" s="27" t="str">
        <f>F16</f>
        <v>obvod ST Ústí n.L.</v>
      </c>
      <c r="G60" s="39"/>
      <c r="H60" s="39"/>
      <c r="I60" s="145" t="s">
        <v>24</v>
      </c>
      <c r="J60" s="67" t="str">
        <f>IF(J16="","",J16)</f>
        <v>2. 11. 2018</v>
      </c>
      <c r="K60" s="39"/>
      <c r="L60" s="43"/>
    </row>
    <row r="61" s="1" customFormat="1" ht="6.96" customHeight="1">
      <c r="B61" s="38"/>
      <c r="C61" s="39"/>
      <c r="D61" s="39"/>
      <c r="E61" s="39"/>
      <c r="F61" s="39"/>
      <c r="G61" s="39"/>
      <c r="H61" s="39"/>
      <c r="I61" s="143"/>
      <c r="J61" s="39"/>
      <c r="K61" s="39"/>
      <c r="L61" s="43"/>
    </row>
    <row r="62" s="1" customFormat="1" ht="13.65" customHeight="1">
      <c r="B62" s="38"/>
      <c r="C62" s="32" t="s">
        <v>26</v>
      </c>
      <c r="D62" s="39"/>
      <c r="E62" s="39"/>
      <c r="F62" s="27" t="str">
        <f>E19</f>
        <v>SŽDC s.o., OŘ Ústí n.L., ST Ústí n.L.</v>
      </c>
      <c r="G62" s="39"/>
      <c r="H62" s="39"/>
      <c r="I62" s="145" t="s">
        <v>34</v>
      </c>
      <c r="J62" s="36" t="str">
        <f>E25</f>
        <v xml:space="preserve"> </v>
      </c>
      <c r="K62" s="39"/>
      <c r="L62" s="43"/>
    </row>
    <row r="63" s="1" customFormat="1" ht="24.9" customHeight="1">
      <c r="B63" s="38"/>
      <c r="C63" s="32" t="s">
        <v>32</v>
      </c>
      <c r="D63" s="39"/>
      <c r="E63" s="39"/>
      <c r="F63" s="27" t="str">
        <f>IF(E22="","",E22)</f>
        <v>Vyplň údaj</v>
      </c>
      <c r="G63" s="39"/>
      <c r="H63" s="39"/>
      <c r="I63" s="145" t="s">
        <v>37</v>
      </c>
      <c r="J63" s="36" t="str">
        <f>E28</f>
        <v>Jakub Lukášek, DiS; Jan Seemann, DiS</v>
      </c>
      <c r="K63" s="39"/>
      <c r="L63" s="43"/>
    </row>
    <row r="64" s="1" customFormat="1" ht="10.32" customHeight="1">
      <c r="B64" s="38"/>
      <c r="C64" s="39"/>
      <c r="D64" s="39"/>
      <c r="E64" s="39"/>
      <c r="F64" s="39"/>
      <c r="G64" s="39"/>
      <c r="H64" s="39"/>
      <c r="I64" s="143"/>
      <c r="J64" s="39"/>
      <c r="K64" s="39"/>
      <c r="L64" s="43"/>
    </row>
    <row r="65" s="1" customFormat="1" ht="29.28" customHeight="1">
      <c r="B65" s="38"/>
      <c r="C65" s="172" t="s">
        <v>190</v>
      </c>
      <c r="D65" s="173"/>
      <c r="E65" s="173"/>
      <c r="F65" s="173"/>
      <c r="G65" s="173"/>
      <c r="H65" s="173"/>
      <c r="I65" s="174"/>
      <c r="J65" s="175" t="s">
        <v>191</v>
      </c>
      <c r="K65" s="173"/>
      <c r="L65" s="43"/>
    </row>
    <row r="66" s="1" customFormat="1" ht="10.32" customHeight="1">
      <c r="B66" s="38"/>
      <c r="C66" s="39"/>
      <c r="D66" s="39"/>
      <c r="E66" s="39"/>
      <c r="F66" s="39"/>
      <c r="G66" s="39"/>
      <c r="H66" s="39"/>
      <c r="I66" s="143"/>
      <c r="J66" s="39"/>
      <c r="K66" s="39"/>
      <c r="L66" s="43"/>
    </row>
    <row r="67" s="1" customFormat="1" ht="22.8" customHeight="1">
      <c r="B67" s="38"/>
      <c r="C67" s="176" t="s">
        <v>73</v>
      </c>
      <c r="D67" s="39"/>
      <c r="E67" s="39"/>
      <c r="F67" s="39"/>
      <c r="G67" s="39"/>
      <c r="H67" s="39"/>
      <c r="I67" s="143"/>
      <c r="J67" s="97">
        <f>J94</f>
        <v>0</v>
      </c>
      <c r="K67" s="39"/>
      <c r="L67" s="43"/>
      <c r="AU67" s="17" t="s">
        <v>192</v>
      </c>
    </row>
    <row r="68" s="8" customFormat="1" ht="24.96" customHeight="1">
      <c r="B68" s="177"/>
      <c r="C68" s="178"/>
      <c r="D68" s="179" t="s">
        <v>193</v>
      </c>
      <c r="E68" s="180"/>
      <c r="F68" s="180"/>
      <c r="G68" s="180"/>
      <c r="H68" s="180"/>
      <c r="I68" s="181"/>
      <c r="J68" s="182">
        <f>J95</f>
        <v>0</v>
      </c>
      <c r="K68" s="178"/>
      <c r="L68" s="183"/>
    </row>
    <row r="69" s="9" customFormat="1" ht="19.92" customHeight="1">
      <c r="B69" s="184"/>
      <c r="C69" s="120"/>
      <c r="D69" s="185" t="s">
        <v>468</v>
      </c>
      <c r="E69" s="186"/>
      <c r="F69" s="186"/>
      <c r="G69" s="186"/>
      <c r="H69" s="186"/>
      <c r="I69" s="187"/>
      <c r="J69" s="188">
        <f>J96</f>
        <v>0</v>
      </c>
      <c r="K69" s="120"/>
      <c r="L69" s="189"/>
    </row>
    <row r="70" s="9" customFormat="1" ht="19.92" customHeight="1">
      <c r="B70" s="184"/>
      <c r="C70" s="120"/>
      <c r="D70" s="185" t="s">
        <v>469</v>
      </c>
      <c r="E70" s="186"/>
      <c r="F70" s="186"/>
      <c r="G70" s="186"/>
      <c r="H70" s="186"/>
      <c r="I70" s="187"/>
      <c r="J70" s="188">
        <f>J103</f>
        <v>0</v>
      </c>
      <c r="K70" s="120"/>
      <c r="L70" s="189"/>
    </row>
    <row r="71" s="1" customFormat="1" ht="21.84" customHeight="1">
      <c r="B71" s="38"/>
      <c r="C71" s="39"/>
      <c r="D71" s="39"/>
      <c r="E71" s="39"/>
      <c r="F71" s="39"/>
      <c r="G71" s="39"/>
      <c r="H71" s="39"/>
      <c r="I71" s="143"/>
      <c r="J71" s="39"/>
      <c r="K71" s="39"/>
      <c r="L71" s="43"/>
    </row>
    <row r="72" s="1" customFormat="1" ht="6.96" customHeight="1">
      <c r="B72" s="57"/>
      <c r="C72" s="58"/>
      <c r="D72" s="58"/>
      <c r="E72" s="58"/>
      <c r="F72" s="58"/>
      <c r="G72" s="58"/>
      <c r="H72" s="58"/>
      <c r="I72" s="167"/>
      <c r="J72" s="58"/>
      <c r="K72" s="58"/>
      <c r="L72" s="43"/>
    </row>
    <row r="76" s="1" customFormat="1" ht="6.96" customHeight="1">
      <c r="B76" s="59"/>
      <c r="C76" s="60"/>
      <c r="D76" s="60"/>
      <c r="E76" s="60"/>
      <c r="F76" s="60"/>
      <c r="G76" s="60"/>
      <c r="H76" s="60"/>
      <c r="I76" s="170"/>
      <c r="J76" s="60"/>
      <c r="K76" s="60"/>
      <c r="L76" s="43"/>
    </row>
    <row r="77" s="1" customFormat="1" ht="24.96" customHeight="1">
      <c r="B77" s="38"/>
      <c r="C77" s="23" t="s">
        <v>197</v>
      </c>
      <c r="D77" s="39"/>
      <c r="E77" s="39"/>
      <c r="F77" s="39"/>
      <c r="G77" s="39"/>
      <c r="H77" s="39"/>
      <c r="I77" s="143"/>
      <c r="J77" s="39"/>
      <c r="K77" s="39"/>
      <c r="L77" s="43"/>
    </row>
    <row r="78" s="1" customFormat="1" ht="6.96" customHeight="1">
      <c r="B78" s="38"/>
      <c r="C78" s="39"/>
      <c r="D78" s="39"/>
      <c r="E78" s="39"/>
      <c r="F78" s="39"/>
      <c r="G78" s="39"/>
      <c r="H78" s="39"/>
      <c r="I78" s="143"/>
      <c r="J78" s="39"/>
      <c r="K78" s="39"/>
      <c r="L78" s="43"/>
    </row>
    <row r="79" s="1" customFormat="1" ht="12" customHeight="1">
      <c r="B79" s="38"/>
      <c r="C79" s="32" t="s">
        <v>16</v>
      </c>
      <c r="D79" s="39"/>
      <c r="E79" s="39"/>
      <c r="F79" s="39"/>
      <c r="G79" s="39"/>
      <c r="H79" s="39"/>
      <c r="I79" s="143"/>
      <c r="J79" s="39"/>
      <c r="K79" s="39"/>
      <c r="L79" s="43"/>
    </row>
    <row r="80" s="1" customFormat="1" ht="16.5" customHeight="1">
      <c r="B80" s="38"/>
      <c r="C80" s="39"/>
      <c r="D80" s="39"/>
      <c r="E80" s="171" t="str">
        <f>E7</f>
        <v>Oprava přejezdů v obvodu ST Ústí n.L.</v>
      </c>
      <c r="F80" s="32"/>
      <c r="G80" s="32"/>
      <c r="H80" s="32"/>
      <c r="I80" s="143"/>
      <c r="J80" s="39"/>
      <c r="K80" s="39"/>
      <c r="L80" s="43"/>
    </row>
    <row r="81" ht="12" customHeight="1">
      <c r="B81" s="21"/>
      <c r="C81" s="32" t="s">
        <v>183</v>
      </c>
      <c r="D81" s="22"/>
      <c r="E81" s="22"/>
      <c r="F81" s="22"/>
      <c r="G81" s="22"/>
      <c r="H81" s="22"/>
      <c r="I81" s="136"/>
      <c r="J81" s="22"/>
      <c r="K81" s="22"/>
      <c r="L81" s="20"/>
    </row>
    <row r="82" ht="16.5" customHeight="1">
      <c r="B82" s="21"/>
      <c r="C82" s="22"/>
      <c r="D82" s="22"/>
      <c r="E82" s="171" t="s">
        <v>184</v>
      </c>
      <c r="F82" s="22"/>
      <c r="G82" s="22"/>
      <c r="H82" s="22"/>
      <c r="I82" s="136"/>
      <c r="J82" s="22"/>
      <c r="K82" s="22"/>
      <c r="L82" s="20"/>
    </row>
    <row r="83" ht="12" customHeight="1">
      <c r="B83" s="21"/>
      <c r="C83" s="32" t="s">
        <v>185</v>
      </c>
      <c r="D83" s="22"/>
      <c r="E83" s="22"/>
      <c r="F83" s="22"/>
      <c r="G83" s="22"/>
      <c r="H83" s="22"/>
      <c r="I83" s="136"/>
      <c r="J83" s="22"/>
      <c r="K83" s="22"/>
      <c r="L83" s="20"/>
    </row>
    <row r="84" s="1" customFormat="1" ht="16.5" customHeight="1">
      <c r="B84" s="38"/>
      <c r="C84" s="39"/>
      <c r="D84" s="39"/>
      <c r="E84" s="32" t="s">
        <v>186</v>
      </c>
      <c r="F84" s="39"/>
      <c r="G84" s="39"/>
      <c r="H84" s="39"/>
      <c r="I84" s="143"/>
      <c r="J84" s="39"/>
      <c r="K84" s="39"/>
      <c r="L84" s="43"/>
    </row>
    <row r="85" s="1" customFormat="1" ht="12" customHeight="1">
      <c r="B85" s="38"/>
      <c r="C85" s="32" t="s">
        <v>187</v>
      </c>
      <c r="D85" s="39"/>
      <c r="E85" s="39"/>
      <c r="F85" s="39"/>
      <c r="G85" s="39"/>
      <c r="H85" s="39"/>
      <c r="I85" s="143"/>
      <c r="J85" s="39"/>
      <c r="K85" s="39"/>
      <c r="L85" s="43"/>
    </row>
    <row r="86" s="1" customFormat="1" ht="16.5" customHeight="1">
      <c r="B86" s="38"/>
      <c r="C86" s="39"/>
      <c r="D86" s="39"/>
      <c r="E86" s="64" t="str">
        <f>E13</f>
        <v>2 - Propustek pod ú.k.</v>
      </c>
      <c r="F86" s="39"/>
      <c r="G86" s="39"/>
      <c r="H86" s="39"/>
      <c r="I86" s="143"/>
      <c r="J86" s="39"/>
      <c r="K86" s="39"/>
      <c r="L86" s="43"/>
    </row>
    <row r="87" s="1" customFormat="1" ht="6.96" customHeight="1">
      <c r="B87" s="38"/>
      <c r="C87" s="39"/>
      <c r="D87" s="39"/>
      <c r="E87" s="39"/>
      <c r="F87" s="39"/>
      <c r="G87" s="39"/>
      <c r="H87" s="39"/>
      <c r="I87" s="143"/>
      <c r="J87" s="39"/>
      <c r="K87" s="39"/>
      <c r="L87" s="43"/>
    </row>
    <row r="88" s="1" customFormat="1" ht="12" customHeight="1">
      <c r="B88" s="38"/>
      <c r="C88" s="32" t="s">
        <v>22</v>
      </c>
      <c r="D88" s="39"/>
      <c r="E88" s="39"/>
      <c r="F88" s="27" t="str">
        <f>F16</f>
        <v>obvod ST Ústí n.L.</v>
      </c>
      <c r="G88" s="39"/>
      <c r="H88" s="39"/>
      <c r="I88" s="145" t="s">
        <v>24</v>
      </c>
      <c r="J88" s="67" t="str">
        <f>IF(J16="","",J16)</f>
        <v>2. 11. 2018</v>
      </c>
      <c r="K88" s="39"/>
      <c r="L88" s="43"/>
    </row>
    <row r="89" s="1" customFormat="1" ht="6.96" customHeight="1">
      <c r="B89" s="38"/>
      <c r="C89" s="39"/>
      <c r="D89" s="39"/>
      <c r="E89" s="39"/>
      <c r="F89" s="39"/>
      <c r="G89" s="39"/>
      <c r="H89" s="39"/>
      <c r="I89" s="143"/>
      <c r="J89" s="39"/>
      <c r="K89" s="39"/>
      <c r="L89" s="43"/>
    </row>
    <row r="90" s="1" customFormat="1" ht="13.65" customHeight="1">
      <c r="B90" s="38"/>
      <c r="C90" s="32" t="s">
        <v>26</v>
      </c>
      <c r="D90" s="39"/>
      <c r="E90" s="39"/>
      <c r="F90" s="27" t="str">
        <f>E19</f>
        <v>SŽDC s.o., OŘ Ústí n.L., ST Ústí n.L.</v>
      </c>
      <c r="G90" s="39"/>
      <c r="H90" s="39"/>
      <c r="I90" s="145" t="s">
        <v>34</v>
      </c>
      <c r="J90" s="36" t="str">
        <f>E25</f>
        <v xml:space="preserve"> </v>
      </c>
      <c r="K90" s="39"/>
      <c r="L90" s="43"/>
    </row>
    <row r="91" s="1" customFormat="1" ht="24.9" customHeight="1">
      <c r="B91" s="38"/>
      <c r="C91" s="32" t="s">
        <v>32</v>
      </c>
      <c r="D91" s="39"/>
      <c r="E91" s="39"/>
      <c r="F91" s="27" t="str">
        <f>IF(E22="","",E22)</f>
        <v>Vyplň údaj</v>
      </c>
      <c r="G91" s="39"/>
      <c r="H91" s="39"/>
      <c r="I91" s="145" t="s">
        <v>37</v>
      </c>
      <c r="J91" s="36" t="str">
        <f>E28</f>
        <v>Jakub Lukášek, DiS; Jan Seemann, DiS</v>
      </c>
      <c r="K91" s="39"/>
      <c r="L91" s="43"/>
    </row>
    <row r="92" s="1" customFormat="1" ht="10.32" customHeight="1">
      <c r="B92" s="38"/>
      <c r="C92" s="39"/>
      <c r="D92" s="39"/>
      <c r="E92" s="39"/>
      <c r="F92" s="39"/>
      <c r="G92" s="39"/>
      <c r="H92" s="39"/>
      <c r="I92" s="143"/>
      <c r="J92" s="39"/>
      <c r="K92" s="39"/>
      <c r="L92" s="43"/>
    </row>
    <row r="93" s="10" customFormat="1" ht="29.28" customHeight="1">
      <c r="B93" s="190"/>
      <c r="C93" s="191" t="s">
        <v>198</v>
      </c>
      <c r="D93" s="192" t="s">
        <v>60</v>
      </c>
      <c r="E93" s="192" t="s">
        <v>56</v>
      </c>
      <c r="F93" s="192" t="s">
        <v>57</v>
      </c>
      <c r="G93" s="192" t="s">
        <v>199</v>
      </c>
      <c r="H93" s="192" t="s">
        <v>200</v>
      </c>
      <c r="I93" s="193" t="s">
        <v>201</v>
      </c>
      <c r="J93" s="192" t="s">
        <v>191</v>
      </c>
      <c r="K93" s="194" t="s">
        <v>202</v>
      </c>
      <c r="L93" s="195"/>
      <c r="M93" s="87" t="s">
        <v>21</v>
      </c>
      <c r="N93" s="88" t="s">
        <v>45</v>
      </c>
      <c r="O93" s="88" t="s">
        <v>203</v>
      </c>
      <c r="P93" s="88" t="s">
        <v>204</v>
      </c>
      <c r="Q93" s="88" t="s">
        <v>205</v>
      </c>
      <c r="R93" s="88" t="s">
        <v>206</v>
      </c>
      <c r="S93" s="88" t="s">
        <v>207</v>
      </c>
      <c r="T93" s="89" t="s">
        <v>208</v>
      </c>
    </row>
    <row r="94" s="1" customFormat="1" ht="22.8" customHeight="1">
      <c r="B94" s="38"/>
      <c r="C94" s="94" t="s">
        <v>209</v>
      </c>
      <c r="D94" s="39"/>
      <c r="E94" s="39"/>
      <c r="F94" s="39"/>
      <c r="G94" s="39"/>
      <c r="H94" s="39"/>
      <c r="I94" s="143"/>
      <c r="J94" s="196">
        <f>BK94</f>
        <v>0</v>
      </c>
      <c r="K94" s="39"/>
      <c r="L94" s="43"/>
      <c r="M94" s="90"/>
      <c r="N94" s="91"/>
      <c r="O94" s="91"/>
      <c r="P94" s="197">
        <f>P95</f>
        <v>0</v>
      </c>
      <c r="Q94" s="91"/>
      <c r="R94" s="197">
        <f>R95</f>
        <v>1.3542438848</v>
      </c>
      <c r="S94" s="91"/>
      <c r="T94" s="198">
        <f>T95</f>
        <v>0</v>
      </c>
      <c r="AT94" s="17" t="s">
        <v>74</v>
      </c>
      <c r="AU94" s="17" t="s">
        <v>192</v>
      </c>
      <c r="BK94" s="199">
        <f>BK95</f>
        <v>0</v>
      </c>
    </row>
    <row r="95" s="11" customFormat="1" ht="25.92" customHeight="1">
      <c r="B95" s="200"/>
      <c r="C95" s="201"/>
      <c r="D95" s="202" t="s">
        <v>74</v>
      </c>
      <c r="E95" s="203" t="s">
        <v>210</v>
      </c>
      <c r="F95" s="203" t="s">
        <v>211</v>
      </c>
      <c r="G95" s="201"/>
      <c r="H95" s="201"/>
      <c r="I95" s="204"/>
      <c r="J95" s="205">
        <f>BK95</f>
        <v>0</v>
      </c>
      <c r="K95" s="201"/>
      <c r="L95" s="206"/>
      <c r="M95" s="207"/>
      <c r="N95" s="208"/>
      <c r="O95" s="208"/>
      <c r="P95" s="209">
        <f>P96+P103</f>
        <v>0</v>
      </c>
      <c r="Q95" s="208"/>
      <c r="R95" s="209">
        <f>R96+R103</f>
        <v>1.3542438848</v>
      </c>
      <c r="S95" s="208"/>
      <c r="T95" s="210">
        <f>T96+T103</f>
        <v>0</v>
      </c>
      <c r="AR95" s="211" t="s">
        <v>82</v>
      </c>
      <c r="AT95" s="212" t="s">
        <v>74</v>
      </c>
      <c r="AU95" s="212" t="s">
        <v>75</v>
      </c>
      <c r="AY95" s="211" t="s">
        <v>212</v>
      </c>
      <c r="BK95" s="213">
        <f>BK96+BK103</f>
        <v>0</v>
      </c>
    </row>
    <row r="96" s="11" customFormat="1" ht="22.8" customHeight="1">
      <c r="B96" s="200"/>
      <c r="C96" s="201"/>
      <c r="D96" s="202" t="s">
        <v>74</v>
      </c>
      <c r="E96" s="214" t="s">
        <v>251</v>
      </c>
      <c r="F96" s="214" t="s">
        <v>470</v>
      </c>
      <c r="G96" s="201"/>
      <c r="H96" s="201"/>
      <c r="I96" s="204"/>
      <c r="J96" s="215">
        <f>BK96</f>
        <v>0</v>
      </c>
      <c r="K96" s="201"/>
      <c r="L96" s="206"/>
      <c r="M96" s="207"/>
      <c r="N96" s="208"/>
      <c r="O96" s="208"/>
      <c r="P96" s="209">
        <f>SUM(P97:P102)</f>
        <v>0</v>
      </c>
      <c r="Q96" s="208"/>
      <c r="R96" s="209">
        <f>SUM(R97:R102)</f>
        <v>0.0022371348000000003</v>
      </c>
      <c r="S96" s="208"/>
      <c r="T96" s="210">
        <f>SUM(T97:T102)</f>
        <v>0</v>
      </c>
      <c r="AR96" s="211" t="s">
        <v>82</v>
      </c>
      <c r="AT96" s="212" t="s">
        <v>74</v>
      </c>
      <c r="AU96" s="212" t="s">
        <v>82</v>
      </c>
      <c r="AY96" s="211" t="s">
        <v>212</v>
      </c>
      <c r="BK96" s="213">
        <f>SUM(BK97:BK102)</f>
        <v>0</v>
      </c>
    </row>
    <row r="97" s="1" customFormat="1" ht="16.5" customHeight="1">
      <c r="B97" s="38"/>
      <c r="C97" s="216" t="s">
        <v>82</v>
      </c>
      <c r="D97" s="216" t="s">
        <v>215</v>
      </c>
      <c r="E97" s="217" t="s">
        <v>471</v>
      </c>
      <c r="F97" s="218" t="s">
        <v>472</v>
      </c>
      <c r="G97" s="219" t="s">
        <v>235</v>
      </c>
      <c r="H97" s="220">
        <v>6.6840000000000002</v>
      </c>
      <c r="I97" s="221"/>
      <c r="J97" s="222">
        <f>ROUND(I97*H97,2)</f>
        <v>0</v>
      </c>
      <c r="K97" s="218" t="s">
        <v>473</v>
      </c>
      <c r="L97" s="43"/>
      <c r="M97" s="223" t="s">
        <v>21</v>
      </c>
      <c r="N97" s="224" t="s">
        <v>46</v>
      </c>
      <c r="O97" s="79"/>
      <c r="P97" s="225">
        <f>O97*H97</f>
        <v>0</v>
      </c>
      <c r="Q97" s="225">
        <v>0.0003347</v>
      </c>
      <c r="R97" s="225">
        <f>Q97*H97</f>
        <v>0.0022371348000000003</v>
      </c>
      <c r="S97" s="225">
        <v>0</v>
      </c>
      <c r="T97" s="226">
        <f>S97*H97</f>
        <v>0</v>
      </c>
      <c r="AR97" s="17" t="s">
        <v>220</v>
      </c>
      <c r="AT97" s="17" t="s">
        <v>215</v>
      </c>
      <c r="AU97" s="17" t="s">
        <v>84</v>
      </c>
      <c r="AY97" s="17" t="s">
        <v>212</v>
      </c>
      <c r="BE97" s="227">
        <f>IF(N97="základní",J97,0)</f>
        <v>0</v>
      </c>
      <c r="BF97" s="227">
        <f>IF(N97="snížená",J97,0)</f>
        <v>0</v>
      </c>
      <c r="BG97" s="227">
        <f>IF(N97="zákl. přenesená",J97,0)</f>
        <v>0</v>
      </c>
      <c r="BH97" s="227">
        <f>IF(N97="sníž. přenesená",J97,0)</f>
        <v>0</v>
      </c>
      <c r="BI97" s="227">
        <f>IF(N97="nulová",J97,0)</f>
        <v>0</v>
      </c>
      <c r="BJ97" s="17" t="s">
        <v>82</v>
      </c>
      <c r="BK97" s="227">
        <f>ROUND(I97*H97,2)</f>
        <v>0</v>
      </c>
      <c r="BL97" s="17" t="s">
        <v>220</v>
      </c>
      <c r="BM97" s="17" t="s">
        <v>474</v>
      </c>
    </row>
    <row r="98" s="12" customFormat="1">
      <c r="B98" s="231"/>
      <c r="C98" s="232"/>
      <c r="D98" s="228" t="s">
        <v>229</v>
      </c>
      <c r="E98" s="233" t="s">
        <v>21</v>
      </c>
      <c r="F98" s="234" t="s">
        <v>475</v>
      </c>
      <c r="G98" s="232"/>
      <c r="H98" s="235">
        <v>1.3999999999999999</v>
      </c>
      <c r="I98" s="236"/>
      <c r="J98" s="232"/>
      <c r="K98" s="232"/>
      <c r="L98" s="237"/>
      <c r="M98" s="238"/>
      <c r="N98" s="239"/>
      <c r="O98" s="239"/>
      <c r="P98" s="239"/>
      <c r="Q98" s="239"/>
      <c r="R98" s="239"/>
      <c r="S98" s="239"/>
      <c r="T98" s="240"/>
      <c r="AT98" s="241" t="s">
        <v>229</v>
      </c>
      <c r="AU98" s="241" t="s">
        <v>84</v>
      </c>
      <c r="AV98" s="12" t="s">
        <v>84</v>
      </c>
      <c r="AW98" s="12" t="s">
        <v>36</v>
      </c>
      <c r="AX98" s="12" t="s">
        <v>75</v>
      </c>
      <c r="AY98" s="241" t="s">
        <v>212</v>
      </c>
    </row>
    <row r="99" s="12" customFormat="1">
      <c r="B99" s="231"/>
      <c r="C99" s="232"/>
      <c r="D99" s="228" t="s">
        <v>229</v>
      </c>
      <c r="E99" s="233" t="s">
        <v>21</v>
      </c>
      <c r="F99" s="234" t="s">
        <v>476</v>
      </c>
      <c r="G99" s="232"/>
      <c r="H99" s="235">
        <v>1.498</v>
      </c>
      <c r="I99" s="236"/>
      <c r="J99" s="232"/>
      <c r="K99" s="232"/>
      <c r="L99" s="237"/>
      <c r="M99" s="238"/>
      <c r="N99" s="239"/>
      <c r="O99" s="239"/>
      <c r="P99" s="239"/>
      <c r="Q99" s="239"/>
      <c r="R99" s="239"/>
      <c r="S99" s="239"/>
      <c r="T99" s="240"/>
      <c r="AT99" s="241" t="s">
        <v>229</v>
      </c>
      <c r="AU99" s="241" t="s">
        <v>84</v>
      </c>
      <c r="AV99" s="12" t="s">
        <v>84</v>
      </c>
      <c r="AW99" s="12" t="s">
        <v>36</v>
      </c>
      <c r="AX99" s="12" t="s">
        <v>75</v>
      </c>
      <c r="AY99" s="241" t="s">
        <v>212</v>
      </c>
    </row>
    <row r="100" s="12" customFormat="1">
      <c r="B100" s="231"/>
      <c r="C100" s="232"/>
      <c r="D100" s="228" t="s">
        <v>229</v>
      </c>
      <c r="E100" s="233" t="s">
        <v>21</v>
      </c>
      <c r="F100" s="234" t="s">
        <v>477</v>
      </c>
      <c r="G100" s="232"/>
      <c r="H100" s="235">
        <v>0.67700000000000005</v>
      </c>
      <c r="I100" s="236"/>
      <c r="J100" s="232"/>
      <c r="K100" s="232"/>
      <c r="L100" s="237"/>
      <c r="M100" s="238"/>
      <c r="N100" s="239"/>
      <c r="O100" s="239"/>
      <c r="P100" s="239"/>
      <c r="Q100" s="239"/>
      <c r="R100" s="239"/>
      <c r="S100" s="239"/>
      <c r="T100" s="240"/>
      <c r="AT100" s="241" t="s">
        <v>229</v>
      </c>
      <c r="AU100" s="241" t="s">
        <v>84</v>
      </c>
      <c r="AV100" s="12" t="s">
        <v>84</v>
      </c>
      <c r="AW100" s="12" t="s">
        <v>36</v>
      </c>
      <c r="AX100" s="12" t="s">
        <v>75</v>
      </c>
      <c r="AY100" s="241" t="s">
        <v>212</v>
      </c>
    </row>
    <row r="101" s="12" customFormat="1">
      <c r="B101" s="231"/>
      <c r="C101" s="232"/>
      <c r="D101" s="228" t="s">
        <v>229</v>
      </c>
      <c r="E101" s="233" t="s">
        <v>21</v>
      </c>
      <c r="F101" s="234" t="s">
        <v>478</v>
      </c>
      <c r="G101" s="232"/>
      <c r="H101" s="235">
        <v>3.109</v>
      </c>
      <c r="I101" s="236"/>
      <c r="J101" s="232"/>
      <c r="K101" s="232"/>
      <c r="L101" s="237"/>
      <c r="M101" s="238"/>
      <c r="N101" s="239"/>
      <c r="O101" s="239"/>
      <c r="P101" s="239"/>
      <c r="Q101" s="239"/>
      <c r="R101" s="239"/>
      <c r="S101" s="239"/>
      <c r="T101" s="240"/>
      <c r="AT101" s="241" t="s">
        <v>229</v>
      </c>
      <c r="AU101" s="241" t="s">
        <v>84</v>
      </c>
      <c r="AV101" s="12" t="s">
        <v>84</v>
      </c>
      <c r="AW101" s="12" t="s">
        <v>36</v>
      </c>
      <c r="AX101" s="12" t="s">
        <v>75</v>
      </c>
      <c r="AY101" s="241" t="s">
        <v>212</v>
      </c>
    </row>
    <row r="102" s="13" customFormat="1">
      <c r="B102" s="242"/>
      <c r="C102" s="243"/>
      <c r="D102" s="228" t="s">
        <v>229</v>
      </c>
      <c r="E102" s="244" t="s">
        <v>21</v>
      </c>
      <c r="F102" s="245" t="s">
        <v>232</v>
      </c>
      <c r="G102" s="243"/>
      <c r="H102" s="246">
        <v>6.6840000000000002</v>
      </c>
      <c r="I102" s="247"/>
      <c r="J102" s="243"/>
      <c r="K102" s="243"/>
      <c r="L102" s="248"/>
      <c r="M102" s="249"/>
      <c r="N102" s="250"/>
      <c r="O102" s="250"/>
      <c r="P102" s="250"/>
      <c r="Q102" s="250"/>
      <c r="R102" s="250"/>
      <c r="S102" s="250"/>
      <c r="T102" s="251"/>
      <c r="AT102" s="252" t="s">
        <v>229</v>
      </c>
      <c r="AU102" s="252" t="s">
        <v>84</v>
      </c>
      <c r="AV102" s="13" t="s">
        <v>220</v>
      </c>
      <c r="AW102" s="13" t="s">
        <v>36</v>
      </c>
      <c r="AX102" s="13" t="s">
        <v>82</v>
      </c>
      <c r="AY102" s="252" t="s">
        <v>212</v>
      </c>
    </row>
    <row r="103" s="11" customFormat="1" ht="22.8" customHeight="1">
      <c r="B103" s="200"/>
      <c r="C103" s="201"/>
      <c r="D103" s="202" t="s">
        <v>74</v>
      </c>
      <c r="E103" s="214" t="s">
        <v>270</v>
      </c>
      <c r="F103" s="214" t="s">
        <v>479</v>
      </c>
      <c r="G103" s="201"/>
      <c r="H103" s="201"/>
      <c r="I103" s="204"/>
      <c r="J103" s="215">
        <f>BK103</f>
        <v>0</v>
      </c>
      <c r="K103" s="201"/>
      <c r="L103" s="206"/>
      <c r="M103" s="207"/>
      <c r="N103" s="208"/>
      <c r="O103" s="208"/>
      <c r="P103" s="209">
        <f>SUM(P104:P120)</f>
        <v>0</v>
      </c>
      <c r="Q103" s="208"/>
      <c r="R103" s="209">
        <f>SUM(R104:R120)</f>
        <v>1.3520067499999999</v>
      </c>
      <c r="S103" s="208"/>
      <c r="T103" s="210">
        <f>SUM(T104:T120)</f>
        <v>0</v>
      </c>
      <c r="AR103" s="211" t="s">
        <v>82</v>
      </c>
      <c r="AT103" s="212" t="s">
        <v>74</v>
      </c>
      <c r="AU103" s="212" t="s">
        <v>82</v>
      </c>
      <c r="AY103" s="211" t="s">
        <v>212</v>
      </c>
      <c r="BK103" s="213">
        <f>SUM(BK104:BK120)</f>
        <v>0</v>
      </c>
    </row>
    <row r="104" s="1" customFormat="1" ht="16.5" customHeight="1">
      <c r="B104" s="38"/>
      <c r="C104" s="216" t="s">
        <v>84</v>
      </c>
      <c r="D104" s="216" t="s">
        <v>215</v>
      </c>
      <c r="E104" s="217" t="s">
        <v>480</v>
      </c>
      <c r="F104" s="218" t="s">
        <v>481</v>
      </c>
      <c r="G104" s="219" t="s">
        <v>254</v>
      </c>
      <c r="H104" s="220">
        <v>0.5</v>
      </c>
      <c r="I104" s="221"/>
      <c r="J104" s="222">
        <f>ROUND(I104*H104,2)</f>
        <v>0</v>
      </c>
      <c r="K104" s="218" t="s">
        <v>473</v>
      </c>
      <c r="L104" s="43"/>
      <c r="M104" s="223" t="s">
        <v>21</v>
      </c>
      <c r="N104" s="224" t="s">
        <v>46</v>
      </c>
      <c r="O104" s="79"/>
      <c r="P104" s="225">
        <f>O104*H104</f>
        <v>0</v>
      </c>
      <c r="Q104" s="225">
        <v>2.4636735000000001</v>
      </c>
      <c r="R104" s="225">
        <f>Q104*H104</f>
        <v>1.23183675</v>
      </c>
      <c r="S104" s="225">
        <v>0</v>
      </c>
      <c r="T104" s="226">
        <f>S104*H104</f>
        <v>0</v>
      </c>
      <c r="AR104" s="17" t="s">
        <v>220</v>
      </c>
      <c r="AT104" s="17" t="s">
        <v>215</v>
      </c>
      <c r="AU104" s="17" t="s">
        <v>84</v>
      </c>
      <c r="AY104" s="17" t="s">
        <v>212</v>
      </c>
      <c r="BE104" s="227">
        <f>IF(N104="základní",J104,0)</f>
        <v>0</v>
      </c>
      <c r="BF104" s="227">
        <f>IF(N104="snížená",J104,0)</f>
        <v>0</v>
      </c>
      <c r="BG104" s="227">
        <f>IF(N104="zákl. přenesená",J104,0)</f>
        <v>0</v>
      </c>
      <c r="BH104" s="227">
        <f>IF(N104="sníž. přenesená",J104,0)</f>
        <v>0</v>
      </c>
      <c r="BI104" s="227">
        <f>IF(N104="nulová",J104,0)</f>
        <v>0</v>
      </c>
      <c r="BJ104" s="17" t="s">
        <v>82</v>
      </c>
      <c r="BK104" s="227">
        <f>ROUND(I104*H104,2)</f>
        <v>0</v>
      </c>
      <c r="BL104" s="17" t="s">
        <v>220</v>
      </c>
      <c r="BM104" s="17" t="s">
        <v>482</v>
      </c>
    </row>
    <row r="105" s="1" customFormat="1">
      <c r="B105" s="38"/>
      <c r="C105" s="39"/>
      <c r="D105" s="228" t="s">
        <v>222</v>
      </c>
      <c r="E105" s="39"/>
      <c r="F105" s="229" t="s">
        <v>483</v>
      </c>
      <c r="G105" s="39"/>
      <c r="H105" s="39"/>
      <c r="I105" s="143"/>
      <c r="J105" s="39"/>
      <c r="K105" s="39"/>
      <c r="L105" s="43"/>
      <c r="M105" s="230"/>
      <c r="N105" s="79"/>
      <c r="O105" s="79"/>
      <c r="P105" s="79"/>
      <c r="Q105" s="79"/>
      <c r="R105" s="79"/>
      <c r="S105" s="79"/>
      <c r="T105" s="80"/>
      <c r="AT105" s="17" t="s">
        <v>222</v>
      </c>
      <c r="AU105" s="17" t="s">
        <v>84</v>
      </c>
    </row>
    <row r="106" s="1" customFormat="1" ht="16.5" customHeight="1">
      <c r="B106" s="38"/>
      <c r="C106" s="216" t="s">
        <v>91</v>
      </c>
      <c r="D106" s="216" t="s">
        <v>215</v>
      </c>
      <c r="E106" s="217" t="s">
        <v>484</v>
      </c>
      <c r="F106" s="218" t="s">
        <v>485</v>
      </c>
      <c r="G106" s="219" t="s">
        <v>226</v>
      </c>
      <c r="H106" s="220">
        <v>5</v>
      </c>
      <c r="I106" s="221"/>
      <c r="J106" s="222">
        <f>ROUND(I106*H106,2)</f>
        <v>0</v>
      </c>
      <c r="K106" s="218" t="s">
        <v>473</v>
      </c>
      <c r="L106" s="43"/>
      <c r="M106" s="223" t="s">
        <v>21</v>
      </c>
      <c r="N106" s="224" t="s">
        <v>46</v>
      </c>
      <c r="O106" s="79"/>
      <c r="P106" s="225">
        <f>O106*H106</f>
        <v>0</v>
      </c>
      <c r="Q106" s="225">
        <v>0.00117</v>
      </c>
      <c r="R106" s="225">
        <f>Q106*H106</f>
        <v>0.0058500000000000002</v>
      </c>
      <c r="S106" s="225">
        <v>0</v>
      </c>
      <c r="T106" s="226">
        <f>S106*H106</f>
        <v>0</v>
      </c>
      <c r="AR106" s="17" t="s">
        <v>220</v>
      </c>
      <c r="AT106" s="17" t="s">
        <v>215</v>
      </c>
      <c r="AU106" s="17" t="s">
        <v>84</v>
      </c>
      <c r="AY106" s="17" t="s">
        <v>212</v>
      </c>
      <c r="BE106" s="227">
        <f>IF(N106="základní",J106,0)</f>
        <v>0</v>
      </c>
      <c r="BF106" s="227">
        <f>IF(N106="snížená",J106,0)</f>
        <v>0</v>
      </c>
      <c r="BG106" s="227">
        <f>IF(N106="zákl. přenesená",J106,0)</f>
        <v>0</v>
      </c>
      <c r="BH106" s="227">
        <f>IF(N106="sníž. přenesená",J106,0)</f>
        <v>0</v>
      </c>
      <c r="BI106" s="227">
        <f>IF(N106="nulová",J106,0)</f>
        <v>0</v>
      </c>
      <c r="BJ106" s="17" t="s">
        <v>82</v>
      </c>
      <c r="BK106" s="227">
        <f>ROUND(I106*H106,2)</f>
        <v>0</v>
      </c>
      <c r="BL106" s="17" t="s">
        <v>220</v>
      </c>
      <c r="BM106" s="17" t="s">
        <v>486</v>
      </c>
    </row>
    <row r="107" s="1" customFormat="1">
      <c r="B107" s="38"/>
      <c r="C107" s="39"/>
      <c r="D107" s="228" t="s">
        <v>222</v>
      </c>
      <c r="E107" s="39"/>
      <c r="F107" s="229" t="s">
        <v>487</v>
      </c>
      <c r="G107" s="39"/>
      <c r="H107" s="39"/>
      <c r="I107" s="143"/>
      <c r="J107" s="39"/>
      <c r="K107" s="39"/>
      <c r="L107" s="43"/>
      <c r="M107" s="230"/>
      <c r="N107" s="79"/>
      <c r="O107" s="79"/>
      <c r="P107" s="79"/>
      <c r="Q107" s="79"/>
      <c r="R107" s="79"/>
      <c r="S107" s="79"/>
      <c r="T107" s="80"/>
      <c r="AT107" s="17" t="s">
        <v>222</v>
      </c>
      <c r="AU107" s="17" t="s">
        <v>84</v>
      </c>
    </row>
    <row r="108" s="12" customFormat="1">
      <c r="B108" s="231"/>
      <c r="C108" s="232"/>
      <c r="D108" s="228" t="s">
        <v>229</v>
      </c>
      <c r="E108" s="233" t="s">
        <v>21</v>
      </c>
      <c r="F108" s="234" t="s">
        <v>488</v>
      </c>
      <c r="G108" s="232"/>
      <c r="H108" s="235">
        <v>2.5</v>
      </c>
      <c r="I108" s="236"/>
      <c r="J108" s="232"/>
      <c r="K108" s="232"/>
      <c r="L108" s="237"/>
      <c r="M108" s="238"/>
      <c r="N108" s="239"/>
      <c r="O108" s="239"/>
      <c r="P108" s="239"/>
      <c r="Q108" s="239"/>
      <c r="R108" s="239"/>
      <c r="S108" s="239"/>
      <c r="T108" s="240"/>
      <c r="AT108" s="241" t="s">
        <v>229</v>
      </c>
      <c r="AU108" s="241" t="s">
        <v>84</v>
      </c>
      <c r="AV108" s="12" t="s">
        <v>84</v>
      </c>
      <c r="AW108" s="12" t="s">
        <v>36</v>
      </c>
      <c r="AX108" s="12" t="s">
        <v>75</v>
      </c>
      <c r="AY108" s="241" t="s">
        <v>212</v>
      </c>
    </row>
    <row r="109" s="12" customFormat="1">
      <c r="B109" s="231"/>
      <c r="C109" s="232"/>
      <c r="D109" s="228" t="s">
        <v>229</v>
      </c>
      <c r="E109" s="233" t="s">
        <v>21</v>
      </c>
      <c r="F109" s="234" t="s">
        <v>489</v>
      </c>
      <c r="G109" s="232"/>
      <c r="H109" s="235">
        <v>2.5</v>
      </c>
      <c r="I109" s="236"/>
      <c r="J109" s="232"/>
      <c r="K109" s="232"/>
      <c r="L109" s="237"/>
      <c r="M109" s="238"/>
      <c r="N109" s="239"/>
      <c r="O109" s="239"/>
      <c r="P109" s="239"/>
      <c r="Q109" s="239"/>
      <c r="R109" s="239"/>
      <c r="S109" s="239"/>
      <c r="T109" s="240"/>
      <c r="AT109" s="241" t="s">
        <v>229</v>
      </c>
      <c r="AU109" s="241" t="s">
        <v>84</v>
      </c>
      <c r="AV109" s="12" t="s">
        <v>84</v>
      </c>
      <c r="AW109" s="12" t="s">
        <v>36</v>
      </c>
      <c r="AX109" s="12" t="s">
        <v>75</v>
      </c>
      <c r="AY109" s="241" t="s">
        <v>212</v>
      </c>
    </row>
    <row r="110" s="13" customFormat="1">
      <c r="B110" s="242"/>
      <c r="C110" s="243"/>
      <c r="D110" s="228" t="s">
        <v>229</v>
      </c>
      <c r="E110" s="244" t="s">
        <v>21</v>
      </c>
      <c r="F110" s="245" t="s">
        <v>232</v>
      </c>
      <c r="G110" s="243"/>
      <c r="H110" s="246">
        <v>5</v>
      </c>
      <c r="I110" s="247"/>
      <c r="J110" s="243"/>
      <c r="K110" s="243"/>
      <c r="L110" s="248"/>
      <c r="M110" s="249"/>
      <c r="N110" s="250"/>
      <c r="O110" s="250"/>
      <c r="P110" s="250"/>
      <c r="Q110" s="250"/>
      <c r="R110" s="250"/>
      <c r="S110" s="250"/>
      <c r="T110" s="251"/>
      <c r="AT110" s="252" t="s">
        <v>229</v>
      </c>
      <c r="AU110" s="252" t="s">
        <v>84</v>
      </c>
      <c r="AV110" s="13" t="s">
        <v>220</v>
      </c>
      <c r="AW110" s="13" t="s">
        <v>36</v>
      </c>
      <c r="AX110" s="13" t="s">
        <v>82</v>
      </c>
      <c r="AY110" s="252" t="s">
        <v>212</v>
      </c>
    </row>
    <row r="111" s="1" customFormat="1" ht="16.5" customHeight="1">
      <c r="B111" s="38"/>
      <c r="C111" s="216" t="s">
        <v>220</v>
      </c>
      <c r="D111" s="216" t="s">
        <v>215</v>
      </c>
      <c r="E111" s="217" t="s">
        <v>490</v>
      </c>
      <c r="F111" s="218" t="s">
        <v>491</v>
      </c>
      <c r="G111" s="219" t="s">
        <v>226</v>
      </c>
      <c r="H111" s="220">
        <v>5</v>
      </c>
      <c r="I111" s="221"/>
      <c r="J111" s="222">
        <f>ROUND(I111*H111,2)</f>
        <v>0</v>
      </c>
      <c r="K111" s="218" t="s">
        <v>473</v>
      </c>
      <c r="L111" s="43"/>
      <c r="M111" s="223" t="s">
        <v>21</v>
      </c>
      <c r="N111" s="224" t="s">
        <v>46</v>
      </c>
      <c r="O111" s="79"/>
      <c r="P111" s="225">
        <f>O111*H111</f>
        <v>0</v>
      </c>
      <c r="Q111" s="225">
        <v>0.00066399999999999999</v>
      </c>
      <c r="R111" s="225">
        <f>Q111*H111</f>
        <v>0.00332</v>
      </c>
      <c r="S111" s="225">
        <v>0</v>
      </c>
      <c r="T111" s="226">
        <f>S111*H111</f>
        <v>0</v>
      </c>
      <c r="AR111" s="17" t="s">
        <v>220</v>
      </c>
      <c r="AT111" s="17" t="s">
        <v>215</v>
      </c>
      <c r="AU111" s="17" t="s">
        <v>84</v>
      </c>
      <c r="AY111" s="17" t="s">
        <v>212</v>
      </c>
      <c r="BE111" s="227">
        <f>IF(N111="základní",J111,0)</f>
        <v>0</v>
      </c>
      <c r="BF111" s="227">
        <f>IF(N111="snížená",J111,0)</f>
        <v>0</v>
      </c>
      <c r="BG111" s="227">
        <f>IF(N111="zákl. přenesená",J111,0)</f>
        <v>0</v>
      </c>
      <c r="BH111" s="227">
        <f>IF(N111="sníž. přenesená",J111,0)</f>
        <v>0</v>
      </c>
      <c r="BI111" s="227">
        <f>IF(N111="nulová",J111,0)</f>
        <v>0</v>
      </c>
      <c r="BJ111" s="17" t="s">
        <v>82</v>
      </c>
      <c r="BK111" s="227">
        <f>ROUND(I111*H111,2)</f>
        <v>0</v>
      </c>
      <c r="BL111" s="17" t="s">
        <v>220</v>
      </c>
      <c r="BM111" s="17" t="s">
        <v>492</v>
      </c>
    </row>
    <row r="112" s="1" customFormat="1">
      <c r="B112" s="38"/>
      <c r="C112" s="39"/>
      <c r="D112" s="228" t="s">
        <v>222</v>
      </c>
      <c r="E112" s="39"/>
      <c r="F112" s="229" t="s">
        <v>487</v>
      </c>
      <c r="G112" s="39"/>
      <c r="H112" s="39"/>
      <c r="I112" s="143"/>
      <c r="J112" s="39"/>
      <c r="K112" s="39"/>
      <c r="L112" s="43"/>
      <c r="M112" s="230"/>
      <c r="N112" s="79"/>
      <c r="O112" s="79"/>
      <c r="P112" s="79"/>
      <c r="Q112" s="79"/>
      <c r="R112" s="79"/>
      <c r="S112" s="79"/>
      <c r="T112" s="80"/>
      <c r="AT112" s="17" t="s">
        <v>222</v>
      </c>
      <c r="AU112" s="17" t="s">
        <v>84</v>
      </c>
    </row>
    <row r="113" s="1" customFormat="1" ht="16.5" customHeight="1">
      <c r="B113" s="38"/>
      <c r="C113" s="253" t="s">
        <v>213</v>
      </c>
      <c r="D113" s="253" t="s">
        <v>258</v>
      </c>
      <c r="E113" s="254" t="s">
        <v>493</v>
      </c>
      <c r="F113" s="255" t="s">
        <v>494</v>
      </c>
      <c r="G113" s="256" t="s">
        <v>261</v>
      </c>
      <c r="H113" s="257">
        <v>0.035999999999999997</v>
      </c>
      <c r="I113" s="258"/>
      <c r="J113" s="259">
        <f>ROUND(I113*H113,2)</f>
        <v>0</v>
      </c>
      <c r="K113" s="255" t="s">
        <v>473</v>
      </c>
      <c r="L113" s="260"/>
      <c r="M113" s="261" t="s">
        <v>21</v>
      </c>
      <c r="N113" s="262" t="s">
        <v>46</v>
      </c>
      <c r="O113" s="79"/>
      <c r="P113" s="225">
        <f>O113*H113</f>
        <v>0</v>
      </c>
      <c r="Q113" s="225">
        <v>1</v>
      </c>
      <c r="R113" s="225">
        <f>Q113*H113</f>
        <v>0.035999999999999997</v>
      </c>
      <c r="S113" s="225">
        <v>0</v>
      </c>
      <c r="T113" s="226">
        <f>S113*H113</f>
        <v>0</v>
      </c>
      <c r="AR113" s="17" t="s">
        <v>495</v>
      </c>
      <c r="AT113" s="17" t="s">
        <v>258</v>
      </c>
      <c r="AU113" s="17" t="s">
        <v>84</v>
      </c>
      <c r="AY113" s="17" t="s">
        <v>212</v>
      </c>
      <c r="BE113" s="227">
        <f>IF(N113="základní",J113,0)</f>
        <v>0</v>
      </c>
      <c r="BF113" s="227">
        <f>IF(N113="snížená",J113,0)</f>
        <v>0</v>
      </c>
      <c r="BG113" s="227">
        <f>IF(N113="zákl. přenesená",J113,0)</f>
        <v>0</v>
      </c>
      <c r="BH113" s="227">
        <f>IF(N113="sníž. přenesená",J113,0)</f>
        <v>0</v>
      </c>
      <c r="BI113" s="227">
        <f>IF(N113="nulová",J113,0)</f>
        <v>0</v>
      </c>
      <c r="BJ113" s="17" t="s">
        <v>82</v>
      </c>
      <c r="BK113" s="227">
        <f>ROUND(I113*H113,2)</f>
        <v>0</v>
      </c>
      <c r="BL113" s="17" t="s">
        <v>495</v>
      </c>
      <c r="BM113" s="17" t="s">
        <v>496</v>
      </c>
    </row>
    <row r="114" s="12" customFormat="1">
      <c r="B114" s="231"/>
      <c r="C114" s="232"/>
      <c r="D114" s="228" t="s">
        <v>229</v>
      </c>
      <c r="E114" s="233" t="s">
        <v>21</v>
      </c>
      <c r="F114" s="234" t="s">
        <v>497</v>
      </c>
      <c r="G114" s="232"/>
      <c r="H114" s="235">
        <v>0.035999999999999997</v>
      </c>
      <c r="I114" s="236"/>
      <c r="J114" s="232"/>
      <c r="K114" s="232"/>
      <c r="L114" s="237"/>
      <c r="M114" s="238"/>
      <c r="N114" s="239"/>
      <c r="O114" s="239"/>
      <c r="P114" s="239"/>
      <c r="Q114" s="239"/>
      <c r="R114" s="239"/>
      <c r="S114" s="239"/>
      <c r="T114" s="240"/>
      <c r="AT114" s="241" t="s">
        <v>229</v>
      </c>
      <c r="AU114" s="241" t="s">
        <v>84</v>
      </c>
      <c r="AV114" s="12" t="s">
        <v>84</v>
      </c>
      <c r="AW114" s="12" t="s">
        <v>36</v>
      </c>
      <c r="AX114" s="12" t="s">
        <v>82</v>
      </c>
      <c r="AY114" s="241" t="s">
        <v>212</v>
      </c>
    </row>
    <row r="115" s="1" customFormat="1" ht="16.5" customHeight="1">
      <c r="B115" s="38"/>
      <c r="C115" s="253" t="s">
        <v>251</v>
      </c>
      <c r="D115" s="253" t="s">
        <v>258</v>
      </c>
      <c r="E115" s="254" t="s">
        <v>498</v>
      </c>
      <c r="F115" s="255" t="s">
        <v>499</v>
      </c>
      <c r="G115" s="256" t="s">
        <v>261</v>
      </c>
      <c r="H115" s="257">
        <v>0.034000000000000002</v>
      </c>
      <c r="I115" s="258"/>
      <c r="J115" s="259">
        <f>ROUND(I115*H115,2)</f>
        <v>0</v>
      </c>
      <c r="K115" s="255" t="s">
        <v>473</v>
      </c>
      <c r="L115" s="260"/>
      <c r="M115" s="261" t="s">
        <v>21</v>
      </c>
      <c r="N115" s="262" t="s">
        <v>46</v>
      </c>
      <c r="O115" s="79"/>
      <c r="P115" s="225">
        <f>O115*H115</f>
        <v>0</v>
      </c>
      <c r="Q115" s="225">
        <v>1</v>
      </c>
      <c r="R115" s="225">
        <f>Q115*H115</f>
        <v>0.034000000000000002</v>
      </c>
      <c r="S115" s="225">
        <v>0</v>
      </c>
      <c r="T115" s="226">
        <f>S115*H115</f>
        <v>0</v>
      </c>
      <c r="AR115" s="17" t="s">
        <v>495</v>
      </c>
      <c r="AT115" s="17" t="s">
        <v>258</v>
      </c>
      <c r="AU115" s="17" t="s">
        <v>84</v>
      </c>
      <c r="AY115" s="17" t="s">
        <v>212</v>
      </c>
      <c r="BE115" s="227">
        <f>IF(N115="základní",J115,0)</f>
        <v>0</v>
      </c>
      <c r="BF115" s="227">
        <f>IF(N115="snížená",J115,0)</f>
        <v>0</v>
      </c>
      <c r="BG115" s="227">
        <f>IF(N115="zákl. přenesená",J115,0)</f>
        <v>0</v>
      </c>
      <c r="BH115" s="227">
        <f>IF(N115="sníž. přenesená",J115,0)</f>
        <v>0</v>
      </c>
      <c r="BI115" s="227">
        <f>IF(N115="nulová",J115,0)</f>
        <v>0</v>
      </c>
      <c r="BJ115" s="17" t="s">
        <v>82</v>
      </c>
      <c r="BK115" s="227">
        <f>ROUND(I115*H115,2)</f>
        <v>0</v>
      </c>
      <c r="BL115" s="17" t="s">
        <v>495</v>
      </c>
      <c r="BM115" s="17" t="s">
        <v>500</v>
      </c>
    </row>
    <row r="116" s="12" customFormat="1">
      <c r="B116" s="231"/>
      <c r="C116" s="232"/>
      <c r="D116" s="228" t="s">
        <v>229</v>
      </c>
      <c r="E116" s="233" t="s">
        <v>21</v>
      </c>
      <c r="F116" s="234" t="s">
        <v>501</v>
      </c>
      <c r="G116" s="232"/>
      <c r="H116" s="235">
        <v>0.034000000000000002</v>
      </c>
      <c r="I116" s="236"/>
      <c r="J116" s="232"/>
      <c r="K116" s="232"/>
      <c r="L116" s="237"/>
      <c r="M116" s="238"/>
      <c r="N116" s="239"/>
      <c r="O116" s="239"/>
      <c r="P116" s="239"/>
      <c r="Q116" s="239"/>
      <c r="R116" s="239"/>
      <c r="S116" s="239"/>
      <c r="T116" s="240"/>
      <c r="AT116" s="241" t="s">
        <v>229</v>
      </c>
      <c r="AU116" s="241" t="s">
        <v>84</v>
      </c>
      <c r="AV116" s="12" t="s">
        <v>84</v>
      </c>
      <c r="AW116" s="12" t="s">
        <v>36</v>
      </c>
      <c r="AX116" s="12" t="s">
        <v>82</v>
      </c>
      <c r="AY116" s="241" t="s">
        <v>212</v>
      </c>
    </row>
    <row r="117" s="1" customFormat="1" ht="16.5" customHeight="1">
      <c r="B117" s="38"/>
      <c r="C117" s="253" t="s">
        <v>257</v>
      </c>
      <c r="D117" s="253" t="s">
        <v>258</v>
      </c>
      <c r="E117" s="254" t="s">
        <v>502</v>
      </c>
      <c r="F117" s="255" t="s">
        <v>503</v>
      </c>
      <c r="G117" s="256" t="s">
        <v>261</v>
      </c>
      <c r="H117" s="257">
        <v>0.025000000000000001</v>
      </c>
      <c r="I117" s="258"/>
      <c r="J117" s="259">
        <f>ROUND(I117*H117,2)</f>
        <v>0</v>
      </c>
      <c r="K117" s="255" t="s">
        <v>473</v>
      </c>
      <c r="L117" s="260"/>
      <c r="M117" s="261" t="s">
        <v>21</v>
      </c>
      <c r="N117" s="262" t="s">
        <v>46</v>
      </c>
      <c r="O117" s="79"/>
      <c r="P117" s="225">
        <f>O117*H117</f>
        <v>0</v>
      </c>
      <c r="Q117" s="225">
        <v>1</v>
      </c>
      <c r="R117" s="225">
        <f>Q117*H117</f>
        <v>0.025000000000000001</v>
      </c>
      <c r="S117" s="225">
        <v>0</v>
      </c>
      <c r="T117" s="226">
        <f>S117*H117</f>
        <v>0</v>
      </c>
      <c r="AR117" s="17" t="s">
        <v>495</v>
      </c>
      <c r="AT117" s="17" t="s">
        <v>258</v>
      </c>
      <c r="AU117" s="17" t="s">
        <v>84</v>
      </c>
      <c r="AY117" s="17" t="s">
        <v>212</v>
      </c>
      <c r="BE117" s="227">
        <f>IF(N117="základní",J117,0)</f>
        <v>0</v>
      </c>
      <c r="BF117" s="227">
        <f>IF(N117="snížená",J117,0)</f>
        <v>0</v>
      </c>
      <c r="BG117" s="227">
        <f>IF(N117="zákl. přenesená",J117,0)</f>
        <v>0</v>
      </c>
      <c r="BH117" s="227">
        <f>IF(N117="sníž. přenesená",J117,0)</f>
        <v>0</v>
      </c>
      <c r="BI117" s="227">
        <f>IF(N117="nulová",J117,0)</f>
        <v>0</v>
      </c>
      <c r="BJ117" s="17" t="s">
        <v>82</v>
      </c>
      <c r="BK117" s="227">
        <f>ROUND(I117*H117,2)</f>
        <v>0</v>
      </c>
      <c r="BL117" s="17" t="s">
        <v>495</v>
      </c>
      <c r="BM117" s="17" t="s">
        <v>504</v>
      </c>
    </row>
    <row r="118" s="12" customFormat="1">
      <c r="B118" s="231"/>
      <c r="C118" s="232"/>
      <c r="D118" s="228" t="s">
        <v>229</v>
      </c>
      <c r="E118" s="233" t="s">
        <v>21</v>
      </c>
      <c r="F118" s="234" t="s">
        <v>505</v>
      </c>
      <c r="G118" s="232"/>
      <c r="H118" s="235">
        <v>0.025000000000000001</v>
      </c>
      <c r="I118" s="236"/>
      <c r="J118" s="232"/>
      <c r="K118" s="232"/>
      <c r="L118" s="237"/>
      <c r="M118" s="238"/>
      <c r="N118" s="239"/>
      <c r="O118" s="239"/>
      <c r="P118" s="239"/>
      <c r="Q118" s="239"/>
      <c r="R118" s="239"/>
      <c r="S118" s="239"/>
      <c r="T118" s="240"/>
      <c r="AT118" s="241" t="s">
        <v>229</v>
      </c>
      <c r="AU118" s="241" t="s">
        <v>84</v>
      </c>
      <c r="AV118" s="12" t="s">
        <v>84</v>
      </c>
      <c r="AW118" s="12" t="s">
        <v>36</v>
      </c>
      <c r="AX118" s="12" t="s">
        <v>82</v>
      </c>
      <c r="AY118" s="241" t="s">
        <v>212</v>
      </c>
    </row>
    <row r="119" s="1" customFormat="1" ht="16.5" customHeight="1">
      <c r="B119" s="38"/>
      <c r="C119" s="253" t="s">
        <v>262</v>
      </c>
      <c r="D119" s="253" t="s">
        <v>258</v>
      </c>
      <c r="E119" s="254" t="s">
        <v>506</v>
      </c>
      <c r="F119" s="255" t="s">
        <v>507</v>
      </c>
      <c r="G119" s="256" t="s">
        <v>261</v>
      </c>
      <c r="H119" s="257">
        <v>0.016</v>
      </c>
      <c r="I119" s="258"/>
      <c r="J119" s="259">
        <f>ROUND(I119*H119,2)</f>
        <v>0</v>
      </c>
      <c r="K119" s="255" t="s">
        <v>473</v>
      </c>
      <c r="L119" s="260"/>
      <c r="M119" s="261" t="s">
        <v>21</v>
      </c>
      <c r="N119" s="262" t="s">
        <v>46</v>
      </c>
      <c r="O119" s="79"/>
      <c r="P119" s="225">
        <f>O119*H119</f>
        <v>0</v>
      </c>
      <c r="Q119" s="225">
        <v>1</v>
      </c>
      <c r="R119" s="225">
        <f>Q119*H119</f>
        <v>0.016</v>
      </c>
      <c r="S119" s="225">
        <v>0</v>
      </c>
      <c r="T119" s="226">
        <f>S119*H119</f>
        <v>0</v>
      </c>
      <c r="AR119" s="17" t="s">
        <v>495</v>
      </c>
      <c r="AT119" s="17" t="s">
        <v>258</v>
      </c>
      <c r="AU119" s="17" t="s">
        <v>84</v>
      </c>
      <c r="AY119" s="17" t="s">
        <v>212</v>
      </c>
      <c r="BE119" s="227">
        <f>IF(N119="základní",J119,0)</f>
        <v>0</v>
      </c>
      <c r="BF119" s="227">
        <f>IF(N119="snížená",J119,0)</f>
        <v>0</v>
      </c>
      <c r="BG119" s="227">
        <f>IF(N119="zákl. přenesená",J119,0)</f>
        <v>0</v>
      </c>
      <c r="BH119" s="227">
        <f>IF(N119="sníž. přenesená",J119,0)</f>
        <v>0</v>
      </c>
      <c r="BI119" s="227">
        <f>IF(N119="nulová",J119,0)</f>
        <v>0</v>
      </c>
      <c r="BJ119" s="17" t="s">
        <v>82</v>
      </c>
      <c r="BK119" s="227">
        <f>ROUND(I119*H119,2)</f>
        <v>0</v>
      </c>
      <c r="BL119" s="17" t="s">
        <v>495</v>
      </c>
      <c r="BM119" s="17" t="s">
        <v>508</v>
      </c>
    </row>
    <row r="120" s="12" customFormat="1">
      <c r="B120" s="231"/>
      <c r="C120" s="232"/>
      <c r="D120" s="228" t="s">
        <v>229</v>
      </c>
      <c r="E120" s="233" t="s">
        <v>21</v>
      </c>
      <c r="F120" s="234" t="s">
        <v>509</v>
      </c>
      <c r="G120" s="232"/>
      <c r="H120" s="235">
        <v>0.016</v>
      </c>
      <c r="I120" s="236"/>
      <c r="J120" s="232"/>
      <c r="K120" s="232"/>
      <c r="L120" s="237"/>
      <c r="M120" s="267"/>
      <c r="N120" s="268"/>
      <c r="O120" s="268"/>
      <c r="P120" s="268"/>
      <c r="Q120" s="268"/>
      <c r="R120" s="268"/>
      <c r="S120" s="268"/>
      <c r="T120" s="269"/>
      <c r="AT120" s="241" t="s">
        <v>229</v>
      </c>
      <c r="AU120" s="241" t="s">
        <v>84</v>
      </c>
      <c r="AV120" s="12" t="s">
        <v>84</v>
      </c>
      <c r="AW120" s="12" t="s">
        <v>36</v>
      </c>
      <c r="AX120" s="12" t="s">
        <v>82</v>
      </c>
      <c r="AY120" s="241" t="s">
        <v>212</v>
      </c>
    </row>
    <row r="121" s="1" customFormat="1" ht="6.96" customHeight="1">
      <c r="B121" s="57"/>
      <c r="C121" s="58"/>
      <c r="D121" s="58"/>
      <c r="E121" s="58"/>
      <c r="F121" s="58"/>
      <c r="G121" s="58"/>
      <c r="H121" s="58"/>
      <c r="I121" s="167"/>
      <c r="J121" s="58"/>
      <c r="K121" s="58"/>
      <c r="L121" s="43"/>
    </row>
  </sheetData>
  <sheetProtection sheet="1" autoFilter="0" formatColumns="0" formatRows="0" objects="1" scenarios="1" spinCount="100000" saltValue="5Hnk98PrAY0Gm5NByOlAdQ6/fiZ7qaniAmkl6HCLQ+3HW5Q/RRY22Xi0za/gVMgJD7fd1b0iO5hQ9vcoNK82ng==" hashValue="3QxJ0aYpBCsySff1t9QWJ+T2yChjdigEcc/gkIwHC/0oyobyIXUoSGJPGW1Hp2AoqKEeffbHLksG8eNva/sO5Q==" algorithmName="SHA-512" password="CC35"/>
  <autoFilter ref="C93:K120"/>
  <mergeCells count="15">
    <mergeCell ref="E7:H7"/>
    <mergeCell ref="E11:H11"/>
    <mergeCell ref="E9:H9"/>
    <mergeCell ref="E13:H13"/>
    <mergeCell ref="E22:H22"/>
    <mergeCell ref="E31:H31"/>
    <mergeCell ref="E52:H52"/>
    <mergeCell ref="E56:H56"/>
    <mergeCell ref="E54:H54"/>
    <mergeCell ref="E58:H58"/>
    <mergeCell ref="E80:H80"/>
    <mergeCell ref="E84:H84"/>
    <mergeCell ref="E82:H82"/>
    <mergeCell ref="E86:H8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96</v>
      </c>
    </row>
    <row r="3" ht="6.96" customHeight="1">
      <c r="B3" s="137"/>
      <c r="C3" s="138"/>
      <c r="D3" s="138"/>
      <c r="E3" s="138"/>
      <c r="F3" s="138"/>
      <c r="G3" s="138"/>
      <c r="H3" s="138"/>
      <c r="I3" s="139"/>
      <c r="J3" s="138"/>
      <c r="K3" s="138"/>
      <c r="L3" s="20"/>
      <c r="AT3" s="17" t="s">
        <v>84</v>
      </c>
    </row>
    <row r="4" ht="24.96" customHeight="1">
      <c r="B4" s="20"/>
      <c r="D4" s="140" t="s">
        <v>182</v>
      </c>
      <c r="L4" s="20"/>
      <c r="M4" s="24" t="s">
        <v>10</v>
      </c>
      <c r="AT4" s="17" t="s">
        <v>4</v>
      </c>
    </row>
    <row r="5" ht="6.96" customHeight="1">
      <c r="B5" s="20"/>
      <c r="L5" s="20"/>
    </row>
    <row r="6" ht="12" customHeight="1">
      <c r="B6" s="20"/>
      <c r="D6" s="141" t="s">
        <v>16</v>
      </c>
      <c r="L6" s="20"/>
    </row>
    <row r="7" ht="16.5" customHeight="1">
      <c r="B7" s="20"/>
      <c r="E7" s="142" t="str">
        <f>'Rekapitulace stavby'!K6</f>
        <v>Oprava přejezdů v obvodu ST Ústí n.L.</v>
      </c>
      <c r="F7" s="141"/>
      <c r="G7" s="141"/>
      <c r="H7" s="141"/>
      <c r="L7" s="20"/>
    </row>
    <row r="8">
      <c r="B8" s="20"/>
      <c r="D8" s="141" t="s">
        <v>183</v>
      </c>
      <c r="L8" s="20"/>
    </row>
    <row r="9" ht="16.5" customHeight="1">
      <c r="B9" s="20"/>
      <c r="E9" s="142" t="s">
        <v>184</v>
      </c>
      <c r="L9" s="20"/>
    </row>
    <row r="10" ht="12" customHeight="1">
      <c r="B10" s="20"/>
      <c r="D10" s="141" t="s">
        <v>185</v>
      </c>
      <c r="L10" s="20"/>
    </row>
    <row r="11" s="1" customFormat="1" ht="16.5" customHeight="1">
      <c r="B11" s="43"/>
      <c r="E11" s="141" t="s">
        <v>186</v>
      </c>
      <c r="F11" s="1"/>
      <c r="G11" s="1"/>
      <c r="H11" s="1"/>
      <c r="I11" s="143"/>
      <c r="L11" s="43"/>
    </row>
    <row r="12" s="1" customFormat="1" ht="12" customHeight="1">
      <c r="B12" s="43"/>
      <c r="D12" s="141" t="s">
        <v>187</v>
      </c>
      <c r="I12" s="143"/>
      <c r="L12" s="43"/>
    </row>
    <row r="13" s="1" customFormat="1" ht="36.96" customHeight="1">
      <c r="B13" s="43"/>
      <c r="E13" s="144" t="s">
        <v>510</v>
      </c>
      <c r="F13" s="1"/>
      <c r="G13" s="1"/>
      <c r="H13" s="1"/>
      <c r="I13" s="143"/>
      <c r="L13" s="43"/>
    </row>
    <row r="14" s="1" customFormat="1">
      <c r="B14" s="43"/>
      <c r="I14" s="143"/>
      <c r="L14" s="43"/>
    </row>
    <row r="15" s="1" customFormat="1" ht="12" customHeight="1">
      <c r="B15" s="43"/>
      <c r="D15" s="141" t="s">
        <v>18</v>
      </c>
      <c r="F15" s="17" t="s">
        <v>21</v>
      </c>
      <c r="I15" s="145" t="s">
        <v>20</v>
      </c>
      <c r="J15" s="17" t="s">
        <v>21</v>
      </c>
      <c r="L15" s="43"/>
    </row>
    <row r="16" s="1" customFormat="1" ht="12" customHeight="1">
      <c r="B16" s="43"/>
      <c r="D16" s="141" t="s">
        <v>22</v>
      </c>
      <c r="F16" s="17" t="s">
        <v>23</v>
      </c>
      <c r="I16" s="145" t="s">
        <v>24</v>
      </c>
      <c r="J16" s="146" t="str">
        <f>'Rekapitulace stavby'!AN8</f>
        <v>2. 11. 2018</v>
      </c>
      <c r="L16" s="43"/>
    </row>
    <row r="17" s="1" customFormat="1" ht="10.8" customHeight="1">
      <c r="B17" s="43"/>
      <c r="I17" s="143"/>
      <c r="L17" s="43"/>
    </row>
    <row r="18" s="1" customFormat="1" ht="12" customHeight="1">
      <c r="B18" s="43"/>
      <c r="D18" s="141" t="s">
        <v>26</v>
      </c>
      <c r="I18" s="145" t="s">
        <v>27</v>
      </c>
      <c r="J18" s="17" t="s">
        <v>28</v>
      </c>
      <c r="L18" s="43"/>
    </row>
    <row r="19" s="1" customFormat="1" ht="18" customHeight="1">
      <c r="B19" s="43"/>
      <c r="E19" s="17" t="s">
        <v>29</v>
      </c>
      <c r="I19" s="145" t="s">
        <v>30</v>
      </c>
      <c r="J19" s="17" t="s">
        <v>31</v>
      </c>
      <c r="L19" s="43"/>
    </row>
    <row r="20" s="1" customFormat="1" ht="6.96" customHeight="1">
      <c r="B20" s="43"/>
      <c r="I20" s="143"/>
      <c r="L20" s="43"/>
    </row>
    <row r="21" s="1" customFormat="1" ht="12" customHeight="1">
      <c r="B21" s="43"/>
      <c r="D21" s="141" t="s">
        <v>32</v>
      </c>
      <c r="I21" s="145" t="s">
        <v>27</v>
      </c>
      <c r="J21" s="33" t="str">
        <f>'Rekapitulace stavby'!AN13</f>
        <v>Vyplň údaj</v>
      </c>
      <c r="L21" s="43"/>
    </row>
    <row r="22" s="1" customFormat="1" ht="18" customHeight="1">
      <c r="B22" s="43"/>
      <c r="E22" s="33" t="str">
        <f>'Rekapitulace stavby'!E14</f>
        <v>Vyplň údaj</v>
      </c>
      <c r="F22" s="17"/>
      <c r="G22" s="17"/>
      <c r="H22" s="17"/>
      <c r="I22" s="145" t="s">
        <v>30</v>
      </c>
      <c r="J22" s="33" t="str">
        <f>'Rekapitulace stavby'!AN14</f>
        <v>Vyplň údaj</v>
      </c>
      <c r="L22" s="43"/>
    </row>
    <row r="23" s="1" customFormat="1" ht="6.96" customHeight="1">
      <c r="B23" s="43"/>
      <c r="I23" s="143"/>
      <c r="L23" s="43"/>
    </row>
    <row r="24" s="1" customFormat="1" ht="12" customHeight="1">
      <c r="B24" s="43"/>
      <c r="D24" s="141" t="s">
        <v>34</v>
      </c>
      <c r="I24" s="145" t="s">
        <v>27</v>
      </c>
      <c r="J24" s="17" t="str">
        <f>IF('Rekapitulace stavby'!AN16="","",'Rekapitulace stavby'!AN16)</f>
        <v/>
      </c>
      <c r="L24" s="43"/>
    </row>
    <row r="25" s="1" customFormat="1" ht="18" customHeight="1">
      <c r="B25" s="43"/>
      <c r="E25" s="17" t="str">
        <f>IF('Rekapitulace stavby'!E17="","",'Rekapitulace stavby'!E17)</f>
        <v xml:space="preserve"> </v>
      </c>
      <c r="I25" s="145" t="s">
        <v>30</v>
      </c>
      <c r="J25" s="17" t="str">
        <f>IF('Rekapitulace stavby'!AN17="","",'Rekapitulace stavby'!AN17)</f>
        <v/>
      </c>
      <c r="L25" s="43"/>
    </row>
    <row r="26" s="1" customFormat="1" ht="6.96" customHeight="1">
      <c r="B26" s="43"/>
      <c r="I26" s="143"/>
      <c r="L26" s="43"/>
    </row>
    <row r="27" s="1" customFormat="1" ht="12" customHeight="1">
      <c r="B27" s="43"/>
      <c r="D27" s="141" t="s">
        <v>37</v>
      </c>
      <c r="I27" s="145" t="s">
        <v>27</v>
      </c>
      <c r="J27" s="17" t="s">
        <v>21</v>
      </c>
      <c r="L27" s="43"/>
    </row>
    <row r="28" s="1" customFormat="1" ht="18" customHeight="1">
      <c r="B28" s="43"/>
      <c r="E28" s="17" t="s">
        <v>38</v>
      </c>
      <c r="I28" s="145" t="s">
        <v>30</v>
      </c>
      <c r="J28" s="17" t="s">
        <v>21</v>
      </c>
      <c r="L28" s="43"/>
    </row>
    <row r="29" s="1" customFormat="1" ht="6.96" customHeight="1">
      <c r="B29" s="43"/>
      <c r="I29" s="143"/>
      <c r="L29" s="43"/>
    </row>
    <row r="30" s="1" customFormat="1" ht="12" customHeight="1">
      <c r="B30" s="43"/>
      <c r="D30" s="141" t="s">
        <v>39</v>
      </c>
      <c r="I30" s="143"/>
      <c r="L30" s="43"/>
    </row>
    <row r="31" s="7" customFormat="1" ht="45" customHeight="1">
      <c r="B31" s="147"/>
      <c r="E31" s="148" t="s">
        <v>40</v>
      </c>
      <c r="F31" s="148"/>
      <c r="G31" s="148"/>
      <c r="H31" s="148"/>
      <c r="I31" s="149"/>
      <c r="L31" s="147"/>
    </row>
    <row r="32" s="1" customFormat="1" ht="6.96" customHeight="1">
      <c r="B32" s="43"/>
      <c r="I32" s="143"/>
      <c r="L32" s="43"/>
    </row>
    <row r="33" s="1" customFormat="1" ht="6.96" customHeight="1">
      <c r="B33" s="43"/>
      <c r="D33" s="71"/>
      <c r="E33" s="71"/>
      <c r="F33" s="71"/>
      <c r="G33" s="71"/>
      <c r="H33" s="71"/>
      <c r="I33" s="150"/>
      <c r="J33" s="71"/>
      <c r="K33" s="71"/>
      <c r="L33" s="43"/>
    </row>
    <row r="34" s="1" customFormat="1" ht="25.44" customHeight="1">
      <c r="B34" s="43"/>
      <c r="D34" s="151" t="s">
        <v>41</v>
      </c>
      <c r="I34" s="143"/>
      <c r="J34" s="152">
        <f>ROUND(J98, 2)</f>
        <v>0</v>
      </c>
      <c r="L34" s="43"/>
    </row>
    <row r="35" s="1" customFormat="1" ht="6.96" customHeight="1">
      <c r="B35" s="43"/>
      <c r="D35" s="71"/>
      <c r="E35" s="71"/>
      <c r="F35" s="71"/>
      <c r="G35" s="71"/>
      <c r="H35" s="71"/>
      <c r="I35" s="150"/>
      <c r="J35" s="71"/>
      <c r="K35" s="71"/>
      <c r="L35" s="43"/>
    </row>
    <row r="36" s="1" customFormat="1" ht="14.4" customHeight="1">
      <c r="B36" s="43"/>
      <c r="F36" s="153" t="s">
        <v>43</v>
      </c>
      <c r="I36" s="154" t="s">
        <v>42</v>
      </c>
      <c r="J36" s="153" t="s">
        <v>44</v>
      </c>
      <c r="L36" s="43"/>
    </row>
    <row r="37" s="1" customFormat="1" ht="14.4" customHeight="1">
      <c r="B37" s="43"/>
      <c r="D37" s="141" t="s">
        <v>45</v>
      </c>
      <c r="E37" s="141" t="s">
        <v>46</v>
      </c>
      <c r="F37" s="155">
        <f>ROUND((SUM(BE98:BE254)),  2)</f>
        <v>0</v>
      </c>
      <c r="I37" s="156">
        <v>0.20999999999999999</v>
      </c>
      <c r="J37" s="155">
        <f>ROUND(((SUM(BE98:BE254))*I37),  2)</f>
        <v>0</v>
      </c>
      <c r="L37" s="43"/>
    </row>
    <row r="38" s="1" customFormat="1" ht="14.4" customHeight="1">
      <c r="B38" s="43"/>
      <c r="E38" s="141" t="s">
        <v>47</v>
      </c>
      <c r="F38" s="155">
        <f>ROUND((SUM(BF98:BF254)),  2)</f>
        <v>0</v>
      </c>
      <c r="I38" s="156">
        <v>0.14999999999999999</v>
      </c>
      <c r="J38" s="155">
        <f>ROUND(((SUM(BF98:BF254))*I38),  2)</f>
        <v>0</v>
      </c>
      <c r="L38" s="43"/>
    </row>
    <row r="39" hidden="1" s="1" customFormat="1" ht="14.4" customHeight="1">
      <c r="B39" s="43"/>
      <c r="E39" s="141" t="s">
        <v>48</v>
      </c>
      <c r="F39" s="155">
        <f>ROUND((SUM(BG98:BG254)),  2)</f>
        <v>0</v>
      </c>
      <c r="I39" s="156">
        <v>0.20999999999999999</v>
      </c>
      <c r="J39" s="155">
        <f>0</f>
        <v>0</v>
      </c>
      <c r="L39" s="43"/>
    </row>
    <row r="40" hidden="1" s="1" customFormat="1" ht="14.4" customHeight="1">
      <c r="B40" s="43"/>
      <c r="E40" s="141" t="s">
        <v>49</v>
      </c>
      <c r="F40" s="155">
        <f>ROUND((SUM(BH98:BH254)),  2)</f>
        <v>0</v>
      </c>
      <c r="I40" s="156">
        <v>0.14999999999999999</v>
      </c>
      <c r="J40" s="155">
        <f>0</f>
        <v>0</v>
      </c>
      <c r="L40" s="43"/>
    </row>
    <row r="41" hidden="1" s="1" customFormat="1" ht="14.4" customHeight="1">
      <c r="B41" s="43"/>
      <c r="E41" s="141" t="s">
        <v>50</v>
      </c>
      <c r="F41" s="155">
        <f>ROUND((SUM(BI98:BI254)),  2)</f>
        <v>0</v>
      </c>
      <c r="I41" s="156">
        <v>0</v>
      </c>
      <c r="J41" s="155">
        <f>0</f>
        <v>0</v>
      </c>
      <c r="L41" s="43"/>
    </row>
    <row r="42" s="1" customFormat="1" ht="6.96" customHeight="1">
      <c r="B42" s="43"/>
      <c r="I42" s="143"/>
      <c r="L42" s="43"/>
    </row>
    <row r="43" s="1" customFormat="1" ht="25.44" customHeight="1">
      <c r="B43" s="43"/>
      <c r="C43" s="157"/>
      <c r="D43" s="158" t="s">
        <v>51</v>
      </c>
      <c r="E43" s="159"/>
      <c r="F43" s="159"/>
      <c r="G43" s="160" t="s">
        <v>52</v>
      </c>
      <c r="H43" s="161" t="s">
        <v>53</v>
      </c>
      <c r="I43" s="162"/>
      <c r="J43" s="163">
        <f>SUM(J34:J41)</f>
        <v>0</v>
      </c>
      <c r="K43" s="164"/>
      <c r="L43" s="43"/>
    </row>
    <row r="44" s="1" customFormat="1" ht="14.4" customHeight="1">
      <c r="B44" s="165"/>
      <c r="C44" s="166"/>
      <c r="D44" s="166"/>
      <c r="E44" s="166"/>
      <c r="F44" s="166"/>
      <c r="G44" s="166"/>
      <c r="H44" s="166"/>
      <c r="I44" s="167"/>
      <c r="J44" s="166"/>
      <c r="K44" s="166"/>
      <c r="L44" s="43"/>
    </row>
    <row r="48" s="1" customFormat="1" ht="6.96" customHeight="1">
      <c r="B48" s="168"/>
      <c r="C48" s="169"/>
      <c r="D48" s="169"/>
      <c r="E48" s="169"/>
      <c r="F48" s="169"/>
      <c r="G48" s="169"/>
      <c r="H48" s="169"/>
      <c r="I48" s="170"/>
      <c r="J48" s="169"/>
      <c r="K48" s="169"/>
      <c r="L48" s="43"/>
    </row>
    <row r="49" s="1" customFormat="1" ht="24.96" customHeight="1">
      <c r="B49" s="38"/>
      <c r="C49" s="23" t="s">
        <v>189</v>
      </c>
      <c r="D49" s="39"/>
      <c r="E49" s="39"/>
      <c r="F49" s="39"/>
      <c r="G49" s="39"/>
      <c r="H49" s="39"/>
      <c r="I49" s="143"/>
      <c r="J49" s="39"/>
      <c r="K49" s="39"/>
      <c r="L49" s="43"/>
    </row>
    <row r="50" s="1" customFormat="1" ht="6.96" customHeight="1">
      <c r="B50" s="38"/>
      <c r="C50" s="39"/>
      <c r="D50" s="39"/>
      <c r="E50" s="39"/>
      <c r="F50" s="39"/>
      <c r="G50" s="39"/>
      <c r="H50" s="39"/>
      <c r="I50" s="143"/>
      <c r="J50" s="39"/>
      <c r="K50" s="39"/>
      <c r="L50" s="43"/>
    </row>
    <row r="51" s="1" customFormat="1" ht="12" customHeight="1">
      <c r="B51" s="38"/>
      <c r="C51" s="32" t="s">
        <v>16</v>
      </c>
      <c r="D51" s="39"/>
      <c r="E51" s="39"/>
      <c r="F51" s="39"/>
      <c r="G51" s="39"/>
      <c r="H51" s="39"/>
      <c r="I51" s="143"/>
      <c r="J51" s="39"/>
      <c r="K51" s="39"/>
      <c r="L51" s="43"/>
    </row>
    <row r="52" s="1" customFormat="1" ht="16.5" customHeight="1">
      <c r="B52" s="38"/>
      <c r="C52" s="39"/>
      <c r="D52" s="39"/>
      <c r="E52" s="171" t="str">
        <f>E7</f>
        <v>Oprava přejezdů v obvodu ST Ústí n.L.</v>
      </c>
      <c r="F52" s="32"/>
      <c r="G52" s="32"/>
      <c r="H52" s="32"/>
      <c r="I52" s="143"/>
      <c r="J52" s="39"/>
      <c r="K52" s="39"/>
      <c r="L52" s="43"/>
    </row>
    <row r="53" ht="12" customHeight="1">
      <c r="B53" s="21"/>
      <c r="C53" s="32" t="s">
        <v>183</v>
      </c>
      <c r="D53" s="22"/>
      <c r="E53" s="22"/>
      <c r="F53" s="22"/>
      <c r="G53" s="22"/>
      <c r="H53" s="22"/>
      <c r="I53" s="136"/>
      <c r="J53" s="22"/>
      <c r="K53" s="22"/>
      <c r="L53" s="20"/>
    </row>
    <row r="54" ht="16.5" customHeight="1">
      <c r="B54" s="21"/>
      <c r="C54" s="22"/>
      <c r="D54" s="22"/>
      <c r="E54" s="171" t="s">
        <v>184</v>
      </c>
      <c r="F54" s="22"/>
      <c r="G54" s="22"/>
      <c r="H54" s="22"/>
      <c r="I54" s="136"/>
      <c r="J54" s="22"/>
      <c r="K54" s="22"/>
      <c r="L54" s="20"/>
    </row>
    <row r="55" ht="12" customHeight="1">
      <c r="B55" s="21"/>
      <c r="C55" s="32" t="s">
        <v>185</v>
      </c>
      <c r="D55" s="22"/>
      <c r="E55" s="22"/>
      <c r="F55" s="22"/>
      <c r="G55" s="22"/>
      <c r="H55" s="22"/>
      <c r="I55" s="136"/>
      <c r="J55" s="22"/>
      <c r="K55" s="22"/>
      <c r="L55" s="20"/>
    </row>
    <row r="56" s="1" customFormat="1" ht="16.5" customHeight="1">
      <c r="B56" s="38"/>
      <c r="C56" s="39"/>
      <c r="D56" s="39"/>
      <c r="E56" s="32" t="s">
        <v>186</v>
      </c>
      <c r="F56" s="39"/>
      <c r="G56" s="39"/>
      <c r="H56" s="39"/>
      <c r="I56" s="143"/>
      <c r="J56" s="39"/>
      <c r="K56" s="39"/>
      <c r="L56" s="43"/>
    </row>
    <row r="57" s="1" customFormat="1" ht="12" customHeight="1">
      <c r="B57" s="38"/>
      <c r="C57" s="32" t="s">
        <v>187</v>
      </c>
      <c r="D57" s="39"/>
      <c r="E57" s="39"/>
      <c r="F57" s="39"/>
      <c r="G57" s="39"/>
      <c r="H57" s="39"/>
      <c r="I57" s="143"/>
      <c r="J57" s="39"/>
      <c r="K57" s="39"/>
      <c r="L57" s="43"/>
    </row>
    <row r="58" s="1" customFormat="1" ht="16.5" customHeight="1">
      <c r="B58" s="38"/>
      <c r="C58" s="39"/>
      <c r="D58" s="39"/>
      <c r="E58" s="64" t="str">
        <f>E13</f>
        <v>3 - Zrušení propustku v km 29,996</v>
      </c>
      <c r="F58" s="39"/>
      <c r="G58" s="39"/>
      <c r="H58" s="39"/>
      <c r="I58" s="143"/>
      <c r="J58" s="39"/>
      <c r="K58" s="39"/>
      <c r="L58" s="43"/>
    </row>
    <row r="59" s="1" customFormat="1" ht="6.96" customHeight="1">
      <c r="B59" s="38"/>
      <c r="C59" s="39"/>
      <c r="D59" s="39"/>
      <c r="E59" s="39"/>
      <c r="F59" s="39"/>
      <c r="G59" s="39"/>
      <c r="H59" s="39"/>
      <c r="I59" s="143"/>
      <c r="J59" s="39"/>
      <c r="K59" s="39"/>
      <c r="L59" s="43"/>
    </row>
    <row r="60" s="1" customFormat="1" ht="12" customHeight="1">
      <c r="B60" s="38"/>
      <c r="C60" s="32" t="s">
        <v>22</v>
      </c>
      <c r="D60" s="39"/>
      <c r="E60" s="39"/>
      <c r="F60" s="27" t="str">
        <f>F16</f>
        <v>obvod ST Ústí n.L.</v>
      </c>
      <c r="G60" s="39"/>
      <c r="H60" s="39"/>
      <c r="I60" s="145" t="s">
        <v>24</v>
      </c>
      <c r="J60" s="67" t="str">
        <f>IF(J16="","",J16)</f>
        <v>2. 11. 2018</v>
      </c>
      <c r="K60" s="39"/>
      <c r="L60" s="43"/>
    </row>
    <row r="61" s="1" customFormat="1" ht="6.96" customHeight="1">
      <c r="B61" s="38"/>
      <c r="C61" s="39"/>
      <c r="D61" s="39"/>
      <c r="E61" s="39"/>
      <c r="F61" s="39"/>
      <c r="G61" s="39"/>
      <c r="H61" s="39"/>
      <c r="I61" s="143"/>
      <c r="J61" s="39"/>
      <c r="K61" s="39"/>
      <c r="L61" s="43"/>
    </row>
    <row r="62" s="1" customFormat="1" ht="13.65" customHeight="1">
      <c r="B62" s="38"/>
      <c r="C62" s="32" t="s">
        <v>26</v>
      </c>
      <c r="D62" s="39"/>
      <c r="E62" s="39"/>
      <c r="F62" s="27" t="str">
        <f>E19</f>
        <v>SŽDC s.o., OŘ Ústí n.L., ST Ústí n.L.</v>
      </c>
      <c r="G62" s="39"/>
      <c r="H62" s="39"/>
      <c r="I62" s="145" t="s">
        <v>34</v>
      </c>
      <c r="J62" s="36" t="str">
        <f>E25</f>
        <v xml:space="preserve"> </v>
      </c>
      <c r="K62" s="39"/>
      <c r="L62" s="43"/>
    </row>
    <row r="63" s="1" customFormat="1" ht="24.9" customHeight="1">
      <c r="B63" s="38"/>
      <c r="C63" s="32" t="s">
        <v>32</v>
      </c>
      <c r="D63" s="39"/>
      <c r="E63" s="39"/>
      <c r="F63" s="27" t="str">
        <f>IF(E22="","",E22)</f>
        <v>Vyplň údaj</v>
      </c>
      <c r="G63" s="39"/>
      <c r="H63" s="39"/>
      <c r="I63" s="145" t="s">
        <v>37</v>
      </c>
      <c r="J63" s="36" t="str">
        <f>E28</f>
        <v>Jakub Lukášek, DiS; Jan Seemann, DiS</v>
      </c>
      <c r="K63" s="39"/>
      <c r="L63" s="43"/>
    </row>
    <row r="64" s="1" customFormat="1" ht="10.32" customHeight="1">
      <c r="B64" s="38"/>
      <c r="C64" s="39"/>
      <c r="D64" s="39"/>
      <c r="E64" s="39"/>
      <c r="F64" s="39"/>
      <c r="G64" s="39"/>
      <c r="H64" s="39"/>
      <c r="I64" s="143"/>
      <c r="J64" s="39"/>
      <c r="K64" s="39"/>
      <c r="L64" s="43"/>
    </row>
    <row r="65" s="1" customFormat="1" ht="29.28" customHeight="1">
      <c r="B65" s="38"/>
      <c r="C65" s="172" t="s">
        <v>190</v>
      </c>
      <c r="D65" s="173"/>
      <c r="E65" s="173"/>
      <c r="F65" s="173"/>
      <c r="G65" s="173"/>
      <c r="H65" s="173"/>
      <c r="I65" s="174"/>
      <c r="J65" s="175" t="s">
        <v>191</v>
      </c>
      <c r="K65" s="173"/>
      <c r="L65" s="43"/>
    </row>
    <row r="66" s="1" customFormat="1" ht="10.32" customHeight="1">
      <c r="B66" s="38"/>
      <c r="C66" s="39"/>
      <c r="D66" s="39"/>
      <c r="E66" s="39"/>
      <c r="F66" s="39"/>
      <c r="G66" s="39"/>
      <c r="H66" s="39"/>
      <c r="I66" s="143"/>
      <c r="J66" s="39"/>
      <c r="K66" s="39"/>
      <c r="L66" s="43"/>
    </row>
    <row r="67" s="1" customFormat="1" ht="22.8" customHeight="1">
      <c r="B67" s="38"/>
      <c r="C67" s="176" t="s">
        <v>73</v>
      </c>
      <c r="D67" s="39"/>
      <c r="E67" s="39"/>
      <c r="F67" s="39"/>
      <c r="G67" s="39"/>
      <c r="H67" s="39"/>
      <c r="I67" s="143"/>
      <c r="J67" s="97">
        <f>J98</f>
        <v>0</v>
      </c>
      <c r="K67" s="39"/>
      <c r="L67" s="43"/>
      <c r="AU67" s="17" t="s">
        <v>192</v>
      </c>
    </row>
    <row r="68" s="8" customFormat="1" ht="24.96" customHeight="1">
      <c r="B68" s="177"/>
      <c r="C68" s="178"/>
      <c r="D68" s="179" t="s">
        <v>193</v>
      </c>
      <c r="E68" s="180"/>
      <c r="F68" s="180"/>
      <c r="G68" s="180"/>
      <c r="H68" s="180"/>
      <c r="I68" s="181"/>
      <c r="J68" s="182">
        <f>J99</f>
        <v>0</v>
      </c>
      <c r="K68" s="178"/>
      <c r="L68" s="183"/>
    </row>
    <row r="69" s="9" customFormat="1" ht="19.92" customHeight="1">
      <c r="B69" s="184"/>
      <c r="C69" s="120"/>
      <c r="D69" s="185" t="s">
        <v>511</v>
      </c>
      <c r="E69" s="186"/>
      <c r="F69" s="186"/>
      <c r="G69" s="186"/>
      <c r="H69" s="186"/>
      <c r="I69" s="187"/>
      <c r="J69" s="188">
        <f>J100</f>
        <v>0</v>
      </c>
      <c r="K69" s="120"/>
      <c r="L69" s="189"/>
    </row>
    <row r="70" s="9" customFormat="1" ht="19.92" customHeight="1">
      <c r="B70" s="184"/>
      <c r="C70" s="120"/>
      <c r="D70" s="185" t="s">
        <v>512</v>
      </c>
      <c r="E70" s="186"/>
      <c r="F70" s="186"/>
      <c r="G70" s="186"/>
      <c r="H70" s="186"/>
      <c r="I70" s="187"/>
      <c r="J70" s="188">
        <f>J174</f>
        <v>0</v>
      </c>
      <c r="K70" s="120"/>
      <c r="L70" s="189"/>
    </row>
    <row r="71" s="9" customFormat="1" ht="19.92" customHeight="1">
      <c r="B71" s="184"/>
      <c r="C71" s="120"/>
      <c r="D71" s="185" t="s">
        <v>513</v>
      </c>
      <c r="E71" s="186"/>
      <c r="F71" s="186"/>
      <c r="G71" s="186"/>
      <c r="H71" s="186"/>
      <c r="I71" s="187"/>
      <c r="J71" s="188">
        <f>J189</f>
        <v>0</v>
      </c>
      <c r="K71" s="120"/>
      <c r="L71" s="189"/>
    </row>
    <row r="72" s="9" customFormat="1" ht="19.92" customHeight="1">
      <c r="B72" s="184"/>
      <c r="C72" s="120"/>
      <c r="D72" s="185" t="s">
        <v>514</v>
      </c>
      <c r="E72" s="186"/>
      <c r="F72" s="186"/>
      <c r="G72" s="186"/>
      <c r="H72" s="186"/>
      <c r="I72" s="187"/>
      <c r="J72" s="188">
        <f>J208</f>
        <v>0</v>
      </c>
      <c r="K72" s="120"/>
      <c r="L72" s="189"/>
    </row>
    <row r="73" s="9" customFormat="1" ht="19.92" customHeight="1">
      <c r="B73" s="184"/>
      <c r="C73" s="120"/>
      <c r="D73" s="185" t="s">
        <v>515</v>
      </c>
      <c r="E73" s="186"/>
      <c r="F73" s="186"/>
      <c r="G73" s="186"/>
      <c r="H73" s="186"/>
      <c r="I73" s="187"/>
      <c r="J73" s="188">
        <f>J229</f>
        <v>0</v>
      </c>
      <c r="K73" s="120"/>
      <c r="L73" s="189"/>
    </row>
    <row r="74" s="9" customFormat="1" ht="19.92" customHeight="1">
      <c r="B74" s="184"/>
      <c r="C74" s="120"/>
      <c r="D74" s="185" t="s">
        <v>516</v>
      </c>
      <c r="E74" s="186"/>
      <c r="F74" s="186"/>
      <c r="G74" s="186"/>
      <c r="H74" s="186"/>
      <c r="I74" s="187"/>
      <c r="J74" s="188">
        <f>J251</f>
        <v>0</v>
      </c>
      <c r="K74" s="120"/>
      <c r="L74" s="189"/>
    </row>
    <row r="75" s="1" customFormat="1" ht="21.84" customHeight="1">
      <c r="B75" s="38"/>
      <c r="C75" s="39"/>
      <c r="D75" s="39"/>
      <c r="E75" s="39"/>
      <c r="F75" s="39"/>
      <c r="G75" s="39"/>
      <c r="H75" s="39"/>
      <c r="I75" s="143"/>
      <c r="J75" s="39"/>
      <c r="K75" s="39"/>
      <c r="L75" s="43"/>
    </row>
    <row r="76" s="1" customFormat="1" ht="6.96" customHeight="1">
      <c r="B76" s="57"/>
      <c r="C76" s="58"/>
      <c r="D76" s="58"/>
      <c r="E76" s="58"/>
      <c r="F76" s="58"/>
      <c r="G76" s="58"/>
      <c r="H76" s="58"/>
      <c r="I76" s="167"/>
      <c r="J76" s="58"/>
      <c r="K76" s="58"/>
      <c r="L76" s="43"/>
    </row>
    <row r="80" s="1" customFormat="1" ht="6.96" customHeight="1">
      <c r="B80" s="59"/>
      <c r="C80" s="60"/>
      <c r="D80" s="60"/>
      <c r="E80" s="60"/>
      <c r="F80" s="60"/>
      <c r="G80" s="60"/>
      <c r="H80" s="60"/>
      <c r="I80" s="170"/>
      <c r="J80" s="60"/>
      <c r="K80" s="60"/>
      <c r="L80" s="43"/>
    </row>
    <row r="81" s="1" customFormat="1" ht="24.96" customHeight="1">
      <c r="B81" s="38"/>
      <c r="C81" s="23" t="s">
        <v>197</v>
      </c>
      <c r="D81" s="39"/>
      <c r="E81" s="39"/>
      <c r="F81" s="39"/>
      <c r="G81" s="39"/>
      <c r="H81" s="39"/>
      <c r="I81" s="143"/>
      <c r="J81" s="39"/>
      <c r="K81" s="39"/>
      <c r="L81" s="43"/>
    </row>
    <row r="82" s="1" customFormat="1" ht="6.96" customHeight="1">
      <c r="B82" s="38"/>
      <c r="C82" s="39"/>
      <c r="D82" s="39"/>
      <c r="E82" s="39"/>
      <c r="F82" s="39"/>
      <c r="G82" s="39"/>
      <c r="H82" s="39"/>
      <c r="I82" s="143"/>
      <c r="J82" s="39"/>
      <c r="K82" s="39"/>
      <c r="L82" s="43"/>
    </row>
    <row r="83" s="1" customFormat="1" ht="12" customHeight="1">
      <c r="B83" s="38"/>
      <c r="C83" s="32" t="s">
        <v>16</v>
      </c>
      <c r="D83" s="39"/>
      <c r="E83" s="39"/>
      <c r="F83" s="39"/>
      <c r="G83" s="39"/>
      <c r="H83" s="39"/>
      <c r="I83" s="143"/>
      <c r="J83" s="39"/>
      <c r="K83" s="39"/>
      <c r="L83" s="43"/>
    </row>
    <row r="84" s="1" customFormat="1" ht="16.5" customHeight="1">
      <c r="B84" s="38"/>
      <c r="C84" s="39"/>
      <c r="D84" s="39"/>
      <c r="E84" s="171" t="str">
        <f>E7</f>
        <v>Oprava přejezdů v obvodu ST Ústí n.L.</v>
      </c>
      <c r="F84" s="32"/>
      <c r="G84" s="32"/>
      <c r="H84" s="32"/>
      <c r="I84" s="143"/>
      <c r="J84" s="39"/>
      <c r="K84" s="39"/>
      <c r="L84" s="43"/>
    </row>
    <row r="85" ht="12" customHeight="1">
      <c r="B85" s="21"/>
      <c r="C85" s="32" t="s">
        <v>183</v>
      </c>
      <c r="D85" s="22"/>
      <c r="E85" s="22"/>
      <c r="F85" s="22"/>
      <c r="G85" s="22"/>
      <c r="H85" s="22"/>
      <c r="I85" s="136"/>
      <c r="J85" s="22"/>
      <c r="K85" s="22"/>
      <c r="L85" s="20"/>
    </row>
    <row r="86" ht="16.5" customHeight="1">
      <c r="B86" s="21"/>
      <c r="C86" s="22"/>
      <c r="D86" s="22"/>
      <c r="E86" s="171" t="s">
        <v>184</v>
      </c>
      <c r="F86" s="22"/>
      <c r="G86" s="22"/>
      <c r="H86" s="22"/>
      <c r="I86" s="136"/>
      <c r="J86" s="22"/>
      <c r="K86" s="22"/>
      <c r="L86" s="20"/>
    </row>
    <row r="87" ht="12" customHeight="1">
      <c r="B87" s="21"/>
      <c r="C87" s="32" t="s">
        <v>185</v>
      </c>
      <c r="D87" s="22"/>
      <c r="E87" s="22"/>
      <c r="F87" s="22"/>
      <c r="G87" s="22"/>
      <c r="H87" s="22"/>
      <c r="I87" s="136"/>
      <c r="J87" s="22"/>
      <c r="K87" s="22"/>
      <c r="L87" s="20"/>
    </row>
    <row r="88" s="1" customFormat="1" ht="16.5" customHeight="1">
      <c r="B88" s="38"/>
      <c r="C88" s="39"/>
      <c r="D88" s="39"/>
      <c r="E88" s="32" t="s">
        <v>186</v>
      </c>
      <c r="F88" s="39"/>
      <c r="G88" s="39"/>
      <c r="H88" s="39"/>
      <c r="I88" s="143"/>
      <c r="J88" s="39"/>
      <c r="K88" s="39"/>
      <c r="L88" s="43"/>
    </row>
    <row r="89" s="1" customFormat="1" ht="12" customHeight="1">
      <c r="B89" s="38"/>
      <c r="C89" s="32" t="s">
        <v>187</v>
      </c>
      <c r="D89" s="39"/>
      <c r="E89" s="39"/>
      <c r="F89" s="39"/>
      <c r="G89" s="39"/>
      <c r="H89" s="39"/>
      <c r="I89" s="143"/>
      <c r="J89" s="39"/>
      <c r="K89" s="39"/>
      <c r="L89" s="43"/>
    </row>
    <row r="90" s="1" customFormat="1" ht="16.5" customHeight="1">
      <c r="B90" s="38"/>
      <c r="C90" s="39"/>
      <c r="D90" s="39"/>
      <c r="E90" s="64" t="str">
        <f>E13</f>
        <v>3 - Zrušení propustku v km 29,996</v>
      </c>
      <c r="F90" s="39"/>
      <c r="G90" s="39"/>
      <c r="H90" s="39"/>
      <c r="I90" s="143"/>
      <c r="J90" s="39"/>
      <c r="K90" s="39"/>
      <c r="L90" s="43"/>
    </row>
    <row r="91" s="1" customFormat="1" ht="6.96" customHeight="1">
      <c r="B91" s="38"/>
      <c r="C91" s="39"/>
      <c r="D91" s="39"/>
      <c r="E91" s="39"/>
      <c r="F91" s="39"/>
      <c r="G91" s="39"/>
      <c r="H91" s="39"/>
      <c r="I91" s="143"/>
      <c r="J91" s="39"/>
      <c r="K91" s="39"/>
      <c r="L91" s="43"/>
    </row>
    <row r="92" s="1" customFormat="1" ht="12" customHeight="1">
      <c r="B92" s="38"/>
      <c r="C92" s="32" t="s">
        <v>22</v>
      </c>
      <c r="D92" s="39"/>
      <c r="E92" s="39"/>
      <c r="F92" s="27" t="str">
        <f>F16</f>
        <v>obvod ST Ústí n.L.</v>
      </c>
      <c r="G92" s="39"/>
      <c r="H92" s="39"/>
      <c r="I92" s="145" t="s">
        <v>24</v>
      </c>
      <c r="J92" s="67" t="str">
        <f>IF(J16="","",J16)</f>
        <v>2. 11. 2018</v>
      </c>
      <c r="K92" s="39"/>
      <c r="L92" s="43"/>
    </row>
    <row r="93" s="1" customFormat="1" ht="6.96" customHeight="1">
      <c r="B93" s="38"/>
      <c r="C93" s="39"/>
      <c r="D93" s="39"/>
      <c r="E93" s="39"/>
      <c r="F93" s="39"/>
      <c r="G93" s="39"/>
      <c r="H93" s="39"/>
      <c r="I93" s="143"/>
      <c r="J93" s="39"/>
      <c r="K93" s="39"/>
      <c r="L93" s="43"/>
    </row>
    <row r="94" s="1" customFormat="1" ht="13.65" customHeight="1">
      <c r="B94" s="38"/>
      <c r="C94" s="32" t="s">
        <v>26</v>
      </c>
      <c r="D94" s="39"/>
      <c r="E94" s="39"/>
      <c r="F94" s="27" t="str">
        <f>E19</f>
        <v>SŽDC s.o., OŘ Ústí n.L., ST Ústí n.L.</v>
      </c>
      <c r="G94" s="39"/>
      <c r="H94" s="39"/>
      <c r="I94" s="145" t="s">
        <v>34</v>
      </c>
      <c r="J94" s="36" t="str">
        <f>E25</f>
        <v xml:space="preserve"> </v>
      </c>
      <c r="K94" s="39"/>
      <c r="L94" s="43"/>
    </row>
    <row r="95" s="1" customFormat="1" ht="24.9" customHeight="1">
      <c r="B95" s="38"/>
      <c r="C95" s="32" t="s">
        <v>32</v>
      </c>
      <c r="D95" s="39"/>
      <c r="E95" s="39"/>
      <c r="F95" s="27" t="str">
        <f>IF(E22="","",E22)</f>
        <v>Vyplň údaj</v>
      </c>
      <c r="G95" s="39"/>
      <c r="H95" s="39"/>
      <c r="I95" s="145" t="s">
        <v>37</v>
      </c>
      <c r="J95" s="36" t="str">
        <f>E28</f>
        <v>Jakub Lukášek, DiS; Jan Seemann, DiS</v>
      </c>
      <c r="K95" s="39"/>
      <c r="L95" s="43"/>
    </row>
    <row r="96" s="1" customFormat="1" ht="10.32" customHeight="1">
      <c r="B96" s="38"/>
      <c r="C96" s="39"/>
      <c r="D96" s="39"/>
      <c r="E96" s="39"/>
      <c r="F96" s="39"/>
      <c r="G96" s="39"/>
      <c r="H96" s="39"/>
      <c r="I96" s="143"/>
      <c r="J96" s="39"/>
      <c r="K96" s="39"/>
      <c r="L96" s="43"/>
    </row>
    <row r="97" s="10" customFormat="1" ht="29.28" customHeight="1">
      <c r="B97" s="190"/>
      <c r="C97" s="191" t="s">
        <v>198</v>
      </c>
      <c r="D97" s="192" t="s">
        <v>60</v>
      </c>
      <c r="E97" s="192" t="s">
        <v>56</v>
      </c>
      <c r="F97" s="192" t="s">
        <v>57</v>
      </c>
      <c r="G97" s="192" t="s">
        <v>199</v>
      </c>
      <c r="H97" s="192" t="s">
        <v>200</v>
      </c>
      <c r="I97" s="193" t="s">
        <v>201</v>
      </c>
      <c r="J97" s="192" t="s">
        <v>191</v>
      </c>
      <c r="K97" s="194" t="s">
        <v>202</v>
      </c>
      <c r="L97" s="195"/>
      <c r="M97" s="87" t="s">
        <v>21</v>
      </c>
      <c r="N97" s="88" t="s">
        <v>45</v>
      </c>
      <c r="O97" s="88" t="s">
        <v>203</v>
      </c>
      <c r="P97" s="88" t="s">
        <v>204</v>
      </c>
      <c r="Q97" s="88" t="s">
        <v>205</v>
      </c>
      <c r="R97" s="88" t="s">
        <v>206</v>
      </c>
      <c r="S97" s="88" t="s">
        <v>207</v>
      </c>
      <c r="T97" s="89" t="s">
        <v>208</v>
      </c>
    </row>
    <row r="98" s="1" customFormat="1" ht="22.8" customHeight="1">
      <c r="B98" s="38"/>
      <c r="C98" s="94" t="s">
        <v>209</v>
      </c>
      <c r="D98" s="39"/>
      <c r="E98" s="39"/>
      <c r="F98" s="39"/>
      <c r="G98" s="39"/>
      <c r="H98" s="39"/>
      <c r="I98" s="143"/>
      <c r="J98" s="196">
        <f>BK98</f>
        <v>0</v>
      </c>
      <c r="K98" s="39"/>
      <c r="L98" s="43"/>
      <c r="M98" s="90"/>
      <c r="N98" s="91"/>
      <c r="O98" s="91"/>
      <c r="P98" s="197">
        <f>P99</f>
        <v>0</v>
      </c>
      <c r="Q98" s="91"/>
      <c r="R98" s="197">
        <f>R99</f>
        <v>60.215102780000002</v>
      </c>
      <c r="S98" s="91"/>
      <c r="T98" s="198">
        <f>T99</f>
        <v>8.1888500000000004</v>
      </c>
      <c r="AT98" s="17" t="s">
        <v>74</v>
      </c>
      <c r="AU98" s="17" t="s">
        <v>192</v>
      </c>
      <c r="BK98" s="199">
        <f>BK99</f>
        <v>0</v>
      </c>
    </row>
    <row r="99" s="11" customFormat="1" ht="25.92" customHeight="1">
      <c r="B99" s="200"/>
      <c r="C99" s="201"/>
      <c r="D99" s="202" t="s">
        <v>74</v>
      </c>
      <c r="E99" s="203" t="s">
        <v>210</v>
      </c>
      <c r="F99" s="203" t="s">
        <v>211</v>
      </c>
      <c r="G99" s="201"/>
      <c r="H99" s="201"/>
      <c r="I99" s="204"/>
      <c r="J99" s="205">
        <f>BK99</f>
        <v>0</v>
      </c>
      <c r="K99" s="201"/>
      <c r="L99" s="206"/>
      <c r="M99" s="207"/>
      <c r="N99" s="208"/>
      <c r="O99" s="208"/>
      <c r="P99" s="209">
        <f>P100+P174+P189+P208+P229+P251</f>
        <v>0</v>
      </c>
      <c r="Q99" s="208"/>
      <c r="R99" s="209">
        <f>R100+R174+R189+R208+R229+R251</f>
        <v>60.215102780000002</v>
      </c>
      <c r="S99" s="208"/>
      <c r="T99" s="210">
        <f>T100+T174+T189+T208+T229+T251</f>
        <v>8.1888500000000004</v>
      </c>
      <c r="AR99" s="211" t="s">
        <v>82</v>
      </c>
      <c r="AT99" s="212" t="s">
        <v>74</v>
      </c>
      <c r="AU99" s="212" t="s">
        <v>75</v>
      </c>
      <c r="AY99" s="211" t="s">
        <v>212</v>
      </c>
      <c r="BK99" s="213">
        <f>BK100+BK174+BK189+BK208+BK229+BK251</f>
        <v>0</v>
      </c>
    </row>
    <row r="100" s="11" customFormat="1" ht="22.8" customHeight="1">
      <c r="B100" s="200"/>
      <c r="C100" s="201"/>
      <c r="D100" s="202" t="s">
        <v>74</v>
      </c>
      <c r="E100" s="214" t="s">
        <v>82</v>
      </c>
      <c r="F100" s="214" t="s">
        <v>517</v>
      </c>
      <c r="G100" s="201"/>
      <c r="H100" s="201"/>
      <c r="I100" s="204"/>
      <c r="J100" s="215">
        <f>BK100</f>
        <v>0</v>
      </c>
      <c r="K100" s="201"/>
      <c r="L100" s="206"/>
      <c r="M100" s="207"/>
      <c r="N100" s="208"/>
      <c r="O100" s="208"/>
      <c r="P100" s="209">
        <f>SUM(P101:P173)</f>
        <v>0</v>
      </c>
      <c r="Q100" s="208"/>
      <c r="R100" s="209">
        <f>SUM(R101:R173)</f>
        <v>41.34666</v>
      </c>
      <c r="S100" s="208"/>
      <c r="T100" s="210">
        <f>SUM(T101:T173)</f>
        <v>0</v>
      </c>
      <c r="AR100" s="211" t="s">
        <v>82</v>
      </c>
      <c r="AT100" s="212" t="s">
        <v>74</v>
      </c>
      <c r="AU100" s="212" t="s">
        <v>82</v>
      </c>
      <c r="AY100" s="211" t="s">
        <v>212</v>
      </c>
      <c r="BK100" s="213">
        <f>SUM(BK101:BK173)</f>
        <v>0</v>
      </c>
    </row>
    <row r="101" s="1" customFormat="1" ht="22.5" customHeight="1">
      <c r="B101" s="38"/>
      <c r="C101" s="216" t="s">
        <v>82</v>
      </c>
      <c r="D101" s="216" t="s">
        <v>215</v>
      </c>
      <c r="E101" s="217" t="s">
        <v>518</v>
      </c>
      <c r="F101" s="218" t="s">
        <v>519</v>
      </c>
      <c r="G101" s="219" t="s">
        <v>235</v>
      </c>
      <c r="H101" s="220">
        <v>40</v>
      </c>
      <c r="I101" s="221"/>
      <c r="J101" s="222">
        <f>ROUND(I101*H101,2)</f>
        <v>0</v>
      </c>
      <c r="K101" s="218" t="s">
        <v>473</v>
      </c>
      <c r="L101" s="43"/>
      <c r="M101" s="223" t="s">
        <v>21</v>
      </c>
      <c r="N101" s="224" t="s">
        <v>46</v>
      </c>
      <c r="O101" s="79"/>
      <c r="P101" s="225">
        <f>O101*H101</f>
        <v>0</v>
      </c>
      <c r="Q101" s="225">
        <v>0</v>
      </c>
      <c r="R101" s="225">
        <f>Q101*H101</f>
        <v>0</v>
      </c>
      <c r="S101" s="225">
        <v>0</v>
      </c>
      <c r="T101" s="226">
        <f>S101*H101</f>
        <v>0</v>
      </c>
      <c r="AR101" s="17" t="s">
        <v>220</v>
      </c>
      <c r="AT101" s="17" t="s">
        <v>215</v>
      </c>
      <c r="AU101" s="17" t="s">
        <v>84</v>
      </c>
      <c r="AY101" s="17" t="s">
        <v>212</v>
      </c>
      <c r="BE101" s="227">
        <f>IF(N101="základní",J101,0)</f>
        <v>0</v>
      </c>
      <c r="BF101" s="227">
        <f>IF(N101="snížená",J101,0)</f>
        <v>0</v>
      </c>
      <c r="BG101" s="227">
        <f>IF(N101="zákl. přenesená",J101,0)</f>
        <v>0</v>
      </c>
      <c r="BH101" s="227">
        <f>IF(N101="sníž. přenesená",J101,0)</f>
        <v>0</v>
      </c>
      <c r="BI101" s="227">
        <f>IF(N101="nulová",J101,0)</f>
        <v>0</v>
      </c>
      <c r="BJ101" s="17" t="s">
        <v>82</v>
      </c>
      <c r="BK101" s="227">
        <f>ROUND(I101*H101,2)</f>
        <v>0</v>
      </c>
      <c r="BL101" s="17" t="s">
        <v>220</v>
      </c>
      <c r="BM101" s="17" t="s">
        <v>520</v>
      </c>
    </row>
    <row r="102" s="1" customFormat="1">
      <c r="B102" s="38"/>
      <c r="C102" s="39"/>
      <c r="D102" s="228" t="s">
        <v>222</v>
      </c>
      <c r="E102" s="39"/>
      <c r="F102" s="229" t="s">
        <v>521</v>
      </c>
      <c r="G102" s="39"/>
      <c r="H102" s="39"/>
      <c r="I102" s="143"/>
      <c r="J102" s="39"/>
      <c r="K102" s="39"/>
      <c r="L102" s="43"/>
      <c r="M102" s="230"/>
      <c r="N102" s="79"/>
      <c r="O102" s="79"/>
      <c r="P102" s="79"/>
      <c r="Q102" s="79"/>
      <c r="R102" s="79"/>
      <c r="S102" s="79"/>
      <c r="T102" s="80"/>
      <c r="AT102" s="17" t="s">
        <v>222</v>
      </c>
      <c r="AU102" s="17" t="s">
        <v>84</v>
      </c>
    </row>
    <row r="103" s="14" customFormat="1">
      <c r="B103" s="270"/>
      <c r="C103" s="271"/>
      <c r="D103" s="228" t="s">
        <v>229</v>
      </c>
      <c r="E103" s="272" t="s">
        <v>21</v>
      </c>
      <c r="F103" s="273" t="s">
        <v>522</v>
      </c>
      <c r="G103" s="271"/>
      <c r="H103" s="272" t="s">
        <v>21</v>
      </c>
      <c r="I103" s="274"/>
      <c r="J103" s="271"/>
      <c r="K103" s="271"/>
      <c r="L103" s="275"/>
      <c r="M103" s="276"/>
      <c r="N103" s="277"/>
      <c r="O103" s="277"/>
      <c r="P103" s="277"/>
      <c r="Q103" s="277"/>
      <c r="R103" s="277"/>
      <c r="S103" s="277"/>
      <c r="T103" s="278"/>
      <c r="AT103" s="279" t="s">
        <v>229</v>
      </c>
      <c r="AU103" s="279" t="s">
        <v>84</v>
      </c>
      <c r="AV103" s="14" t="s">
        <v>82</v>
      </c>
      <c r="AW103" s="14" t="s">
        <v>36</v>
      </c>
      <c r="AX103" s="14" t="s">
        <v>75</v>
      </c>
      <c r="AY103" s="279" t="s">
        <v>212</v>
      </c>
    </row>
    <row r="104" s="12" customFormat="1">
      <c r="B104" s="231"/>
      <c r="C104" s="232"/>
      <c r="D104" s="228" t="s">
        <v>229</v>
      </c>
      <c r="E104" s="233" t="s">
        <v>21</v>
      </c>
      <c r="F104" s="234" t="s">
        <v>523</v>
      </c>
      <c r="G104" s="232"/>
      <c r="H104" s="235">
        <v>24</v>
      </c>
      <c r="I104" s="236"/>
      <c r="J104" s="232"/>
      <c r="K104" s="232"/>
      <c r="L104" s="237"/>
      <c r="M104" s="238"/>
      <c r="N104" s="239"/>
      <c r="O104" s="239"/>
      <c r="P104" s="239"/>
      <c r="Q104" s="239"/>
      <c r="R104" s="239"/>
      <c r="S104" s="239"/>
      <c r="T104" s="240"/>
      <c r="AT104" s="241" t="s">
        <v>229</v>
      </c>
      <c r="AU104" s="241" t="s">
        <v>84</v>
      </c>
      <c r="AV104" s="12" t="s">
        <v>84</v>
      </c>
      <c r="AW104" s="12" t="s">
        <v>36</v>
      </c>
      <c r="AX104" s="12" t="s">
        <v>75</v>
      </c>
      <c r="AY104" s="241" t="s">
        <v>212</v>
      </c>
    </row>
    <row r="105" s="14" customFormat="1">
      <c r="B105" s="270"/>
      <c r="C105" s="271"/>
      <c r="D105" s="228" t="s">
        <v>229</v>
      </c>
      <c r="E105" s="272" t="s">
        <v>21</v>
      </c>
      <c r="F105" s="273" t="s">
        <v>524</v>
      </c>
      <c r="G105" s="271"/>
      <c r="H105" s="272" t="s">
        <v>21</v>
      </c>
      <c r="I105" s="274"/>
      <c r="J105" s="271"/>
      <c r="K105" s="271"/>
      <c r="L105" s="275"/>
      <c r="M105" s="276"/>
      <c r="N105" s="277"/>
      <c r="O105" s="277"/>
      <c r="P105" s="277"/>
      <c r="Q105" s="277"/>
      <c r="R105" s="277"/>
      <c r="S105" s="277"/>
      <c r="T105" s="278"/>
      <c r="AT105" s="279" t="s">
        <v>229</v>
      </c>
      <c r="AU105" s="279" t="s">
        <v>84</v>
      </c>
      <c r="AV105" s="14" t="s">
        <v>82</v>
      </c>
      <c r="AW105" s="14" t="s">
        <v>36</v>
      </c>
      <c r="AX105" s="14" t="s">
        <v>75</v>
      </c>
      <c r="AY105" s="279" t="s">
        <v>212</v>
      </c>
    </row>
    <row r="106" s="12" customFormat="1">
      <c r="B106" s="231"/>
      <c r="C106" s="232"/>
      <c r="D106" s="228" t="s">
        <v>229</v>
      </c>
      <c r="E106" s="233" t="s">
        <v>21</v>
      </c>
      <c r="F106" s="234" t="s">
        <v>525</v>
      </c>
      <c r="G106" s="232"/>
      <c r="H106" s="235">
        <v>16</v>
      </c>
      <c r="I106" s="236"/>
      <c r="J106" s="232"/>
      <c r="K106" s="232"/>
      <c r="L106" s="237"/>
      <c r="M106" s="238"/>
      <c r="N106" s="239"/>
      <c r="O106" s="239"/>
      <c r="P106" s="239"/>
      <c r="Q106" s="239"/>
      <c r="R106" s="239"/>
      <c r="S106" s="239"/>
      <c r="T106" s="240"/>
      <c r="AT106" s="241" t="s">
        <v>229</v>
      </c>
      <c r="AU106" s="241" t="s">
        <v>84</v>
      </c>
      <c r="AV106" s="12" t="s">
        <v>84</v>
      </c>
      <c r="AW106" s="12" t="s">
        <v>36</v>
      </c>
      <c r="AX106" s="12" t="s">
        <v>75</v>
      </c>
      <c r="AY106" s="241" t="s">
        <v>212</v>
      </c>
    </row>
    <row r="107" s="13" customFormat="1">
      <c r="B107" s="242"/>
      <c r="C107" s="243"/>
      <c r="D107" s="228" t="s">
        <v>229</v>
      </c>
      <c r="E107" s="244" t="s">
        <v>21</v>
      </c>
      <c r="F107" s="245" t="s">
        <v>232</v>
      </c>
      <c r="G107" s="243"/>
      <c r="H107" s="246">
        <v>40</v>
      </c>
      <c r="I107" s="247"/>
      <c r="J107" s="243"/>
      <c r="K107" s="243"/>
      <c r="L107" s="248"/>
      <c r="M107" s="249"/>
      <c r="N107" s="250"/>
      <c r="O107" s="250"/>
      <c r="P107" s="250"/>
      <c r="Q107" s="250"/>
      <c r="R107" s="250"/>
      <c r="S107" s="250"/>
      <c r="T107" s="251"/>
      <c r="AT107" s="252" t="s">
        <v>229</v>
      </c>
      <c r="AU107" s="252" t="s">
        <v>84</v>
      </c>
      <c r="AV107" s="13" t="s">
        <v>220</v>
      </c>
      <c r="AW107" s="13" t="s">
        <v>36</v>
      </c>
      <c r="AX107" s="13" t="s">
        <v>82</v>
      </c>
      <c r="AY107" s="252" t="s">
        <v>212</v>
      </c>
    </row>
    <row r="108" s="1" customFormat="1" ht="16.5" customHeight="1">
      <c r="B108" s="38"/>
      <c r="C108" s="216" t="s">
        <v>84</v>
      </c>
      <c r="D108" s="216" t="s">
        <v>215</v>
      </c>
      <c r="E108" s="217" t="s">
        <v>526</v>
      </c>
      <c r="F108" s="218" t="s">
        <v>527</v>
      </c>
      <c r="G108" s="219" t="s">
        <v>254</v>
      </c>
      <c r="H108" s="220">
        <v>0.80000000000000004</v>
      </c>
      <c r="I108" s="221"/>
      <c r="J108" s="222">
        <f>ROUND(I108*H108,2)</f>
        <v>0</v>
      </c>
      <c r="K108" s="218" t="s">
        <v>473</v>
      </c>
      <c r="L108" s="43"/>
      <c r="M108" s="223" t="s">
        <v>21</v>
      </c>
      <c r="N108" s="224" t="s">
        <v>46</v>
      </c>
      <c r="O108" s="79"/>
      <c r="P108" s="225">
        <f>O108*H108</f>
        <v>0</v>
      </c>
      <c r="Q108" s="225">
        <v>0</v>
      </c>
      <c r="R108" s="225">
        <f>Q108*H108</f>
        <v>0</v>
      </c>
      <c r="S108" s="225">
        <v>0</v>
      </c>
      <c r="T108" s="226">
        <f>S108*H108</f>
        <v>0</v>
      </c>
      <c r="AR108" s="17" t="s">
        <v>220</v>
      </c>
      <c r="AT108" s="17" t="s">
        <v>215</v>
      </c>
      <c r="AU108" s="17" t="s">
        <v>84</v>
      </c>
      <c r="AY108" s="17" t="s">
        <v>212</v>
      </c>
      <c r="BE108" s="227">
        <f>IF(N108="základní",J108,0)</f>
        <v>0</v>
      </c>
      <c r="BF108" s="227">
        <f>IF(N108="snížená",J108,0)</f>
        <v>0</v>
      </c>
      <c r="BG108" s="227">
        <f>IF(N108="zákl. přenesená",J108,0)</f>
        <v>0</v>
      </c>
      <c r="BH108" s="227">
        <f>IF(N108="sníž. přenesená",J108,0)</f>
        <v>0</v>
      </c>
      <c r="BI108" s="227">
        <f>IF(N108="nulová",J108,0)</f>
        <v>0</v>
      </c>
      <c r="BJ108" s="17" t="s">
        <v>82</v>
      </c>
      <c r="BK108" s="227">
        <f>ROUND(I108*H108,2)</f>
        <v>0</v>
      </c>
      <c r="BL108" s="17" t="s">
        <v>220</v>
      </c>
      <c r="BM108" s="17" t="s">
        <v>528</v>
      </c>
    </row>
    <row r="109" s="1" customFormat="1">
      <c r="B109" s="38"/>
      <c r="C109" s="39"/>
      <c r="D109" s="228" t="s">
        <v>222</v>
      </c>
      <c r="E109" s="39"/>
      <c r="F109" s="229" t="s">
        <v>529</v>
      </c>
      <c r="G109" s="39"/>
      <c r="H109" s="39"/>
      <c r="I109" s="143"/>
      <c r="J109" s="39"/>
      <c r="K109" s="39"/>
      <c r="L109" s="43"/>
      <c r="M109" s="230"/>
      <c r="N109" s="79"/>
      <c r="O109" s="79"/>
      <c r="P109" s="79"/>
      <c r="Q109" s="79"/>
      <c r="R109" s="79"/>
      <c r="S109" s="79"/>
      <c r="T109" s="80"/>
      <c r="AT109" s="17" t="s">
        <v>222</v>
      </c>
      <c r="AU109" s="17" t="s">
        <v>84</v>
      </c>
    </row>
    <row r="110" s="12" customFormat="1">
      <c r="B110" s="231"/>
      <c r="C110" s="232"/>
      <c r="D110" s="228" t="s">
        <v>229</v>
      </c>
      <c r="E110" s="233" t="s">
        <v>21</v>
      </c>
      <c r="F110" s="234" t="s">
        <v>530</v>
      </c>
      <c r="G110" s="232"/>
      <c r="H110" s="235">
        <v>0.80000000000000004</v>
      </c>
      <c r="I110" s="236"/>
      <c r="J110" s="232"/>
      <c r="K110" s="232"/>
      <c r="L110" s="237"/>
      <c r="M110" s="238"/>
      <c r="N110" s="239"/>
      <c r="O110" s="239"/>
      <c r="P110" s="239"/>
      <c r="Q110" s="239"/>
      <c r="R110" s="239"/>
      <c r="S110" s="239"/>
      <c r="T110" s="240"/>
      <c r="AT110" s="241" t="s">
        <v>229</v>
      </c>
      <c r="AU110" s="241" t="s">
        <v>84</v>
      </c>
      <c r="AV110" s="12" t="s">
        <v>84</v>
      </c>
      <c r="AW110" s="12" t="s">
        <v>36</v>
      </c>
      <c r="AX110" s="12" t="s">
        <v>82</v>
      </c>
      <c r="AY110" s="241" t="s">
        <v>212</v>
      </c>
    </row>
    <row r="111" s="1" customFormat="1" ht="22.5" customHeight="1">
      <c r="B111" s="38"/>
      <c r="C111" s="216" t="s">
        <v>91</v>
      </c>
      <c r="D111" s="216" t="s">
        <v>215</v>
      </c>
      <c r="E111" s="217" t="s">
        <v>531</v>
      </c>
      <c r="F111" s="218" t="s">
        <v>532</v>
      </c>
      <c r="G111" s="219" t="s">
        <v>254</v>
      </c>
      <c r="H111" s="220">
        <v>8.9789999999999992</v>
      </c>
      <c r="I111" s="221"/>
      <c r="J111" s="222">
        <f>ROUND(I111*H111,2)</f>
        <v>0</v>
      </c>
      <c r="K111" s="218" t="s">
        <v>473</v>
      </c>
      <c r="L111" s="43"/>
      <c r="M111" s="223" t="s">
        <v>21</v>
      </c>
      <c r="N111" s="224" t="s">
        <v>46</v>
      </c>
      <c r="O111" s="79"/>
      <c r="P111" s="225">
        <f>O111*H111</f>
        <v>0</v>
      </c>
      <c r="Q111" s="225">
        <v>0</v>
      </c>
      <c r="R111" s="225">
        <f>Q111*H111</f>
        <v>0</v>
      </c>
      <c r="S111" s="225">
        <v>0</v>
      </c>
      <c r="T111" s="226">
        <f>S111*H111</f>
        <v>0</v>
      </c>
      <c r="AR111" s="17" t="s">
        <v>220</v>
      </c>
      <c r="AT111" s="17" t="s">
        <v>215</v>
      </c>
      <c r="AU111" s="17" t="s">
        <v>84</v>
      </c>
      <c r="AY111" s="17" t="s">
        <v>212</v>
      </c>
      <c r="BE111" s="227">
        <f>IF(N111="základní",J111,0)</f>
        <v>0</v>
      </c>
      <c r="BF111" s="227">
        <f>IF(N111="snížená",J111,0)</f>
        <v>0</v>
      </c>
      <c r="BG111" s="227">
        <f>IF(N111="zákl. přenesená",J111,0)</f>
        <v>0</v>
      </c>
      <c r="BH111" s="227">
        <f>IF(N111="sníž. přenesená",J111,0)</f>
        <v>0</v>
      </c>
      <c r="BI111" s="227">
        <f>IF(N111="nulová",J111,0)</f>
        <v>0</v>
      </c>
      <c r="BJ111" s="17" t="s">
        <v>82</v>
      </c>
      <c r="BK111" s="227">
        <f>ROUND(I111*H111,2)</f>
        <v>0</v>
      </c>
      <c r="BL111" s="17" t="s">
        <v>220</v>
      </c>
      <c r="BM111" s="17" t="s">
        <v>533</v>
      </c>
    </row>
    <row r="112" s="1" customFormat="1">
      <c r="B112" s="38"/>
      <c r="C112" s="39"/>
      <c r="D112" s="228" t="s">
        <v>222</v>
      </c>
      <c r="E112" s="39"/>
      <c r="F112" s="229" t="s">
        <v>534</v>
      </c>
      <c r="G112" s="39"/>
      <c r="H112" s="39"/>
      <c r="I112" s="143"/>
      <c r="J112" s="39"/>
      <c r="K112" s="39"/>
      <c r="L112" s="43"/>
      <c r="M112" s="230"/>
      <c r="N112" s="79"/>
      <c r="O112" s="79"/>
      <c r="P112" s="79"/>
      <c r="Q112" s="79"/>
      <c r="R112" s="79"/>
      <c r="S112" s="79"/>
      <c r="T112" s="80"/>
      <c r="AT112" s="17" t="s">
        <v>222</v>
      </c>
      <c r="AU112" s="17" t="s">
        <v>84</v>
      </c>
    </row>
    <row r="113" s="14" customFormat="1">
      <c r="B113" s="270"/>
      <c r="C113" s="271"/>
      <c r="D113" s="228" t="s">
        <v>229</v>
      </c>
      <c r="E113" s="272" t="s">
        <v>21</v>
      </c>
      <c r="F113" s="273" t="s">
        <v>535</v>
      </c>
      <c r="G113" s="271"/>
      <c r="H113" s="272" t="s">
        <v>21</v>
      </c>
      <c r="I113" s="274"/>
      <c r="J113" s="271"/>
      <c r="K113" s="271"/>
      <c r="L113" s="275"/>
      <c r="M113" s="276"/>
      <c r="N113" s="277"/>
      <c r="O113" s="277"/>
      <c r="P113" s="277"/>
      <c r="Q113" s="277"/>
      <c r="R113" s="277"/>
      <c r="S113" s="277"/>
      <c r="T113" s="278"/>
      <c r="AT113" s="279" t="s">
        <v>229</v>
      </c>
      <c r="AU113" s="279" t="s">
        <v>84</v>
      </c>
      <c r="AV113" s="14" t="s">
        <v>82</v>
      </c>
      <c r="AW113" s="14" t="s">
        <v>36</v>
      </c>
      <c r="AX113" s="14" t="s">
        <v>75</v>
      </c>
      <c r="AY113" s="279" t="s">
        <v>212</v>
      </c>
    </row>
    <row r="114" s="12" customFormat="1">
      <c r="B114" s="231"/>
      <c r="C114" s="232"/>
      <c r="D114" s="228" t="s">
        <v>229</v>
      </c>
      <c r="E114" s="233" t="s">
        <v>21</v>
      </c>
      <c r="F114" s="234" t="s">
        <v>536</v>
      </c>
      <c r="G114" s="232"/>
      <c r="H114" s="235">
        <v>8.9789999999999992</v>
      </c>
      <c r="I114" s="236"/>
      <c r="J114" s="232"/>
      <c r="K114" s="232"/>
      <c r="L114" s="237"/>
      <c r="M114" s="238"/>
      <c r="N114" s="239"/>
      <c r="O114" s="239"/>
      <c r="P114" s="239"/>
      <c r="Q114" s="239"/>
      <c r="R114" s="239"/>
      <c r="S114" s="239"/>
      <c r="T114" s="240"/>
      <c r="AT114" s="241" t="s">
        <v>229</v>
      </c>
      <c r="AU114" s="241" t="s">
        <v>84</v>
      </c>
      <c r="AV114" s="12" t="s">
        <v>84</v>
      </c>
      <c r="AW114" s="12" t="s">
        <v>36</v>
      </c>
      <c r="AX114" s="12" t="s">
        <v>82</v>
      </c>
      <c r="AY114" s="241" t="s">
        <v>212</v>
      </c>
    </row>
    <row r="115" s="1" customFormat="1" ht="22.5" customHeight="1">
      <c r="B115" s="38"/>
      <c r="C115" s="216" t="s">
        <v>220</v>
      </c>
      <c r="D115" s="216" t="s">
        <v>215</v>
      </c>
      <c r="E115" s="217" t="s">
        <v>537</v>
      </c>
      <c r="F115" s="218" t="s">
        <v>538</v>
      </c>
      <c r="G115" s="219" t="s">
        <v>254</v>
      </c>
      <c r="H115" s="220">
        <v>4.4900000000000002</v>
      </c>
      <c r="I115" s="221"/>
      <c r="J115" s="222">
        <f>ROUND(I115*H115,2)</f>
        <v>0</v>
      </c>
      <c r="K115" s="218" t="s">
        <v>473</v>
      </c>
      <c r="L115" s="43"/>
      <c r="M115" s="223" t="s">
        <v>21</v>
      </c>
      <c r="N115" s="224" t="s">
        <v>46</v>
      </c>
      <c r="O115" s="79"/>
      <c r="P115" s="225">
        <f>O115*H115</f>
        <v>0</v>
      </c>
      <c r="Q115" s="225">
        <v>0</v>
      </c>
      <c r="R115" s="225">
        <f>Q115*H115</f>
        <v>0</v>
      </c>
      <c r="S115" s="225">
        <v>0</v>
      </c>
      <c r="T115" s="226">
        <f>S115*H115</f>
        <v>0</v>
      </c>
      <c r="AR115" s="17" t="s">
        <v>220</v>
      </c>
      <c r="AT115" s="17" t="s">
        <v>215</v>
      </c>
      <c r="AU115" s="17" t="s">
        <v>84</v>
      </c>
      <c r="AY115" s="17" t="s">
        <v>212</v>
      </c>
      <c r="BE115" s="227">
        <f>IF(N115="základní",J115,0)</f>
        <v>0</v>
      </c>
      <c r="BF115" s="227">
        <f>IF(N115="snížená",J115,0)</f>
        <v>0</v>
      </c>
      <c r="BG115" s="227">
        <f>IF(N115="zákl. přenesená",J115,0)</f>
        <v>0</v>
      </c>
      <c r="BH115" s="227">
        <f>IF(N115="sníž. přenesená",J115,0)</f>
        <v>0</v>
      </c>
      <c r="BI115" s="227">
        <f>IF(N115="nulová",J115,0)</f>
        <v>0</v>
      </c>
      <c r="BJ115" s="17" t="s">
        <v>82</v>
      </c>
      <c r="BK115" s="227">
        <f>ROUND(I115*H115,2)</f>
        <v>0</v>
      </c>
      <c r="BL115" s="17" t="s">
        <v>220</v>
      </c>
      <c r="BM115" s="17" t="s">
        <v>539</v>
      </c>
    </row>
    <row r="116" s="1" customFormat="1">
      <c r="B116" s="38"/>
      <c r="C116" s="39"/>
      <c r="D116" s="228" t="s">
        <v>222</v>
      </c>
      <c r="E116" s="39"/>
      <c r="F116" s="229" t="s">
        <v>534</v>
      </c>
      <c r="G116" s="39"/>
      <c r="H116" s="39"/>
      <c r="I116" s="143"/>
      <c r="J116" s="39"/>
      <c r="K116" s="39"/>
      <c r="L116" s="43"/>
      <c r="M116" s="230"/>
      <c r="N116" s="79"/>
      <c r="O116" s="79"/>
      <c r="P116" s="79"/>
      <c r="Q116" s="79"/>
      <c r="R116" s="79"/>
      <c r="S116" s="79"/>
      <c r="T116" s="80"/>
      <c r="AT116" s="17" t="s">
        <v>222</v>
      </c>
      <c r="AU116" s="17" t="s">
        <v>84</v>
      </c>
    </row>
    <row r="117" s="12" customFormat="1">
      <c r="B117" s="231"/>
      <c r="C117" s="232"/>
      <c r="D117" s="228" t="s">
        <v>229</v>
      </c>
      <c r="E117" s="233" t="s">
        <v>21</v>
      </c>
      <c r="F117" s="234" t="s">
        <v>540</v>
      </c>
      <c r="G117" s="232"/>
      <c r="H117" s="235">
        <v>4.4900000000000002</v>
      </c>
      <c r="I117" s="236"/>
      <c r="J117" s="232"/>
      <c r="K117" s="232"/>
      <c r="L117" s="237"/>
      <c r="M117" s="238"/>
      <c r="N117" s="239"/>
      <c r="O117" s="239"/>
      <c r="P117" s="239"/>
      <c r="Q117" s="239"/>
      <c r="R117" s="239"/>
      <c r="S117" s="239"/>
      <c r="T117" s="240"/>
      <c r="AT117" s="241" t="s">
        <v>229</v>
      </c>
      <c r="AU117" s="241" t="s">
        <v>84</v>
      </c>
      <c r="AV117" s="12" t="s">
        <v>84</v>
      </c>
      <c r="AW117" s="12" t="s">
        <v>36</v>
      </c>
      <c r="AX117" s="12" t="s">
        <v>82</v>
      </c>
      <c r="AY117" s="241" t="s">
        <v>212</v>
      </c>
    </row>
    <row r="118" s="1" customFormat="1" ht="22.5" customHeight="1">
      <c r="B118" s="38"/>
      <c r="C118" s="216" t="s">
        <v>213</v>
      </c>
      <c r="D118" s="216" t="s">
        <v>215</v>
      </c>
      <c r="E118" s="217" t="s">
        <v>541</v>
      </c>
      <c r="F118" s="218" t="s">
        <v>542</v>
      </c>
      <c r="G118" s="219" t="s">
        <v>254</v>
      </c>
      <c r="H118" s="220">
        <v>25.721</v>
      </c>
      <c r="I118" s="221"/>
      <c r="J118" s="222">
        <f>ROUND(I118*H118,2)</f>
        <v>0</v>
      </c>
      <c r="K118" s="218" t="s">
        <v>473</v>
      </c>
      <c r="L118" s="43"/>
      <c r="M118" s="223" t="s">
        <v>21</v>
      </c>
      <c r="N118" s="224" t="s">
        <v>46</v>
      </c>
      <c r="O118" s="79"/>
      <c r="P118" s="225">
        <f>O118*H118</f>
        <v>0</v>
      </c>
      <c r="Q118" s="225">
        <v>0</v>
      </c>
      <c r="R118" s="225">
        <f>Q118*H118</f>
        <v>0</v>
      </c>
      <c r="S118" s="225">
        <v>0</v>
      </c>
      <c r="T118" s="226">
        <f>S118*H118</f>
        <v>0</v>
      </c>
      <c r="AR118" s="17" t="s">
        <v>220</v>
      </c>
      <c r="AT118" s="17" t="s">
        <v>215</v>
      </c>
      <c r="AU118" s="17" t="s">
        <v>84</v>
      </c>
      <c r="AY118" s="17" t="s">
        <v>212</v>
      </c>
      <c r="BE118" s="227">
        <f>IF(N118="základní",J118,0)</f>
        <v>0</v>
      </c>
      <c r="BF118" s="227">
        <f>IF(N118="snížená",J118,0)</f>
        <v>0</v>
      </c>
      <c r="BG118" s="227">
        <f>IF(N118="zákl. přenesená",J118,0)</f>
        <v>0</v>
      </c>
      <c r="BH118" s="227">
        <f>IF(N118="sníž. přenesená",J118,0)</f>
        <v>0</v>
      </c>
      <c r="BI118" s="227">
        <f>IF(N118="nulová",J118,0)</f>
        <v>0</v>
      </c>
      <c r="BJ118" s="17" t="s">
        <v>82</v>
      </c>
      <c r="BK118" s="227">
        <f>ROUND(I118*H118,2)</f>
        <v>0</v>
      </c>
      <c r="BL118" s="17" t="s">
        <v>220</v>
      </c>
      <c r="BM118" s="17" t="s">
        <v>543</v>
      </c>
    </row>
    <row r="119" s="1" customFormat="1">
      <c r="B119" s="38"/>
      <c r="C119" s="39"/>
      <c r="D119" s="228" t="s">
        <v>222</v>
      </c>
      <c r="E119" s="39"/>
      <c r="F119" s="229" t="s">
        <v>544</v>
      </c>
      <c r="G119" s="39"/>
      <c r="H119" s="39"/>
      <c r="I119" s="143"/>
      <c r="J119" s="39"/>
      <c r="K119" s="39"/>
      <c r="L119" s="43"/>
      <c r="M119" s="230"/>
      <c r="N119" s="79"/>
      <c r="O119" s="79"/>
      <c r="P119" s="79"/>
      <c r="Q119" s="79"/>
      <c r="R119" s="79"/>
      <c r="S119" s="79"/>
      <c r="T119" s="80"/>
      <c r="AT119" s="17" t="s">
        <v>222</v>
      </c>
      <c r="AU119" s="17" t="s">
        <v>84</v>
      </c>
    </row>
    <row r="120" s="1" customFormat="1">
      <c r="B120" s="38"/>
      <c r="C120" s="39"/>
      <c r="D120" s="228" t="s">
        <v>545</v>
      </c>
      <c r="E120" s="39"/>
      <c r="F120" s="229" t="s">
        <v>546</v>
      </c>
      <c r="G120" s="39"/>
      <c r="H120" s="39"/>
      <c r="I120" s="143"/>
      <c r="J120" s="39"/>
      <c r="K120" s="39"/>
      <c r="L120" s="43"/>
      <c r="M120" s="230"/>
      <c r="N120" s="79"/>
      <c r="O120" s="79"/>
      <c r="P120" s="79"/>
      <c r="Q120" s="79"/>
      <c r="R120" s="79"/>
      <c r="S120" s="79"/>
      <c r="T120" s="80"/>
      <c r="AT120" s="17" t="s">
        <v>545</v>
      </c>
      <c r="AU120" s="17" t="s">
        <v>84</v>
      </c>
    </row>
    <row r="121" s="14" customFormat="1">
      <c r="B121" s="270"/>
      <c r="C121" s="271"/>
      <c r="D121" s="228" t="s">
        <v>229</v>
      </c>
      <c r="E121" s="272" t="s">
        <v>21</v>
      </c>
      <c r="F121" s="273" t="s">
        <v>547</v>
      </c>
      <c r="G121" s="271"/>
      <c r="H121" s="272" t="s">
        <v>21</v>
      </c>
      <c r="I121" s="274"/>
      <c r="J121" s="271"/>
      <c r="K121" s="271"/>
      <c r="L121" s="275"/>
      <c r="M121" s="276"/>
      <c r="N121" s="277"/>
      <c r="O121" s="277"/>
      <c r="P121" s="277"/>
      <c r="Q121" s="277"/>
      <c r="R121" s="277"/>
      <c r="S121" s="277"/>
      <c r="T121" s="278"/>
      <c r="AT121" s="279" t="s">
        <v>229</v>
      </c>
      <c r="AU121" s="279" t="s">
        <v>84</v>
      </c>
      <c r="AV121" s="14" t="s">
        <v>82</v>
      </c>
      <c r="AW121" s="14" t="s">
        <v>36</v>
      </c>
      <c r="AX121" s="14" t="s">
        <v>75</v>
      </c>
      <c r="AY121" s="279" t="s">
        <v>212</v>
      </c>
    </row>
    <row r="122" s="12" customFormat="1">
      <c r="B122" s="231"/>
      <c r="C122" s="232"/>
      <c r="D122" s="228" t="s">
        <v>229</v>
      </c>
      <c r="E122" s="233" t="s">
        <v>21</v>
      </c>
      <c r="F122" s="234" t="s">
        <v>548</v>
      </c>
      <c r="G122" s="232"/>
      <c r="H122" s="235">
        <v>3.2879999999999998</v>
      </c>
      <c r="I122" s="236"/>
      <c r="J122" s="232"/>
      <c r="K122" s="232"/>
      <c r="L122" s="237"/>
      <c r="M122" s="238"/>
      <c r="N122" s="239"/>
      <c r="O122" s="239"/>
      <c r="P122" s="239"/>
      <c r="Q122" s="239"/>
      <c r="R122" s="239"/>
      <c r="S122" s="239"/>
      <c r="T122" s="240"/>
      <c r="AT122" s="241" t="s">
        <v>229</v>
      </c>
      <c r="AU122" s="241" t="s">
        <v>84</v>
      </c>
      <c r="AV122" s="12" t="s">
        <v>84</v>
      </c>
      <c r="AW122" s="12" t="s">
        <v>36</v>
      </c>
      <c r="AX122" s="12" t="s">
        <v>75</v>
      </c>
      <c r="AY122" s="241" t="s">
        <v>212</v>
      </c>
    </row>
    <row r="123" s="14" customFormat="1">
      <c r="B123" s="270"/>
      <c r="C123" s="271"/>
      <c r="D123" s="228" t="s">
        <v>229</v>
      </c>
      <c r="E123" s="272" t="s">
        <v>21</v>
      </c>
      <c r="F123" s="273" t="s">
        <v>549</v>
      </c>
      <c r="G123" s="271"/>
      <c r="H123" s="272" t="s">
        <v>21</v>
      </c>
      <c r="I123" s="274"/>
      <c r="J123" s="271"/>
      <c r="K123" s="271"/>
      <c r="L123" s="275"/>
      <c r="M123" s="276"/>
      <c r="N123" s="277"/>
      <c r="O123" s="277"/>
      <c r="P123" s="277"/>
      <c r="Q123" s="277"/>
      <c r="R123" s="277"/>
      <c r="S123" s="277"/>
      <c r="T123" s="278"/>
      <c r="AT123" s="279" t="s">
        <v>229</v>
      </c>
      <c r="AU123" s="279" t="s">
        <v>84</v>
      </c>
      <c r="AV123" s="14" t="s">
        <v>82</v>
      </c>
      <c r="AW123" s="14" t="s">
        <v>36</v>
      </c>
      <c r="AX123" s="14" t="s">
        <v>75</v>
      </c>
      <c r="AY123" s="279" t="s">
        <v>212</v>
      </c>
    </row>
    <row r="124" s="12" customFormat="1">
      <c r="B124" s="231"/>
      <c r="C124" s="232"/>
      <c r="D124" s="228" t="s">
        <v>229</v>
      </c>
      <c r="E124" s="233" t="s">
        <v>21</v>
      </c>
      <c r="F124" s="234" t="s">
        <v>550</v>
      </c>
      <c r="G124" s="232"/>
      <c r="H124" s="235">
        <v>6.9359999999999999</v>
      </c>
      <c r="I124" s="236"/>
      <c r="J124" s="232"/>
      <c r="K124" s="232"/>
      <c r="L124" s="237"/>
      <c r="M124" s="238"/>
      <c r="N124" s="239"/>
      <c r="O124" s="239"/>
      <c r="P124" s="239"/>
      <c r="Q124" s="239"/>
      <c r="R124" s="239"/>
      <c r="S124" s="239"/>
      <c r="T124" s="240"/>
      <c r="AT124" s="241" t="s">
        <v>229</v>
      </c>
      <c r="AU124" s="241" t="s">
        <v>84</v>
      </c>
      <c r="AV124" s="12" t="s">
        <v>84</v>
      </c>
      <c r="AW124" s="12" t="s">
        <v>36</v>
      </c>
      <c r="AX124" s="12" t="s">
        <v>75</v>
      </c>
      <c r="AY124" s="241" t="s">
        <v>212</v>
      </c>
    </row>
    <row r="125" s="14" customFormat="1">
      <c r="B125" s="270"/>
      <c r="C125" s="271"/>
      <c r="D125" s="228" t="s">
        <v>229</v>
      </c>
      <c r="E125" s="272" t="s">
        <v>21</v>
      </c>
      <c r="F125" s="273" t="s">
        <v>551</v>
      </c>
      <c r="G125" s="271"/>
      <c r="H125" s="272" t="s">
        <v>21</v>
      </c>
      <c r="I125" s="274"/>
      <c r="J125" s="271"/>
      <c r="K125" s="271"/>
      <c r="L125" s="275"/>
      <c r="M125" s="276"/>
      <c r="N125" s="277"/>
      <c r="O125" s="277"/>
      <c r="P125" s="277"/>
      <c r="Q125" s="277"/>
      <c r="R125" s="277"/>
      <c r="S125" s="277"/>
      <c r="T125" s="278"/>
      <c r="AT125" s="279" t="s">
        <v>229</v>
      </c>
      <c r="AU125" s="279" t="s">
        <v>84</v>
      </c>
      <c r="AV125" s="14" t="s">
        <v>82</v>
      </c>
      <c r="AW125" s="14" t="s">
        <v>36</v>
      </c>
      <c r="AX125" s="14" t="s">
        <v>75</v>
      </c>
      <c r="AY125" s="279" t="s">
        <v>212</v>
      </c>
    </row>
    <row r="126" s="12" customFormat="1">
      <c r="B126" s="231"/>
      <c r="C126" s="232"/>
      <c r="D126" s="228" t="s">
        <v>229</v>
      </c>
      <c r="E126" s="233" t="s">
        <v>21</v>
      </c>
      <c r="F126" s="234" t="s">
        <v>552</v>
      </c>
      <c r="G126" s="232"/>
      <c r="H126" s="235">
        <v>11.877000000000001</v>
      </c>
      <c r="I126" s="236"/>
      <c r="J126" s="232"/>
      <c r="K126" s="232"/>
      <c r="L126" s="237"/>
      <c r="M126" s="238"/>
      <c r="N126" s="239"/>
      <c r="O126" s="239"/>
      <c r="P126" s="239"/>
      <c r="Q126" s="239"/>
      <c r="R126" s="239"/>
      <c r="S126" s="239"/>
      <c r="T126" s="240"/>
      <c r="AT126" s="241" t="s">
        <v>229</v>
      </c>
      <c r="AU126" s="241" t="s">
        <v>84</v>
      </c>
      <c r="AV126" s="12" t="s">
        <v>84</v>
      </c>
      <c r="AW126" s="12" t="s">
        <v>36</v>
      </c>
      <c r="AX126" s="12" t="s">
        <v>75</v>
      </c>
      <c r="AY126" s="241" t="s">
        <v>212</v>
      </c>
    </row>
    <row r="127" s="14" customFormat="1">
      <c r="B127" s="270"/>
      <c r="C127" s="271"/>
      <c r="D127" s="228" t="s">
        <v>229</v>
      </c>
      <c r="E127" s="272" t="s">
        <v>21</v>
      </c>
      <c r="F127" s="273" t="s">
        <v>553</v>
      </c>
      <c r="G127" s="271"/>
      <c r="H127" s="272" t="s">
        <v>21</v>
      </c>
      <c r="I127" s="274"/>
      <c r="J127" s="271"/>
      <c r="K127" s="271"/>
      <c r="L127" s="275"/>
      <c r="M127" s="276"/>
      <c r="N127" s="277"/>
      <c r="O127" s="277"/>
      <c r="P127" s="277"/>
      <c r="Q127" s="277"/>
      <c r="R127" s="277"/>
      <c r="S127" s="277"/>
      <c r="T127" s="278"/>
      <c r="AT127" s="279" t="s">
        <v>229</v>
      </c>
      <c r="AU127" s="279" t="s">
        <v>84</v>
      </c>
      <c r="AV127" s="14" t="s">
        <v>82</v>
      </c>
      <c r="AW127" s="14" t="s">
        <v>36</v>
      </c>
      <c r="AX127" s="14" t="s">
        <v>75</v>
      </c>
      <c r="AY127" s="279" t="s">
        <v>212</v>
      </c>
    </row>
    <row r="128" s="12" customFormat="1">
      <c r="B128" s="231"/>
      <c r="C128" s="232"/>
      <c r="D128" s="228" t="s">
        <v>229</v>
      </c>
      <c r="E128" s="233" t="s">
        <v>21</v>
      </c>
      <c r="F128" s="234" t="s">
        <v>554</v>
      </c>
      <c r="G128" s="232"/>
      <c r="H128" s="235">
        <v>0.32000000000000001</v>
      </c>
      <c r="I128" s="236"/>
      <c r="J128" s="232"/>
      <c r="K128" s="232"/>
      <c r="L128" s="237"/>
      <c r="M128" s="238"/>
      <c r="N128" s="239"/>
      <c r="O128" s="239"/>
      <c r="P128" s="239"/>
      <c r="Q128" s="239"/>
      <c r="R128" s="239"/>
      <c r="S128" s="239"/>
      <c r="T128" s="240"/>
      <c r="AT128" s="241" t="s">
        <v>229</v>
      </c>
      <c r="AU128" s="241" t="s">
        <v>84</v>
      </c>
      <c r="AV128" s="12" t="s">
        <v>84</v>
      </c>
      <c r="AW128" s="12" t="s">
        <v>36</v>
      </c>
      <c r="AX128" s="12" t="s">
        <v>75</v>
      </c>
      <c r="AY128" s="241" t="s">
        <v>212</v>
      </c>
    </row>
    <row r="129" s="14" customFormat="1">
      <c r="B129" s="270"/>
      <c r="C129" s="271"/>
      <c r="D129" s="228" t="s">
        <v>229</v>
      </c>
      <c r="E129" s="272" t="s">
        <v>21</v>
      </c>
      <c r="F129" s="273" t="s">
        <v>555</v>
      </c>
      <c r="G129" s="271"/>
      <c r="H129" s="272" t="s">
        <v>21</v>
      </c>
      <c r="I129" s="274"/>
      <c r="J129" s="271"/>
      <c r="K129" s="271"/>
      <c r="L129" s="275"/>
      <c r="M129" s="276"/>
      <c r="N129" s="277"/>
      <c r="O129" s="277"/>
      <c r="P129" s="277"/>
      <c r="Q129" s="277"/>
      <c r="R129" s="277"/>
      <c r="S129" s="277"/>
      <c r="T129" s="278"/>
      <c r="AT129" s="279" t="s">
        <v>229</v>
      </c>
      <c r="AU129" s="279" t="s">
        <v>84</v>
      </c>
      <c r="AV129" s="14" t="s">
        <v>82</v>
      </c>
      <c r="AW129" s="14" t="s">
        <v>36</v>
      </c>
      <c r="AX129" s="14" t="s">
        <v>75</v>
      </c>
      <c r="AY129" s="279" t="s">
        <v>212</v>
      </c>
    </row>
    <row r="130" s="12" customFormat="1">
      <c r="B130" s="231"/>
      <c r="C130" s="232"/>
      <c r="D130" s="228" t="s">
        <v>229</v>
      </c>
      <c r="E130" s="233" t="s">
        <v>21</v>
      </c>
      <c r="F130" s="234" t="s">
        <v>556</v>
      </c>
      <c r="G130" s="232"/>
      <c r="H130" s="235">
        <v>2.3999999999999999</v>
      </c>
      <c r="I130" s="236"/>
      <c r="J130" s="232"/>
      <c r="K130" s="232"/>
      <c r="L130" s="237"/>
      <c r="M130" s="238"/>
      <c r="N130" s="239"/>
      <c r="O130" s="239"/>
      <c r="P130" s="239"/>
      <c r="Q130" s="239"/>
      <c r="R130" s="239"/>
      <c r="S130" s="239"/>
      <c r="T130" s="240"/>
      <c r="AT130" s="241" t="s">
        <v>229</v>
      </c>
      <c r="AU130" s="241" t="s">
        <v>84</v>
      </c>
      <c r="AV130" s="12" t="s">
        <v>84</v>
      </c>
      <c r="AW130" s="12" t="s">
        <v>36</v>
      </c>
      <c r="AX130" s="12" t="s">
        <v>75</v>
      </c>
      <c r="AY130" s="241" t="s">
        <v>212</v>
      </c>
    </row>
    <row r="131" s="14" customFormat="1">
      <c r="B131" s="270"/>
      <c r="C131" s="271"/>
      <c r="D131" s="228" t="s">
        <v>229</v>
      </c>
      <c r="E131" s="272" t="s">
        <v>21</v>
      </c>
      <c r="F131" s="273" t="s">
        <v>557</v>
      </c>
      <c r="G131" s="271"/>
      <c r="H131" s="272" t="s">
        <v>21</v>
      </c>
      <c r="I131" s="274"/>
      <c r="J131" s="271"/>
      <c r="K131" s="271"/>
      <c r="L131" s="275"/>
      <c r="M131" s="276"/>
      <c r="N131" s="277"/>
      <c r="O131" s="277"/>
      <c r="P131" s="277"/>
      <c r="Q131" s="277"/>
      <c r="R131" s="277"/>
      <c r="S131" s="277"/>
      <c r="T131" s="278"/>
      <c r="AT131" s="279" t="s">
        <v>229</v>
      </c>
      <c r="AU131" s="279" t="s">
        <v>84</v>
      </c>
      <c r="AV131" s="14" t="s">
        <v>82</v>
      </c>
      <c r="AW131" s="14" t="s">
        <v>36</v>
      </c>
      <c r="AX131" s="14" t="s">
        <v>75</v>
      </c>
      <c r="AY131" s="279" t="s">
        <v>212</v>
      </c>
    </row>
    <row r="132" s="12" customFormat="1">
      <c r="B132" s="231"/>
      <c r="C132" s="232"/>
      <c r="D132" s="228" t="s">
        <v>229</v>
      </c>
      <c r="E132" s="233" t="s">
        <v>21</v>
      </c>
      <c r="F132" s="234" t="s">
        <v>558</v>
      </c>
      <c r="G132" s="232"/>
      <c r="H132" s="235">
        <v>0.90000000000000002</v>
      </c>
      <c r="I132" s="236"/>
      <c r="J132" s="232"/>
      <c r="K132" s="232"/>
      <c r="L132" s="237"/>
      <c r="M132" s="238"/>
      <c r="N132" s="239"/>
      <c r="O132" s="239"/>
      <c r="P132" s="239"/>
      <c r="Q132" s="239"/>
      <c r="R132" s="239"/>
      <c r="S132" s="239"/>
      <c r="T132" s="240"/>
      <c r="AT132" s="241" t="s">
        <v>229</v>
      </c>
      <c r="AU132" s="241" t="s">
        <v>84</v>
      </c>
      <c r="AV132" s="12" t="s">
        <v>84</v>
      </c>
      <c r="AW132" s="12" t="s">
        <v>36</v>
      </c>
      <c r="AX132" s="12" t="s">
        <v>75</v>
      </c>
      <c r="AY132" s="241" t="s">
        <v>212</v>
      </c>
    </row>
    <row r="133" s="13" customFormat="1">
      <c r="B133" s="242"/>
      <c r="C133" s="243"/>
      <c r="D133" s="228" t="s">
        <v>229</v>
      </c>
      <c r="E133" s="244" t="s">
        <v>21</v>
      </c>
      <c r="F133" s="245" t="s">
        <v>232</v>
      </c>
      <c r="G133" s="243"/>
      <c r="H133" s="246">
        <v>25.721</v>
      </c>
      <c r="I133" s="247"/>
      <c r="J133" s="243"/>
      <c r="K133" s="243"/>
      <c r="L133" s="248"/>
      <c r="M133" s="249"/>
      <c r="N133" s="250"/>
      <c r="O133" s="250"/>
      <c r="P133" s="250"/>
      <c r="Q133" s="250"/>
      <c r="R133" s="250"/>
      <c r="S133" s="250"/>
      <c r="T133" s="251"/>
      <c r="AT133" s="252" t="s">
        <v>229</v>
      </c>
      <c r="AU133" s="252" t="s">
        <v>84</v>
      </c>
      <c r="AV133" s="13" t="s">
        <v>220</v>
      </c>
      <c r="AW133" s="13" t="s">
        <v>36</v>
      </c>
      <c r="AX133" s="13" t="s">
        <v>82</v>
      </c>
      <c r="AY133" s="252" t="s">
        <v>212</v>
      </c>
    </row>
    <row r="134" s="1" customFormat="1" ht="22.5" customHeight="1">
      <c r="B134" s="38"/>
      <c r="C134" s="216" t="s">
        <v>251</v>
      </c>
      <c r="D134" s="216" t="s">
        <v>215</v>
      </c>
      <c r="E134" s="217" t="s">
        <v>559</v>
      </c>
      <c r="F134" s="218" t="s">
        <v>560</v>
      </c>
      <c r="G134" s="219" t="s">
        <v>254</v>
      </c>
      <c r="H134" s="220">
        <v>12.861000000000001</v>
      </c>
      <c r="I134" s="221"/>
      <c r="J134" s="222">
        <f>ROUND(I134*H134,2)</f>
        <v>0</v>
      </c>
      <c r="K134" s="218" t="s">
        <v>473</v>
      </c>
      <c r="L134" s="43"/>
      <c r="M134" s="223" t="s">
        <v>21</v>
      </c>
      <c r="N134" s="224" t="s">
        <v>46</v>
      </c>
      <c r="O134" s="79"/>
      <c r="P134" s="225">
        <f>O134*H134</f>
        <v>0</v>
      </c>
      <c r="Q134" s="225">
        <v>0</v>
      </c>
      <c r="R134" s="225">
        <f>Q134*H134</f>
        <v>0</v>
      </c>
      <c r="S134" s="225">
        <v>0</v>
      </c>
      <c r="T134" s="226">
        <f>S134*H134</f>
        <v>0</v>
      </c>
      <c r="AR134" s="17" t="s">
        <v>220</v>
      </c>
      <c r="AT134" s="17" t="s">
        <v>215</v>
      </c>
      <c r="AU134" s="17" t="s">
        <v>84</v>
      </c>
      <c r="AY134" s="17" t="s">
        <v>212</v>
      </c>
      <c r="BE134" s="227">
        <f>IF(N134="základní",J134,0)</f>
        <v>0</v>
      </c>
      <c r="BF134" s="227">
        <f>IF(N134="snížená",J134,0)</f>
        <v>0</v>
      </c>
      <c r="BG134" s="227">
        <f>IF(N134="zákl. přenesená",J134,0)</f>
        <v>0</v>
      </c>
      <c r="BH134" s="227">
        <f>IF(N134="sníž. přenesená",J134,0)</f>
        <v>0</v>
      </c>
      <c r="BI134" s="227">
        <f>IF(N134="nulová",J134,0)</f>
        <v>0</v>
      </c>
      <c r="BJ134" s="17" t="s">
        <v>82</v>
      </c>
      <c r="BK134" s="227">
        <f>ROUND(I134*H134,2)</f>
        <v>0</v>
      </c>
      <c r="BL134" s="17" t="s">
        <v>220</v>
      </c>
      <c r="BM134" s="17" t="s">
        <v>561</v>
      </c>
    </row>
    <row r="135" s="1" customFormat="1">
      <c r="B135" s="38"/>
      <c r="C135" s="39"/>
      <c r="D135" s="228" t="s">
        <v>222</v>
      </c>
      <c r="E135" s="39"/>
      <c r="F135" s="229" t="s">
        <v>544</v>
      </c>
      <c r="G135" s="39"/>
      <c r="H135" s="39"/>
      <c r="I135" s="143"/>
      <c r="J135" s="39"/>
      <c r="K135" s="39"/>
      <c r="L135" s="43"/>
      <c r="M135" s="230"/>
      <c r="N135" s="79"/>
      <c r="O135" s="79"/>
      <c r="P135" s="79"/>
      <c r="Q135" s="79"/>
      <c r="R135" s="79"/>
      <c r="S135" s="79"/>
      <c r="T135" s="80"/>
      <c r="AT135" s="17" t="s">
        <v>222</v>
      </c>
      <c r="AU135" s="17" t="s">
        <v>84</v>
      </c>
    </row>
    <row r="136" s="12" customFormat="1">
      <c r="B136" s="231"/>
      <c r="C136" s="232"/>
      <c r="D136" s="228" t="s">
        <v>229</v>
      </c>
      <c r="E136" s="233" t="s">
        <v>21</v>
      </c>
      <c r="F136" s="234" t="s">
        <v>562</v>
      </c>
      <c r="G136" s="232"/>
      <c r="H136" s="235">
        <v>12.861000000000001</v>
      </c>
      <c r="I136" s="236"/>
      <c r="J136" s="232"/>
      <c r="K136" s="232"/>
      <c r="L136" s="237"/>
      <c r="M136" s="238"/>
      <c r="N136" s="239"/>
      <c r="O136" s="239"/>
      <c r="P136" s="239"/>
      <c r="Q136" s="239"/>
      <c r="R136" s="239"/>
      <c r="S136" s="239"/>
      <c r="T136" s="240"/>
      <c r="AT136" s="241" t="s">
        <v>229</v>
      </c>
      <c r="AU136" s="241" t="s">
        <v>84</v>
      </c>
      <c r="AV136" s="12" t="s">
        <v>84</v>
      </c>
      <c r="AW136" s="12" t="s">
        <v>36</v>
      </c>
      <c r="AX136" s="12" t="s">
        <v>82</v>
      </c>
      <c r="AY136" s="241" t="s">
        <v>212</v>
      </c>
    </row>
    <row r="137" s="1" customFormat="1" ht="22.5" customHeight="1">
      <c r="B137" s="38"/>
      <c r="C137" s="216" t="s">
        <v>257</v>
      </c>
      <c r="D137" s="216" t="s">
        <v>215</v>
      </c>
      <c r="E137" s="217" t="s">
        <v>563</v>
      </c>
      <c r="F137" s="218" t="s">
        <v>564</v>
      </c>
      <c r="G137" s="219" t="s">
        <v>254</v>
      </c>
      <c r="H137" s="220">
        <v>34.700000000000003</v>
      </c>
      <c r="I137" s="221"/>
      <c r="J137" s="222">
        <f>ROUND(I137*H137,2)</f>
        <v>0</v>
      </c>
      <c r="K137" s="218" t="s">
        <v>473</v>
      </c>
      <c r="L137" s="43"/>
      <c r="M137" s="223" t="s">
        <v>21</v>
      </c>
      <c r="N137" s="224" t="s">
        <v>46</v>
      </c>
      <c r="O137" s="79"/>
      <c r="P137" s="225">
        <f>O137*H137</f>
        <v>0</v>
      </c>
      <c r="Q137" s="225">
        <v>0</v>
      </c>
      <c r="R137" s="225">
        <f>Q137*H137</f>
        <v>0</v>
      </c>
      <c r="S137" s="225">
        <v>0</v>
      </c>
      <c r="T137" s="226">
        <f>S137*H137</f>
        <v>0</v>
      </c>
      <c r="AR137" s="17" t="s">
        <v>220</v>
      </c>
      <c r="AT137" s="17" t="s">
        <v>215</v>
      </c>
      <c r="AU137" s="17" t="s">
        <v>84</v>
      </c>
      <c r="AY137" s="17" t="s">
        <v>212</v>
      </c>
      <c r="BE137" s="227">
        <f>IF(N137="základní",J137,0)</f>
        <v>0</v>
      </c>
      <c r="BF137" s="227">
        <f>IF(N137="snížená",J137,0)</f>
        <v>0</v>
      </c>
      <c r="BG137" s="227">
        <f>IF(N137="zákl. přenesená",J137,0)</f>
        <v>0</v>
      </c>
      <c r="BH137" s="227">
        <f>IF(N137="sníž. přenesená",J137,0)</f>
        <v>0</v>
      </c>
      <c r="BI137" s="227">
        <f>IF(N137="nulová",J137,0)</f>
        <v>0</v>
      </c>
      <c r="BJ137" s="17" t="s">
        <v>82</v>
      </c>
      <c r="BK137" s="227">
        <f>ROUND(I137*H137,2)</f>
        <v>0</v>
      </c>
      <c r="BL137" s="17" t="s">
        <v>220</v>
      </c>
      <c r="BM137" s="17" t="s">
        <v>565</v>
      </c>
    </row>
    <row r="138" s="1" customFormat="1">
      <c r="B138" s="38"/>
      <c r="C138" s="39"/>
      <c r="D138" s="228" t="s">
        <v>222</v>
      </c>
      <c r="E138" s="39"/>
      <c r="F138" s="229" t="s">
        <v>566</v>
      </c>
      <c r="G138" s="39"/>
      <c r="H138" s="39"/>
      <c r="I138" s="143"/>
      <c r="J138" s="39"/>
      <c r="K138" s="39"/>
      <c r="L138" s="43"/>
      <c r="M138" s="230"/>
      <c r="N138" s="79"/>
      <c r="O138" s="79"/>
      <c r="P138" s="79"/>
      <c r="Q138" s="79"/>
      <c r="R138" s="79"/>
      <c r="S138" s="79"/>
      <c r="T138" s="80"/>
      <c r="AT138" s="17" t="s">
        <v>222</v>
      </c>
      <c r="AU138" s="17" t="s">
        <v>84</v>
      </c>
    </row>
    <row r="139" s="12" customFormat="1">
      <c r="B139" s="231"/>
      <c r="C139" s="232"/>
      <c r="D139" s="228" t="s">
        <v>229</v>
      </c>
      <c r="E139" s="233" t="s">
        <v>21</v>
      </c>
      <c r="F139" s="234" t="s">
        <v>567</v>
      </c>
      <c r="G139" s="232"/>
      <c r="H139" s="235">
        <v>34.700000000000003</v>
      </c>
      <c r="I139" s="236"/>
      <c r="J139" s="232"/>
      <c r="K139" s="232"/>
      <c r="L139" s="237"/>
      <c r="M139" s="238"/>
      <c r="N139" s="239"/>
      <c r="O139" s="239"/>
      <c r="P139" s="239"/>
      <c r="Q139" s="239"/>
      <c r="R139" s="239"/>
      <c r="S139" s="239"/>
      <c r="T139" s="240"/>
      <c r="AT139" s="241" t="s">
        <v>229</v>
      </c>
      <c r="AU139" s="241" t="s">
        <v>84</v>
      </c>
      <c r="AV139" s="12" t="s">
        <v>84</v>
      </c>
      <c r="AW139" s="12" t="s">
        <v>36</v>
      </c>
      <c r="AX139" s="12" t="s">
        <v>82</v>
      </c>
      <c r="AY139" s="241" t="s">
        <v>212</v>
      </c>
    </row>
    <row r="140" s="1" customFormat="1" ht="22.5" customHeight="1">
      <c r="B140" s="38"/>
      <c r="C140" s="216" t="s">
        <v>262</v>
      </c>
      <c r="D140" s="216" t="s">
        <v>215</v>
      </c>
      <c r="E140" s="217" t="s">
        <v>568</v>
      </c>
      <c r="F140" s="218" t="s">
        <v>569</v>
      </c>
      <c r="G140" s="219" t="s">
        <v>254</v>
      </c>
      <c r="H140" s="220">
        <v>34.700000000000003</v>
      </c>
      <c r="I140" s="221"/>
      <c r="J140" s="222">
        <f>ROUND(I140*H140,2)</f>
        <v>0</v>
      </c>
      <c r="K140" s="218" t="s">
        <v>473</v>
      </c>
      <c r="L140" s="43"/>
      <c r="M140" s="223" t="s">
        <v>21</v>
      </c>
      <c r="N140" s="224" t="s">
        <v>46</v>
      </c>
      <c r="O140" s="79"/>
      <c r="P140" s="225">
        <f>O140*H140</f>
        <v>0</v>
      </c>
      <c r="Q140" s="225">
        <v>0</v>
      </c>
      <c r="R140" s="225">
        <f>Q140*H140</f>
        <v>0</v>
      </c>
      <c r="S140" s="225">
        <v>0</v>
      </c>
      <c r="T140" s="226">
        <f>S140*H140</f>
        <v>0</v>
      </c>
      <c r="AR140" s="17" t="s">
        <v>220</v>
      </c>
      <c r="AT140" s="17" t="s">
        <v>215</v>
      </c>
      <c r="AU140" s="17" t="s">
        <v>84</v>
      </c>
      <c r="AY140" s="17" t="s">
        <v>212</v>
      </c>
      <c r="BE140" s="227">
        <f>IF(N140="základní",J140,0)</f>
        <v>0</v>
      </c>
      <c r="BF140" s="227">
        <f>IF(N140="snížená",J140,0)</f>
        <v>0</v>
      </c>
      <c r="BG140" s="227">
        <f>IF(N140="zákl. přenesená",J140,0)</f>
        <v>0</v>
      </c>
      <c r="BH140" s="227">
        <f>IF(N140="sníž. přenesená",J140,0)</f>
        <v>0</v>
      </c>
      <c r="BI140" s="227">
        <f>IF(N140="nulová",J140,0)</f>
        <v>0</v>
      </c>
      <c r="BJ140" s="17" t="s">
        <v>82</v>
      </c>
      <c r="BK140" s="227">
        <f>ROUND(I140*H140,2)</f>
        <v>0</v>
      </c>
      <c r="BL140" s="17" t="s">
        <v>220</v>
      </c>
      <c r="BM140" s="17" t="s">
        <v>570</v>
      </c>
    </row>
    <row r="141" s="1" customFormat="1">
      <c r="B141" s="38"/>
      <c r="C141" s="39"/>
      <c r="D141" s="228" t="s">
        <v>222</v>
      </c>
      <c r="E141" s="39"/>
      <c r="F141" s="229" t="s">
        <v>566</v>
      </c>
      <c r="G141" s="39"/>
      <c r="H141" s="39"/>
      <c r="I141" s="143"/>
      <c r="J141" s="39"/>
      <c r="K141" s="39"/>
      <c r="L141" s="43"/>
      <c r="M141" s="230"/>
      <c r="N141" s="79"/>
      <c r="O141" s="79"/>
      <c r="P141" s="79"/>
      <c r="Q141" s="79"/>
      <c r="R141" s="79"/>
      <c r="S141" s="79"/>
      <c r="T141" s="80"/>
      <c r="AT141" s="17" t="s">
        <v>222</v>
      </c>
      <c r="AU141" s="17" t="s">
        <v>84</v>
      </c>
    </row>
    <row r="142" s="1" customFormat="1">
      <c r="B142" s="38"/>
      <c r="C142" s="39"/>
      <c r="D142" s="228" t="s">
        <v>545</v>
      </c>
      <c r="E142" s="39"/>
      <c r="F142" s="229" t="s">
        <v>571</v>
      </c>
      <c r="G142" s="39"/>
      <c r="H142" s="39"/>
      <c r="I142" s="143"/>
      <c r="J142" s="39"/>
      <c r="K142" s="39"/>
      <c r="L142" s="43"/>
      <c r="M142" s="230"/>
      <c r="N142" s="79"/>
      <c r="O142" s="79"/>
      <c r="P142" s="79"/>
      <c r="Q142" s="79"/>
      <c r="R142" s="79"/>
      <c r="S142" s="79"/>
      <c r="T142" s="80"/>
      <c r="AT142" s="17" t="s">
        <v>545</v>
      </c>
      <c r="AU142" s="17" t="s">
        <v>84</v>
      </c>
    </row>
    <row r="143" s="12" customFormat="1">
      <c r="B143" s="231"/>
      <c r="C143" s="232"/>
      <c r="D143" s="228" t="s">
        <v>229</v>
      </c>
      <c r="E143" s="233" t="s">
        <v>21</v>
      </c>
      <c r="F143" s="234" t="s">
        <v>572</v>
      </c>
      <c r="G143" s="232"/>
      <c r="H143" s="235">
        <v>34.700000000000003</v>
      </c>
      <c r="I143" s="236"/>
      <c r="J143" s="232"/>
      <c r="K143" s="232"/>
      <c r="L143" s="237"/>
      <c r="M143" s="238"/>
      <c r="N143" s="239"/>
      <c r="O143" s="239"/>
      <c r="P143" s="239"/>
      <c r="Q143" s="239"/>
      <c r="R143" s="239"/>
      <c r="S143" s="239"/>
      <c r="T143" s="240"/>
      <c r="AT143" s="241" t="s">
        <v>229</v>
      </c>
      <c r="AU143" s="241" t="s">
        <v>84</v>
      </c>
      <c r="AV143" s="12" t="s">
        <v>84</v>
      </c>
      <c r="AW143" s="12" t="s">
        <v>36</v>
      </c>
      <c r="AX143" s="12" t="s">
        <v>82</v>
      </c>
      <c r="AY143" s="241" t="s">
        <v>212</v>
      </c>
    </row>
    <row r="144" s="1" customFormat="1" ht="22.5" customHeight="1">
      <c r="B144" s="38"/>
      <c r="C144" s="216" t="s">
        <v>270</v>
      </c>
      <c r="D144" s="216" t="s">
        <v>215</v>
      </c>
      <c r="E144" s="217" t="s">
        <v>573</v>
      </c>
      <c r="F144" s="218" t="s">
        <v>574</v>
      </c>
      <c r="G144" s="219" t="s">
        <v>261</v>
      </c>
      <c r="H144" s="220">
        <v>69.400000000000006</v>
      </c>
      <c r="I144" s="221"/>
      <c r="J144" s="222">
        <f>ROUND(I144*H144,2)</f>
        <v>0</v>
      </c>
      <c r="K144" s="218" t="s">
        <v>473</v>
      </c>
      <c r="L144" s="43"/>
      <c r="M144" s="223" t="s">
        <v>21</v>
      </c>
      <c r="N144" s="224" t="s">
        <v>46</v>
      </c>
      <c r="O144" s="79"/>
      <c r="P144" s="225">
        <f>O144*H144</f>
        <v>0</v>
      </c>
      <c r="Q144" s="225">
        <v>0</v>
      </c>
      <c r="R144" s="225">
        <f>Q144*H144</f>
        <v>0</v>
      </c>
      <c r="S144" s="225">
        <v>0</v>
      </c>
      <c r="T144" s="226">
        <f>S144*H144</f>
        <v>0</v>
      </c>
      <c r="AR144" s="17" t="s">
        <v>220</v>
      </c>
      <c r="AT144" s="17" t="s">
        <v>215</v>
      </c>
      <c r="AU144" s="17" t="s">
        <v>84</v>
      </c>
      <c r="AY144" s="17" t="s">
        <v>212</v>
      </c>
      <c r="BE144" s="227">
        <f>IF(N144="základní",J144,0)</f>
        <v>0</v>
      </c>
      <c r="BF144" s="227">
        <f>IF(N144="snížená",J144,0)</f>
        <v>0</v>
      </c>
      <c r="BG144" s="227">
        <f>IF(N144="zákl. přenesená",J144,0)</f>
        <v>0</v>
      </c>
      <c r="BH144" s="227">
        <f>IF(N144="sníž. přenesená",J144,0)</f>
        <v>0</v>
      </c>
      <c r="BI144" s="227">
        <f>IF(N144="nulová",J144,0)</f>
        <v>0</v>
      </c>
      <c r="BJ144" s="17" t="s">
        <v>82</v>
      </c>
      <c r="BK144" s="227">
        <f>ROUND(I144*H144,2)</f>
        <v>0</v>
      </c>
      <c r="BL144" s="17" t="s">
        <v>220</v>
      </c>
      <c r="BM144" s="17" t="s">
        <v>575</v>
      </c>
    </row>
    <row r="145" s="1" customFormat="1">
      <c r="B145" s="38"/>
      <c r="C145" s="39"/>
      <c r="D145" s="228" t="s">
        <v>222</v>
      </c>
      <c r="E145" s="39"/>
      <c r="F145" s="229" t="s">
        <v>576</v>
      </c>
      <c r="G145" s="39"/>
      <c r="H145" s="39"/>
      <c r="I145" s="143"/>
      <c r="J145" s="39"/>
      <c r="K145" s="39"/>
      <c r="L145" s="43"/>
      <c r="M145" s="230"/>
      <c r="N145" s="79"/>
      <c r="O145" s="79"/>
      <c r="P145" s="79"/>
      <c r="Q145" s="79"/>
      <c r="R145" s="79"/>
      <c r="S145" s="79"/>
      <c r="T145" s="80"/>
      <c r="AT145" s="17" t="s">
        <v>222</v>
      </c>
      <c r="AU145" s="17" t="s">
        <v>84</v>
      </c>
    </row>
    <row r="146" s="12" customFormat="1">
      <c r="B146" s="231"/>
      <c r="C146" s="232"/>
      <c r="D146" s="228" t="s">
        <v>229</v>
      </c>
      <c r="E146" s="233" t="s">
        <v>21</v>
      </c>
      <c r="F146" s="234" t="s">
        <v>577</v>
      </c>
      <c r="G146" s="232"/>
      <c r="H146" s="235">
        <v>69.400000000000006</v>
      </c>
      <c r="I146" s="236"/>
      <c r="J146" s="232"/>
      <c r="K146" s="232"/>
      <c r="L146" s="237"/>
      <c r="M146" s="238"/>
      <c r="N146" s="239"/>
      <c r="O146" s="239"/>
      <c r="P146" s="239"/>
      <c r="Q146" s="239"/>
      <c r="R146" s="239"/>
      <c r="S146" s="239"/>
      <c r="T146" s="240"/>
      <c r="AT146" s="241" t="s">
        <v>229</v>
      </c>
      <c r="AU146" s="241" t="s">
        <v>84</v>
      </c>
      <c r="AV146" s="12" t="s">
        <v>84</v>
      </c>
      <c r="AW146" s="12" t="s">
        <v>36</v>
      </c>
      <c r="AX146" s="12" t="s">
        <v>82</v>
      </c>
      <c r="AY146" s="241" t="s">
        <v>212</v>
      </c>
    </row>
    <row r="147" s="1" customFormat="1" ht="16.5" customHeight="1">
      <c r="B147" s="38"/>
      <c r="C147" s="216" t="s">
        <v>174</v>
      </c>
      <c r="D147" s="216" t="s">
        <v>215</v>
      </c>
      <c r="E147" s="217" t="s">
        <v>578</v>
      </c>
      <c r="F147" s="218" t="s">
        <v>579</v>
      </c>
      <c r="G147" s="219" t="s">
        <v>254</v>
      </c>
      <c r="H147" s="220">
        <v>22.969999999999999</v>
      </c>
      <c r="I147" s="221"/>
      <c r="J147" s="222">
        <f>ROUND(I147*H147,2)</f>
        <v>0</v>
      </c>
      <c r="K147" s="218" t="s">
        <v>473</v>
      </c>
      <c r="L147" s="43"/>
      <c r="M147" s="223" t="s">
        <v>21</v>
      </c>
      <c r="N147" s="224" t="s">
        <v>46</v>
      </c>
      <c r="O147" s="79"/>
      <c r="P147" s="225">
        <f>O147*H147</f>
        <v>0</v>
      </c>
      <c r="Q147" s="225">
        <v>0</v>
      </c>
      <c r="R147" s="225">
        <f>Q147*H147</f>
        <v>0</v>
      </c>
      <c r="S147" s="225">
        <v>0</v>
      </c>
      <c r="T147" s="226">
        <f>S147*H147</f>
        <v>0</v>
      </c>
      <c r="AR147" s="17" t="s">
        <v>220</v>
      </c>
      <c r="AT147" s="17" t="s">
        <v>215</v>
      </c>
      <c r="AU147" s="17" t="s">
        <v>84</v>
      </c>
      <c r="AY147" s="17" t="s">
        <v>212</v>
      </c>
      <c r="BE147" s="227">
        <f>IF(N147="základní",J147,0)</f>
        <v>0</v>
      </c>
      <c r="BF147" s="227">
        <f>IF(N147="snížená",J147,0)</f>
        <v>0</v>
      </c>
      <c r="BG147" s="227">
        <f>IF(N147="zákl. přenesená",J147,0)</f>
        <v>0</v>
      </c>
      <c r="BH147" s="227">
        <f>IF(N147="sníž. přenesená",J147,0)</f>
        <v>0</v>
      </c>
      <c r="BI147" s="227">
        <f>IF(N147="nulová",J147,0)</f>
        <v>0</v>
      </c>
      <c r="BJ147" s="17" t="s">
        <v>82</v>
      </c>
      <c r="BK147" s="227">
        <f>ROUND(I147*H147,2)</f>
        <v>0</v>
      </c>
      <c r="BL147" s="17" t="s">
        <v>220</v>
      </c>
      <c r="BM147" s="17" t="s">
        <v>580</v>
      </c>
    </row>
    <row r="148" s="1" customFormat="1">
      <c r="B148" s="38"/>
      <c r="C148" s="39"/>
      <c r="D148" s="228" t="s">
        <v>222</v>
      </c>
      <c r="E148" s="39"/>
      <c r="F148" s="229" t="s">
        <v>581</v>
      </c>
      <c r="G148" s="39"/>
      <c r="H148" s="39"/>
      <c r="I148" s="143"/>
      <c r="J148" s="39"/>
      <c r="K148" s="39"/>
      <c r="L148" s="43"/>
      <c r="M148" s="230"/>
      <c r="N148" s="79"/>
      <c r="O148" s="79"/>
      <c r="P148" s="79"/>
      <c r="Q148" s="79"/>
      <c r="R148" s="79"/>
      <c r="S148" s="79"/>
      <c r="T148" s="80"/>
      <c r="AT148" s="17" t="s">
        <v>222</v>
      </c>
      <c r="AU148" s="17" t="s">
        <v>84</v>
      </c>
    </row>
    <row r="149" s="14" customFormat="1">
      <c r="B149" s="270"/>
      <c r="C149" s="271"/>
      <c r="D149" s="228" t="s">
        <v>229</v>
      </c>
      <c r="E149" s="272" t="s">
        <v>21</v>
      </c>
      <c r="F149" s="273" t="s">
        <v>582</v>
      </c>
      <c r="G149" s="271"/>
      <c r="H149" s="272" t="s">
        <v>21</v>
      </c>
      <c r="I149" s="274"/>
      <c r="J149" s="271"/>
      <c r="K149" s="271"/>
      <c r="L149" s="275"/>
      <c r="M149" s="276"/>
      <c r="N149" s="277"/>
      <c r="O149" s="277"/>
      <c r="P149" s="277"/>
      <c r="Q149" s="277"/>
      <c r="R149" s="277"/>
      <c r="S149" s="277"/>
      <c r="T149" s="278"/>
      <c r="AT149" s="279" t="s">
        <v>229</v>
      </c>
      <c r="AU149" s="279" t="s">
        <v>84</v>
      </c>
      <c r="AV149" s="14" t="s">
        <v>82</v>
      </c>
      <c r="AW149" s="14" t="s">
        <v>36</v>
      </c>
      <c r="AX149" s="14" t="s">
        <v>75</v>
      </c>
      <c r="AY149" s="279" t="s">
        <v>212</v>
      </c>
    </row>
    <row r="150" s="12" customFormat="1">
      <c r="B150" s="231"/>
      <c r="C150" s="232"/>
      <c r="D150" s="228" t="s">
        <v>229</v>
      </c>
      <c r="E150" s="233" t="s">
        <v>21</v>
      </c>
      <c r="F150" s="234" t="s">
        <v>583</v>
      </c>
      <c r="G150" s="232"/>
      <c r="H150" s="235">
        <v>12.564</v>
      </c>
      <c r="I150" s="236"/>
      <c r="J150" s="232"/>
      <c r="K150" s="232"/>
      <c r="L150" s="237"/>
      <c r="M150" s="238"/>
      <c r="N150" s="239"/>
      <c r="O150" s="239"/>
      <c r="P150" s="239"/>
      <c r="Q150" s="239"/>
      <c r="R150" s="239"/>
      <c r="S150" s="239"/>
      <c r="T150" s="240"/>
      <c r="AT150" s="241" t="s">
        <v>229</v>
      </c>
      <c r="AU150" s="241" t="s">
        <v>84</v>
      </c>
      <c r="AV150" s="12" t="s">
        <v>84</v>
      </c>
      <c r="AW150" s="12" t="s">
        <v>36</v>
      </c>
      <c r="AX150" s="12" t="s">
        <v>75</v>
      </c>
      <c r="AY150" s="241" t="s">
        <v>212</v>
      </c>
    </row>
    <row r="151" s="14" customFormat="1">
      <c r="B151" s="270"/>
      <c r="C151" s="271"/>
      <c r="D151" s="228" t="s">
        <v>229</v>
      </c>
      <c r="E151" s="272" t="s">
        <v>21</v>
      </c>
      <c r="F151" s="273" t="s">
        <v>584</v>
      </c>
      <c r="G151" s="271"/>
      <c r="H151" s="272" t="s">
        <v>21</v>
      </c>
      <c r="I151" s="274"/>
      <c r="J151" s="271"/>
      <c r="K151" s="271"/>
      <c r="L151" s="275"/>
      <c r="M151" s="276"/>
      <c r="N151" s="277"/>
      <c r="O151" s="277"/>
      <c r="P151" s="277"/>
      <c r="Q151" s="277"/>
      <c r="R151" s="277"/>
      <c r="S151" s="277"/>
      <c r="T151" s="278"/>
      <c r="AT151" s="279" t="s">
        <v>229</v>
      </c>
      <c r="AU151" s="279" t="s">
        <v>84</v>
      </c>
      <c r="AV151" s="14" t="s">
        <v>82</v>
      </c>
      <c r="AW151" s="14" t="s">
        <v>36</v>
      </c>
      <c r="AX151" s="14" t="s">
        <v>75</v>
      </c>
      <c r="AY151" s="279" t="s">
        <v>212</v>
      </c>
    </row>
    <row r="152" s="12" customFormat="1">
      <c r="B152" s="231"/>
      <c r="C152" s="232"/>
      <c r="D152" s="228" t="s">
        <v>229</v>
      </c>
      <c r="E152" s="233" t="s">
        <v>21</v>
      </c>
      <c r="F152" s="234" t="s">
        <v>585</v>
      </c>
      <c r="G152" s="232"/>
      <c r="H152" s="235">
        <v>10.406000000000001</v>
      </c>
      <c r="I152" s="236"/>
      <c r="J152" s="232"/>
      <c r="K152" s="232"/>
      <c r="L152" s="237"/>
      <c r="M152" s="238"/>
      <c r="N152" s="239"/>
      <c r="O152" s="239"/>
      <c r="P152" s="239"/>
      <c r="Q152" s="239"/>
      <c r="R152" s="239"/>
      <c r="S152" s="239"/>
      <c r="T152" s="240"/>
      <c r="AT152" s="241" t="s">
        <v>229</v>
      </c>
      <c r="AU152" s="241" t="s">
        <v>84</v>
      </c>
      <c r="AV152" s="12" t="s">
        <v>84</v>
      </c>
      <c r="AW152" s="12" t="s">
        <v>36</v>
      </c>
      <c r="AX152" s="12" t="s">
        <v>75</v>
      </c>
      <c r="AY152" s="241" t="s">
        <v>212</v>
      </c>
    </row>
    <row r="153" s="13" customFormat="1">
      <c r="B153" s="242"/>
      <c r="C153" s="243"/>
      <c r="D153" s="228" t="s">
        <v>229</v>
      </c>
      <c r="E153" s="244" t="s">
        <v>21</v>
      </c>
      <c r="F153" s="245" t="s">
        <v>232</v>
      </c>
      <c r="G153" s="243"/>
      <c r="H153" s="246">
        <v>22.969999999999999</v>
      </c>
      <c r="I153" s="247"/>
      <c r="J153" s="243"/>
      <c r="K153" s="243"/>
      <c r="L153" s="248"/>
      <c r="M153" s="249"/>
      <c r="N153" s="250"/>
      <c r="O153" s="250"/>
      <c r="P153" s="250"/>
      <c r="Q153" s="250"/>
      <c r="R153" s="250"/>
      <c r="S153" s="250"/>
      <c r="T153" s="251"/>
      <c r="AT153" s="252" t="s">
        <v>229</v>
      </c>
      <c r="AU153" s="252" t="s">
        <v>84</v>
      </c>
      <c r="AV153" s="13" t="s">
        <v>220</v>
      </c>
      <c r="AW153" s="13" t="s">
        <v>36</v>
      </c>
      <c r="AX153" s="13" t="s">
        <v>82</v>
      </c>
      <c r="AY153" s="252" t="s">
        <v>212</v>
      </c>
    </row>
    <row r="154" s="1" customFormat="1" ht="16.5" customHeight="1">
      <c r="B154" s="38"/>
      <c r="C154" s="253" t="s">
        <v>279</v>
      </c>
      <c r="D154" s="253" t="s">
        <v>258</v>
      </c>
      <c r="E154" s="254" t="s">
        <v>586</v>
      </c>
      <c r="F154" s="255" t="s">
        <v>587</v>
      </c>
      <c r="G154" s="256" t="s">
        <v>261</v>
      </c>
      <c r="H154" s="257">
        <v>41.345999999999997</v>
      </c>
      <c r="I154" s="258"/>
      <c r="J154" s="259">
        <f>ROUND(I154*H154,2)</f>
        <v>0</v>
      </c>
      <c r="K154" s="255" t="s">
        <v>473</v>
      </c>
      <c r="L154" s="260"/>
      <c r="M154" s="261" t="s">
        <v>21</v>
      </c>
      <c r="N154" s="262" t="s">
        <v>46</v>
      </c>
      <c r="O154" s="79"/>
      <c r="P154" s="225">
        <f>O154*H154</f>
        <v>0</v>
      </c>
      <c r="Q154" s="225">
        <v>1</v>
      </c>
      <c r="R154" s="225">
        <f>Q154*H154</f>
        <v>41.345999999999997</v>
      </c>
      <c r="S154" s="225">
        <v>0</v>
      </c>
      <c r="T154" s="226">
        <f>S154*H154</f>
        <v>0</v>
      </c>
      <c r="AR154" s="17" t="s">
        <v>262</v>
      </c>
      <c r="AT154" s="17" t="s">
        <v>258</v>
      </c>
      <c r="AU154" s="17" t="s">
        <v>84</v>
      </c>
      <c r="AY154" s="17" t="s">
        <v>212</v>
      </c>
      <c r="BE154" s="227">
        <f>IF(N154="základní",J154,0)</f>
        <v>0</v>
      </c>
      <c r="BF154" s="227">
        <f>IF(N154="snížená",J154,0)</f>
        <v>0</v>
      </c>
      <c r="BG154" s="227">
        <f>IF(N154="zákl. přenesená",J154,0)</f>
        <v>0</v>
      </c>
      <c r="BH154" s="227">
        <f>IF(N154="sníž. přenesená",J154,0)</f>
        <v>0</v>
      </c>
      <c r="BI154" s="227">
        <f>IF(N154="nulová",J154,0)</f>
        <v>0</v>
      </c>
      <c r="BJ154" s="17" t="s">
        <v>82</v>
      </c>
      <c r="BK154" s="227">
        <f>ROUND(I154*H154,2)</f>
        <v>0</v>
      </c>
      <c r="BL154" s="17" t="s">
        <v>220</v>
      </c>
      <c r="BM154" s="17" t="s">
        <v>588</v>
      </c>
    </row>
    <row r="155" s="1" customFormat="1">
      <c r="B155" s="38"/>
      <c r="C155" s="39"/>
      <c r="D155" s="228" t="s">
        <v>545</v>
      </c>
      <c r="E155" s="39"/>
      <c r="F155" s="229" t="s">
        <v>589</v>
      </c>
      <c r="G155" s="39"/>
      <c r="H155" s="39"/>
      <c r="I155" s="143"/>
      <c r="J155" s="39"/>
      <c r="K155" s="39"/>
      <c r="L155" s="43"/>
      <c r="M155" s="230"/>
      <c r="N155" s="79"/>
      <c r="O155" s="79"/>
      <c r="P155" s="79"/>
      <c r="Q155" s="79"/>
      <c r="R155" s="79"/>
      <c r="S155" s="79"/>
      <c r="T155" s="80"/>
      <c r="AT155" s="17" t="s">
        <v>545</v>
      </c>
      <c r="AU155" s="17" t="s">
        <v>84</v>
      </c>
    </row>
    <row r="156" s="14" customFormat="1">
      <c r="B156" s="270"/>
      <c r="C156" s="271"/>
      <c r="D156" s="228" t="s">
        <v>229</v>
      </c>
      <c r="E156" s="272" t="s">
        <v>21</v>
      </c>
      <c r="F156" s="273" t="s">
        <v>590</v>
      </c>
      <c r="G156" s="271"/>
      <c r="H156" s="272" t="s">
        <v>21</v>
      </c>
      <c r="I156" s="274"/>
      <c r="J156" s="271"/>
      <c r="K156" s="271"/>
      <c r="L156" s="275"/>
      <c r="M156" s="276"/>
      <c r="N156" s="277"/>
      <c r="O156" s="277"/>
      <c r="P156" s="277"/>
      <c r="Q156" s="277"/>
      <c r="R156" s="277"/>
      <c r="S156" s="277"/>
      <c r="T156" s="278"/>
      <c r="AT156" s="279" t="s">
        <v>229</v>
      </c>
      <c r="AU156" s="279" t="s">
        <v>84</v>
      </c>
      <c r="AV156" s="14" t="s">
        <v>82</v>
      </c>
      <c r="AW156" s="14" t="s">
        <v>36</v>
      </c>
      <c r="AX156" s="14" t="s">
        <v>75</v>
      </c>
      <c r="AY156" s="279" t="s">
        <v>212</v>
      </c>
    </row>
    <row r="157" s="12" customFormat="1">
      <c r="B157" s="231"/>
      <c r="C157" s="232"/>
      <c r="D157" s="228" t="s">
        <v>229</v>
      </c>
      <c r="E157" s="233" t="s">
        <v>21</v>
      </c>
      <c r="F157" s="234" t="s">
        <v>591</v>
      </c>
      <c r="G157" s="232"/>
      <c r="H157" s="235">
        <v>41.345999999999997</v>
      </c>
      <c r="I157" s="236"/>
      <c r="J157" s="232"/>
      <c r="K157" s="232"/>
      <c r="L157" s="237"/>
      <c r="M157" s="238"/>
      <c r="N157" s="239"/>
      <c r="O157" s="239"/>
      <c r="P157" s="239"/>
      <c r="Q157" s="239"/>
      <c r="R157" s="239"/>
      <c r="S157" s="239"/>
      <c r="T157" s="240"/>
      <c r="AT157" s="241" t="s">
        <v>229</v>
      </c>
      <c r="AU157" s="241" t="s">
        <v>84</v>
      </c>
      <c r="AV157" s="12" t="s">
        <v>84</v>
      </c>
      <c r="AW157" s="12" t="s">
        <v>36</v>
      </c>
      <c r="AX157" s="12" t="s">
        <v>82</v>
      </c>
      <c r="AY157" s="241" t="s">
        <v>212</v>
      </c>
    </row>
    <row r="158" s="1" customFormat="1" ht="16.5" customHeight="1">
      <c r="B158" s="38"/>
      <c r="C158" s="216" t="s">
        <v>284</v>
      </c>
      <c r="D158" s="216" t="s">
        <v>215</v>
      </c>
      <c r="E158" s="217" t="s">
        <v>592</v>
      </c>
      <c r="F158" s="218" t="s">
        <v>593</v>
      </c>
      <c r="G158" s="219" t="s">
        <v>235</v>
      </c>
      <c r="H158" s="220">
        <v>40</v>
      </c>
      <c r="I158" s="221"/>
      <c r="J158" s="222">
        <f>ROUND(I158*H158,2)</f>
        <v>0</v>
      </c>
      <c r="K158" s="218" t="s">
        <v>473</v>
      </c>
      <c r="L158" s="43"/>
      <c r="M158" s="223" t="s">
        <v>21</v>
      </c>
      <c r="N158" s="224" t="s">
        <v>46</v>
      </c>
      <c r="O158" s="79"/>
      <c r="P158" s="225">
        <f>O158*H158</f>
        <v>0</v>
      </c>
      <c r="Q158" s="225">
        <v>0</v>
      </c>
      <c r="R158" s="225">
        <f>Q158*H158</f>
        <v>0</v>
      </c>
      <c r="S158" s="225">
        <v>0</v>
      </c>
      <c r="T158" s="226">
        <f>S158*H158</f>
        <v>0</v>
      </c>
      <c r="AR158" s="17" t="s">
        <v>220</v>
      </c>
      <c r="AT158" s="17" t="s">
        <v>215</v>
      </c>
      <c r="AU158" s="17" t="s">
        <v>84</v>
      </c>
      <c r="AY158" s="17" t="s">
        <v>212</v>
      </c>
      <c r="BE158" s="227">
        <f>IF(N158="základní",J158,0)</f>
        <v>0</v>
      </c>
      <c r="BF158" s="227">
        <f>IF(N158="snížená",J158,0)</f>
        <v>0</v>
      </c>
      <c r="BG158" s="227">
        <f>IF(N158="zákl. přenesená",J158,0)</f>
        <v>0</v>
      </c>
      <c r="BH158" s="227">
        <f>IF(N158="sníž. přenesená",J158,0)</f>
        <v>0</v>
      </c>
      <c r="BI158" s="227">
        <f>IF(N158="nulová",J158,0)</f>
        <v>0</v>
      </c>
      <c r="BJ158" s="17" t="s">
        <v>82</v>
      </c>
      <c r="BK158" s="227">
        <f>ROUND(I158*H158,2)</f>
        <v>0</v>
      </c>
      <c r="BL158" s="17" t="s">
        <v>220</v>
      </c>
      <c r="BM158" s="17" t="s">
        <v>594</v>
      </c>
    </row>
    <row r="159" s="1" customFormat="1">
      <c r="B159" s="38"/>
      <c r="C159" s="39"/>
      <c r="D159" s="228" t="s">
        <v>222</v>
      </c>
      <c r="E159" s="39"/>
      <c r="F159" s="229" t="s">
        <v>595</v>
      </c>
      <c r="G159" s="39"/>
      <c r="H159" s="39"/>
      <c r="I159" s="143"/>
      <c r="J159" s="39"/>
      <c r="K159" s="39"/>
      <c r="L159" s="43"/>
      <c r="M159" s="230"/>
      <c r="N159" s="79"/>
      <c r="O159" s="79"/>
      <c r="P159" s="79"/>
      <c r="Q159" s="79"/>
      <c r="R159" s="79"/>
      <c r="S159" s="79"/>
      <c r="T159" s="80"/>
      <c r="AT159" s="17" t="s">
        <v>222</v>
      </c>
      <c r="AU159" s="17" t="s">
        <v>84</v>
      </c>
    </row>
    <row r="160" s="14" customFormat="1">
      <c r="B160" s="270"/>
      <c r="C160" s="271"/>
      <c r="D160" s="228" t="s">
        <v>229</v>
      </c>
      <c r="E160" s="272" t="s">
        <v>21</v>
      </c>
      <c r="F160" s="273" t="s">
        <v>524</v>
      </c>
      <c r="G160" s="271"/>
      <c r="H160" s="272" t="s">
        <v>21</v>
      </c>
      <c r="I160" s="274"/>
      <c r="J160" s="271"/>
      <c r="K160" s="271"/>
      <c r="L160" s="275"/>
      <c r="M160" s="276"/>
      <c r="N160" s="277"/>
      <c r="O160" s="277"/>
      <c r="P160" s="277"/>
      <c r="Q160" s="277"/>
      <c r="R160" s="277"/>
      <c r="S160" s="277"/>
      <c r="T160" s="278"/>
      <c r="AT160" s="279" t="s">
        <v>229</v>
      </c>
      <c r="AU160" s="279" t="s">
        <v>84</v>
      </c>
      <c r="AV160" s="14" t="s">
        <v>82</v>
      </c>
      <c r="AW160" s="14" t="s">
        <v>36</v>
      </c>
      <c r="AX160" s="14" t="s">
        <v>75</v>
      </c>
      <c r="AY160" s="279" t="s">
        <v>212</v>
      </c>
    </row>
    <row r="161" s="12" customFormat="1">
      <c r="B161" s="231"/>
      <c r="C161" s="232"/>
      <c r="D161" s="228" t="s">
        <v>229</v>
      </c>
      <c r="E161" s="233" t="s">
        <v>21</v>
      </c>
      <c r="F161" s="234" t="s">
        <v>525</v>
      </c>
      <c r="G161" s="232"/>
      <c r="H161" s="235">
        <v>16</v>
      </c>
      <c r="I161" s="236"/>
      <c r="J161" s="232"/>
      <c r="K161" s="232"/>
      <c r="L161" s="237"/>
      <c r="M161" s="238"/>
      <c r="N161" s="239"/>
      <c r="O161" s="239"/>
      <c r="P161" s="239"/>
      <c r="Q161" s="239"/>
      <c r="R161" s="239"/>
      <c r="S161" s="239"/>
      <c r="T161" s="240"/>
      <c r="AT161" s="241" t="s">
        <v>229</v>
      </c>
      <c r="AU161" s="241" t="s">
        <v>84</v>
      </c>
      <c r="AV161" s="12" t="s">
        <v>84</v>
      </c>
      <c r="AW161" s="12" t="s">
        <v>36</v>
      </c>
      <c r="AX161" s="12" t="s">
        <v>75</v>
      </c>
      <c r="AY161" s="241" t="s">
        <v>212</v>
      </c>
    </row>
    <row r="162" s="14" customFormat="1">
      <c r="B162" s="270"/>
      <c r="C162" s="271"/>
      <c r="D162" s="228" t="s">
        <v>229</v>
      </c>
      <c r="E162" s="272" t="s">
        <v>21</v>
      </c>
      <c r="F162" s="273" t="s">
        <v>522</v>
      </c>
      <c r="G162" s="271"/>
      <c r="H162" s="272" t="s">
        <v>21</v>
      </c>
      <c r="I162" s="274"/>
      <c r="J162" s="271"/>
      <c r="K162" s="271"/>
      <c r="L162" s="275"/>
      <c r="M162" s="276"/>
      <c r="N162" s="277"/>
      <c r="O162" s="277"/>
      <c r="P162" s="277"/>
      <c r="Q162" s="277"/>
      <c r="R162" s="277"/>
      <c r="S162" s="277"/>
      <c r="T162" s="278"/>
      <c r="AT162" s="279" t="s">
        <v>229</v>
      </c>
      <c r="AU162" s="279" t="s">
        <v>84</v>
      </c>
      <c r="AV162" s="14" t="s">
        <v>82</v>
      </c>
      <c r="AW162" s="14" t="s">
        <v>36</v>
      </c>
      <c r="AX162" s="14" t="s">
        <v>75</v>
      </c>
      <c r="AY162" s="279" t="s">
        <v>212</v>
      </c>
    </row>
    <row r="163" s="12" customFormat="1">
      <c r="B163" s="231"/>
      <c r="C163" s="232"/>
      <c r="D163" s="228" t="s">
        <v>229</v>
      </c>
      <c r="E163" s="233" t="s">
        <v>21</v>
      </c>
      <c r="F163" s="234" t="s">
        <v>596</v>
      </c>
      <c r="G163" s="232"/>
      <c r="H163" s="235">
        <v>24</v>
      </c>
      <c r="I163" s="236"/>
      <c r="J163" s="232"/>
      <c r="K163" s="232"/>
      <c r="L163" s="237"/>
      <c r="M163" s="238"/>
      <c r="N163" s="239"/>
      <c r="O163" s="239"/>
      <c r="P163" s="239"/>
      <c r="Q163" s="239"/>
      <c r="R163" s="239"/>
      <c r="S163" s="239"/>
      <c r="T163" s="240"/>
      <c r="AT163" s="241" t="s">
        <v>229</v>
      </c>
      <c r="AU163" s="241" t="s">
        <v>84</v>
      </c>
      <c r="AV163" s="12" t="s">
        <v>84</v>
      </c>
      <c r="AW163" s="12" t="s">
        <v>36</v>
      </c>
      <c r="AX163" s="12" t="s">
        <v>75</v>
      </c>
      <c r="AY163" s="241" t="s">
        <v>212</v>
      </c>
    </row>
    <row r="164" s="13" customFormat="1">
      <c r="B164" s="242"/>
      <c r="C164" s="243"/>
      <c r="D164" s="228" t="s">
        <v>229</v>
      </c>
      <c r="E164" s="244" t="s">
        <v>21</v>
      </c>
      <c r="F164" s="245" t="s">
        <v>232</v>
      </c>
      <c r="G164" s="243"/>
      <c r="H164" s="246">
        <v>40</v>
      </c>
      <c r="I164" s="247"/>
      <c r="J164" s="243"/>
      <c r="K164" s="243"/>
      <c r="L164" s="248"/>
      <c r="M164" s="249"/>
      <c r="N164" s="250"/>
      <c r="O164" s="250"/>
      <c r="P164" s="250"/>
      <c r="Q164" s="250"/>
      <c r="R164" s="250"/>
      <c r="S164" s="250"/>
      <c r="T164" s="251"/>
      <c r="AT164" s="252" t="s">
        <v>229</v>
      </c>
      <c r="AU164" s="252" t="s">
        <v>84</v>
      </c>
      <c r="AV164" s="13" t="s">
        <v>220</v>
      </c>
      <c r="AW164" s="13" t="s">
        <v>36</v>
      </c>
      <c r="AX164" s="13" t="s">
        <v>82</v>
      </c>
      <c r="AY164" s="252" t="s">
        <v>212</v>
      </c>
    </row>
    <row r="165" s="1" customFormat="1" ht="16.5" customHeight="1">
      <c r="B165" s="38"/>
      <c r="C165" s="216" t="s">
        <v>288</v>
      </c>
      <c r="D165" s="216" t="s">
        <v>215</v>
      </c>
      <c r="E165" s="217" t="s">
        <v>597</v>
      </c>
      <c r="F165" s="218" t="s">
        <v>598</v>
      </c>
      <c r="G165" s="219" t="s">
        <v>235</v>
      </c>
      <c r="H165" s="220">
        <v>22</v>
      </c>
      <c r="I165" s="221"/>
      <c r="J165" s="222">
        <f>ROUND(I165*H165,2)</f>
        <v>0</v>
      </c>
      <c r="K165" s="218" t="s">
        <v>473</v>
      </c>
      <c r="L165" s="43"/>
      <c r="M165" s="223" t="s">
        <v>21</v>
      </c>
      <c r="N165" s="224" t="s">
        <v>46</v>
      </c>
      <c r="O165" s="79"/>
      <c r="P165" s="225">
        <f>O165*H165</f>
        <v>0</v>
      </c>
      <c r="Q165" s="225">
        <v>0</v>
      </c>
      <c r="R165" s="225">
        <f>Q165*H165</f>
        <v>0</v>
      </c>
      <c r="S165" s="225">
        <v>0</v>
      </c>
      <c r="T165" s="226">
        <f>S165*H165</f>
        <v>0</v>
      </c>
      <c r="AR165" s="17" t="s">
        <v>220</v>
      </c>
      <c r="AT165" s="17" t="s">
        <v>215</v>
      </c>
      <c r="AU165" s="17" t="s">
        <v>84</v>
      </c>
      <c r="AY165" s="17" t="s">
        <v>212</v>
      </c>
      <c r="BE165" s="227">
        <f>IF(N165="základní",J165,0)</f>
        <v>0</v>
      </c>
      <c r="BF165" s="227">
        <f>IF(N165="snížená",J165,0)</f>
        <v>0</v>
      </c>
      <c r="BG165" s="227">
        <f>IF(N165="zákl. přenesená",J165,0)</f>
        <v>0</v>
      </c>
      <c r="BH165" s="227">
        <f>IF(N165="sníž. přenesená",J165,0)</f>
        <v>0</v>
      </c>
      <c r="BI165" s="227">
        <f>IF(N165="nulová",J165,0)</f>
        <v>0</v>
      </c>
      <c r="BJ165" s="17" t="s">
        <v>82</v>
      </c>
      <c r="BK165" s="227">
        <f>ROUND(I165*H165,2)</f>
        <v>0</v>
      </c>
      <c r="BL165" s="17" t="s">
        <v>220</v>
      </c>
      <c r="BM165" s="17" t="s">
        <v>599</v>
      </c>
    </row>
    <row r="166" s="1" customFormat="1">
      <c r="B166" s="38"/>
      <c r="C166" s="39"/>
      <c r="D166" s="228" t="s">
        <v>222</v>
      </c>
      <c r="E166" s="39"/>
      <c r="F166" s="229" t="s">
        <v>600</v>
      </c>
      <c r="G166" s="39"/>
      <c r="H166" s="39"/>
      <c r="I166" s="143"/>
      <c r="J166" s="39"/>
      <c r="K166" s="39"/>
      <c r="L166" s="43"/>
      <c r="M166" s="230"/>
      <c r="N166" s="79"/>
      <c r="O166" s="79"/>
      <c r="P166" s="79"/>
      <c r="Q166" s="79"/>
      <c r="R166" s="79"/>
      <c r="S166" s="79"/>
      <c r="T166" s="80"/>
      <c r="AT166" s="17" t="s">
        <v>222</v>
      </c>
      <c r="AU166" s="17" t="s">
        <v>84</v>
      </c>
    </row>
    <row r="167" s="14" customFormat="1">
      <c r="B167" s="270"/>
      <c r="C167" s="271"/>
      <c r="D167" s="228" t="s">
        <v>229</v>
      </c>
      <c r="E167" s="272" t="s">
        <v>21</v>
      </c>
      <c r="F167" s="273" t="s">
        <v>524</v>
      </c>
      <c r="G167" s="271"/>
      <c r="H167" s="272" t="s">
        <v>21</v>
      </c>
      <c r="I167" s="274"/>
      <c r="J167" s="271"/>
      <c r="K167" s="271"/>
      <c r="L167" s="275"/>
      <c r="M167" s="276"/>
      <c r="N167" s="277"/>
      <c r="O167" s="277"/>
      <c r="P167" s="277"/>
      <c r="Q167" s="277"/>
      <c r="R167" s="277"/>
      <c r="S167" s="277"/>
      <c r="T167" s="278"/>
      <c r="AT167" s="279" t="s">
        <v>229</v>
      </c>
      <c r="AU167" s="279" t="s">
        <v>84</v>
      </c>
      <c r="AV167" s="14" t="s">
        <v>82</v>
      </c>
      <c r="AW167" s="14" t="s">
        <v>36</v>
      </c>
      <c r="AX167" s="14" t="s">
        <v>75</v>
      </c>
      <c r="AY167" s="279" t="s">
        <v>212</v>
      </c>
    </row>
    <row r="168" s="12" customFormat="1">
      <c r="B168" s="231"/>
      <c r="C168" s="232"/>
      <c r="D168" s="228" t="s">
        <v>229</v>
      </c>
      <c r="E168" s="233" t="s">
        <v>21</v>
      </c>
      <c r="F168" s="234" t="s">
        <v>525</v>
      </c>
      <c r="G168" s="232"/>
      <c r="H168" s="235">
        <v>16</v>
      </c>
      <c r="I168" s="236"/>
      <c r="J168" s="232"/>
      <c r="K168" s="232"/>
      <c r="L168" s="237"/>
      <c r="M168" s="238"/>
      <c r="N168" s="239"/>
      <c r="O168" s="239"/>
      <c r="P168" s="239"/>
      <c r="Q168" s="239"/>
      <c r="R168" s="239"/>
      <c r="S168" s="239"/>
      <c r="T168" s="240"/>
      <c r="AT168" s="241" t="s">
        <v>229</v>
      </c>
      <c r="AU168" s="241" t="s">
        <v>84</v>
      </c>
      <c r="AV168" s="12" t="s">
        <v>84</v>
      </c>
      <c r="AW168" s="12" t="s">
        <v>36</v>
      </c>
      <c r="AX168" s="12" t="s">
        <v>75</v>
      </c>
      <c r="AY168" s="241" t="s">
        <v>212</v>
      </c>
    </row>
    <row r="169" s="14" customFormat="1">
      <c r="B169" s="270"/>
      <c r="C169" s="271"/>
      <c r="D169" s="228" t="s">
        <v>229</v>
      </c>
      <c r="E169" s="272" t="s">
        <v>21</v>
      </c>
      <c r="F169" s="273" t="s">
        <v>522</v>
      </c>
      <c r="G169" s="271"/>
      <c r="H169" s="272" t="s">
        <v>21</v>
      </c>
      <c r="I169" s="274"/>
      <c r="J169" s="271"/>
      <c r="K169" s="271"/>
      <c r="L169" s="275"/>
      <c r="M169" s="276"/>
      <c r="N169" s="277"/>
      <c r="O169" s="277"/>
      <c r="P169" s="277"/>
      <c r="Q169" s="277"/>
      <c r="R169" s="277"/>
      <c r="S169" s="277"/>
      <c r="T169" s="278"/>
      <c r="AT169" s="279" t="s">
        <v>229</v>
      </c>
      <c r="AU169" s="279" t="s">
        <v>84</v>
      </c>
      <c r="AV169" s="14" t="s">
        <v>82</v>
      </c>
      <c r="AW169" s="14" t="s">
        <v>36</v>
      </c>
      <c r="AX169" s="14" t="s">
        <v>75</v>
      </c>
      <c r="AY169" s="279" t="s">
        <v>212</v>
      </c>
    </row>
    <row r="170" s="12" customFormat="1">
      <c r="B170" s="231"/>
      <c r="C170" s="232"/>
      <c r="D170" s="228" t="s">
        <v>229</v>
      </c>
      <c r="E170" s="233" t="s">
        <v>21</v>
      </c>
      <c r="F170" s="234" t="s">
        <v>601</v>
      </c>
      <c r="G170" s="232"/>
      <c r="H170" s="235">
        <v>6</v>
      </c>
      <c r="I170" s="236"/>
      <c r="J170" s="232"/>
      <c r="K170" s="232"/>
      <c r="L170" s="237"/>
      <c r="M170" s="238"/>
      <c r="N170" s="239"/>
      <c r="O170" s="239"/>
      <c r="P170" s="239"/>
      <c r="Q170" s="239"/>
      <c r="R170" s="239"/>
      <c r="S170" s="239"/>
      <c r="T170" s="240"/>
      <c r="AT170" s="241" t="s">
        <v>229</v>
      </c>
      <c r="AU170" s="241" t="s">
        <v>84</v>
      </c>
      <c r="AV170" s="12" t="s">
        <v>84</v>
      </c>
      <c r="AW170" s="12" t="s">
        <v>36</v>
      </c>
      <c r="AX170" s="12" t="s">
        <v>75</v>
      </c>
      <c r="AY170" s="241" t="s">
        <v>212</v>
      </c>
    </row>
    <row r="171" s="13" customFormat="1">
      <c r="B171" s="242"/>
      <c r="C171" s="243"/>
      <c r="D171" s="228" t="s">
        <v>229</v>
      </c>
      <c r="E171" s="244" t="s">
        <v>21</v>
      </c>
      <c r="F171" s="245" t="s">
        <v>232</v>
      </c>
      <c r="G171" s="243"/>
      <c r="H171" s="246">
        <v>22</v>
      </c>
      <c r="I171" s="247"/>
      <c r="J171" s="243"/>
      <c r="K171" s="243"/>
      <c r="L171" s="248"/>
      <c r="M171" s="249"/>
      <c r="N171" s="250"/>
      <c r="O171" s="250"/>
      <c r="P171" s="250"/>
      <c r="Q171" s="250"/>
      <c r="R171" s="250"/>
      <c r="S171" s="250"/>
      <c r="T171" s="251"/>
      <c r="AT171" s="252" t="s">
        <v>229</v>
      </c>
      <c r="AU171" s="252" t="s">
        <v>84</v>
      </c>
      <c r="AV171" s="13" t="s">
        <v>220</v>
      </c>
      <c r="AW171" s="13" t="s">
        <v>36</v>
      </c>
      <c r="AX171" s="13" t="s">
        <v>82</v>
      </c>
      <c r="AY171" s="252" t="s">
        <v>212</v>
      </c>
    </row>
    <row r="172" s="1" customFormat="1" ht="16.5" customHeight="1">
      <c r="B172" s="38"/>
      <c r="C172" s="253" t="s">
        <v>293</v>
      </c>
      <c r="D172" s="253" t="s">
        <v>258</v>
      </c>
      <c r="E172" s="254" t="s">
        <v>602</v>
      </c>
      <c r="F172" s="255" t="s">
        <v>603</v>
      </c>
      <c r="G172" s="256" t="s">
        <v>399</v>
      </c>
      <c r="H172" s="257">
        <v>0.66000000000000003</v>
      </c>
      <c r="I172" s="258"/>
      <c r="J172" s="259">
        <f>ROUND(I172*H172,2)</f>
        <v>0</v>
      </c>
      <c r="K172" s="255" t="s">
        <v>473</v>
      </c>
      <c r="L172" s="260"/>
      <c r="M172" s="261" t="s">
        <v>21</v>
      </c>
      <c r="N172" s="262" t="s">
        <v>46</v>
      </c>
      <c r="O172" s="79"/>
      <c r="P172" s="225">
        <f>O172*H172</f>
        <v>0</v>
      </c>
      <c r="Q172" s="225">
        <v>0.001</v>
      </c>
      <c r="R172" s="225">
        <f>Q172*H172</f>
        <v>0.00066</v>
      </c>
      <c r="S172" s="225">
        <v>0</v>
      </c>
      <c r="T172" s="226">
        <f>S172*H172</f>
        <v>0</v>
      </c>
      <c r="AR172" s="17" t="s">
        <v>262</v>
      </c>
      <c r="AT172" s="17" t="s">
        <v>258</v>
      </c>
      <c r="AU172" s="17" t="s">
        <v>84</v>
      </c>
      <c r="AY172" s="17" t="s">
        <v>212</v>
      </c>
      <c r="BE172" s="227">
        <f>IF(N172="základní",J172,0)</f>
        <v>0</v>
      </c>
      <c r="BF172" s="227">
        <f>IF(N172="snížená",J172,0)</f>
        <v>0</v>
      </c>
      <c r="BG172" s="227">
        <f>IF(N172="zákl. přenesená",J172,0)</f>
        <v>0</v>
      </c>
      <c r="BH172" s="227">
        <f>IF(N172="sníž. přenesená",J172,0)</f>
        <v>0</v>
      </c>
      <c r="BI172" s="227">
        <f>IF(N172="nulová",J172,0)</f>
        <v>0</v>
      </c>
      <c r="BJ172" s="17" t="s">
        <v>82</v>
      </c>
      <c r="BK172" s="227">
        <f>ROUND(I172*H172,2)</f>
        <v>0</v>
      </c>
      <c r="BL172" s="17" t="s">
        <v>220</v>
      </c>
      <c r="BM172" s="17" t="s">
        <v>604</v>
      </c>
    </row>
    <row r="173" s="12" customFormat="1">
      <c r="B173" s="231"/>
      <c r="C173" s="232"/>
      <c r="D173" s="228" t="s">
        <v>229</v>
      </c>
      <c r="E173" s="233" t="s">
        <v>21</v>
      </c>
      <c r="F173" s="234" t="s">
        <v>605</v>
      </c>
      <c r="G173" s="232"/>
      <c r="H173" s="235">
        <v>0.66000000000000003</v>
      </c>
      <c r="I173" s="236"/>
      <c r="J173" s="232"/>
      <c r="K173" s="232"/>
      <c r="L173" s="237"/>
      <c r="M173" s="238"/>
      <c r="N173" s="239"/>
      <c r="O173" s="239"/>
      <c r="P173" s="239"/>
      <c r="Q173" s="239"/>
      <c r="R173" s="239"/>
      <c r="S173" s="239"/>
      <c r="T173" s="240"/>
      <c r="AT173" s="241" t="s">
        <v>229</v>
      </c>
      <c r="AU173" s="241" t="s">
        <v>84</v>
      </c>
      <c r="AV173" s="12" t="s">
        <v>84</v>
      </c>
      <c r="AW173" s="12" t="s">
        <v>36</v>
      </c>
      <c r="AX173" s="12" t="s">
        <v>82</v>
      </c>
      <c r="AY173" s="241" t="s">
        <v>212</v>
      </c>
    </row>
    <row r="174" s="11" customFormat="1" ht="22.8" customHeight="1">
      <c r="B174" s="200"/>
      <c r="C174" s="201"/>
      <c r="D174" s="202" t="s">
        <v>74</v>
      </c>
      <c r="E174" s="214" t="s">
        <v>84</v>
      </c>
      <c r="F174" s="214" t="s">
        <v>606</v>
      </c>
      <c r="G174" s="201"/>
      <c r="H174" s="201"/>
      <c r="I174" s="204"/>
      <c r="J174" s="215">
        <f>BK174</f>
        <v>0</v>
      </c>
      <c r="K174" s="201"/>
      <c r="L174" s="206"/>
      <c r="M174" s="207"/>
      <c r="N174" s="208"/>
      <c r="O174" s="208"/>
      <c r="P174" s="209">
        <f>SUM(P175:P188)</f>
        <v>0</v>
      </c>
      <c r="Q174" s="208"/>
      <c r="R174" s="209">
        <f>SUM(R175:R188)</f>
        <v>0.077609539999999977</v>
      </c>
      <c r="S174" s="208"/>
      <c r="T174" s="210">
        <f>SUM(T175:T188)</f>
        <v>0</v>
      </c>
      <c r="AR174" s="211" t="s">
        <v>82</v>
      </c>
      <c r="AT174" s="212" t="s">
        <v>74</v>
      </c>
      <c r="AU174" s="212" t="s">
        <v>82</v>
      </c>
      <c r="AY174" s="211" t="s">
        <v>212</v>
      </c>
      <c r="BK174" s="213">
        <f>SUM(BK175:BK188)</f>
        <v>0</v>
      </c>
    </row>
    <row r="175" s="1" customFormat="1" ht="16.5" customHeight="1">
      <c r="B175" s="38"/>
      <c r="C175" s="216" t="s">
        <v>8</v>
      </c>
      <c r="D175" s="216" t="s">
        <v>215</v>
      </c>
      <c r="E175" s="217" t="s">
        <v>607</v>
      </c>
      <c r="F175" s="218" t="s">
        <v>608</v>
      </c>
      <c r="G175" s="219" t="s">
        <v>261</v>
      </c>
      <c r="H175" s="220">
        <v>0.070999999999999994</v>
      </c>
      <c r="I175" s="221"/>
      <c r="J175" s="222">
        <f>ROUND(I175*H175,2)</f>
        <v>0</v>
      </c>
      <c r="K175" s="218" t="s">
        <v>473</v>
      </c>
      <c r="L175" s="43"/>
      <c r="M175" s="223" t="s">
        <v>21</v>
      </c>
      <c r="N175" s="224" t="s">
        <v>46</v>
      </c>
      <c r="O175" s="79"/>
      <c r="P175" s="225">
        <f>O175*H175</f>
        <v>0</v>
      </c>
      <c r="Q175" s="225">
        <v>1.0597399999999999</v>
      </c>
      <c r="R175" s="225">
        <f>Q175*H175</f>
        <v>0.075241539999999982</v>
      </c>
      <c r="S175" s="225">
        <v>0</v>
      </c>
      <c r="T175" s="226">
        <f>S175*H175</f>
        <v>0</v>
      </c>
      <c r="AR175" s="17" t="s">
        <v>220</v>
      </c>
      <c r="AT175" s="17" t="s">
        <v>215</v>
      </c>
      <c r="AU175" s="17" t="s">
        <v>84</v>
      </c>
      <c r="AY175" s="17" t="s">
        <v>212</v>
      </c>
      <c r="BE175" s="227">
        <f>IF(N175="základní",J175,0)</f>
        <v>0</v>
      </c>
      <c r="BF175" s="227">
        <f>IF(N175="snížená",J175,0)</f>
        <v>0</v>
      </c>
      <c r="BG175" s="227">
        <f>IF(N175="zákl. přenesená",J175,0)</f>
        <v>0</v>
      </c>
      <c r="BH175" s="227">
        <f>IF(N175="sníž. přenesená",J175,0)</f>
        <v>0</v>
      </c>
      <c r="BI175" s="227">
        <f>IF(N175="nulová",J175,0)</f>
        <v>0</v>
      </c>
      <c r="BJ175" s="17" t="s">
        <v>82</v>
      </c>
      <c r="BK175" s="227">
        <f>ROUND(I175*H175,2)</f>
        <v>0</v>
      </c>
      <c r="BL175" s="17" t="s">
        <v>220</v>
      </c>
      <c r="BM175" s="17" t="s">
        <v>609</v>
      </c>
    </row>
    <row r="176" s="1" customFormat="1">
      <c r="B176" s="38"/>
      <c r="C176" s="39"/>
      <c r="D176" s="228" t="s">
        <v>222</v>
      </c>
      <c r="E176" s="39"/>
      <c r="F176" s="229" t="s">
        <v>610</v>
      </c>
      <c r="G176" s="39"/>
      <c r="H176" s="39"/>
      <c r="I176" s="143"/>
      <c r="J176" s="39"/>
      <c r="K176" s="39"/>
      <c r="L176" s="43"/>
      <c r="M176" s="230"/>
      <c r="N176" s="79"/>
      <c r="O176" s="79"/>
      <c r="P176" s="79"/>
      <c r="Q176" s="79"/>
      <c r="R176" s="79"/>
      <c r="S176" s="79"/>
      <c r="T176" s="80"/>
      <c r="AT176" s="17" t="s">
        <v>222</v>
      </c>
      <c r="AU176" s="17" t="s">
        <v>84</v>
      </c>
    </row>
    <row r="177" s="14" customFormat="1">
      <c r="B177" s="270"/>
      <c r="C177" s="271"/>
      <c r="D177" s="228" t="s">
        <v>229</v>
      </c>
      <c r="E177" s="272" t="s">
        <v>21</v>
      </c>
      <c r="F177" s="273" t="s">
        <v>611</v>
      </c>
      <c r="G177" s="271"/>
      <c r="H177" s="272" t="s">
        <v>21</v>
      </c>
      <c r="I177" s="274"/>
      <c r="J177" s="271"/>
      <c r="K177" s="271"/>
      <c r="L177" s="275"/>
      <c r="M177" s="276"/>
      <c r="N177" s="277"/>
      <c r="O177" s="277"/>
      <c r="P177" s="277"/>
      <c r="Q177" s="277"/>
      <c r="R177" s="277"/>
      <c r="S177" s="277"/>
      <c r="T177" s="278"/>
      <c r="AT177" s="279" t="s">
        <v>229</v>
      </c>
      <c r="AU177" s="279" t="s">
        <v>84</v>
      </c>
      <c r="AV177" s="14" t="s">
        <v>82</v>
      </c>
      <c r="AW177" s="14" t="s">
        <v>36</v>
      </c>
      <c r="AX177" s="14" t="s">
        <v>75</v>
      </c>
      <c r="AY177" s="279" t="s">
        <v>212</v>
      </c>
    </row>
    <row r="178" s="12" customFormat="1">
      <c r="B178" s="231"/>
      <c r="C178" s="232"/>
      <c r="D178" s="228" t="s">
        <v>229</v>
      </c>
      <c r="E178" s="233" t="s">
        <v>21</v>
      </c>
      <c r="F178" s="234" t="s">
        <v>612</v>
      </c>
      <c r="G178" s="232"/>
      <c r="H178" s="235">
        <v>0.070999999999999994</v>
      </c>
      <c r="I178" s="236"/>
      <c r="J178" s="232"/>
      <c r="K178" s="232"/>
      <c r="L178" s="237"/>
      <c r="M178" s="238"/>
      <c r="N178" s="239"/>
      <c r="O178" s="239"/>
      <c r="P178" s="239"/>
      <c r="Q178" s="239"/>
      <c r="R178" s="239"/>
      <c r="S178" s="239"/>
      <c r="T178" s="240"/>
      <c r="AT178" s="241" t="s">
        <v>229</v>
      </c>
      <c r="AU178" s="241" t="s">
        <v>84</v>
      </c>
      <c r="AV178" s="12" t="s">
        <v>84</v>
      </c>
      <c r="AW178" s="12" t="s">
        <v>36</v>
      </c>
      <c r="AX178" s="12" t="s">
        <v>82</v>
      </c>
      <c r="AY178" s="241" t="s">
        <v>212</v>
      </c>
    </row>
    <row r="179" s="1" customFormat="1" ht="16.5" customHeight="1">
      <c r="B179" s="38"/>
      <c r="C179" s="216" t="s">
        <v>300</v>
      </c>
      <c r="D179" s="216" t="s">
        <v>215</v>
      </c>
      <c r="E179" s="217" t="s">
        <v>613</v>
      </c>
      <c r="F179" s="218" t="s">
        <v>614</v>
      </c>
      <c r="G179" s="219" t="s">
        <v>254</v>
      </c>
      <c r="H179" s="220">
        <v>0.32000000000000001</v>
      </c>
      <c r="I179" s="221"/>
      <c r="J179" s="222">
        <f>ROUND(I179*H179,2)</f>
        <v>0</v>
      </c>
      <c r="K179" s="218" t="s">
        <v>473</v>
      </c>
      <c r="L179" s="43"/>
      <c r="M179" s="223" t="s">
        <v>21</v>
      </c>
      <c r="N179" s="224" t="s">
        <v>46</v>
      </c>
      <c r="O179" s="79"/>
      <c r="P179" s="225">
        <f>O179*H179</f>
        <v>0</v>
      </c>
      <c r="Q179" s="225">
        <v>0</v>
      </c>
      <c r="R179" s="225">
        <f>Q179*H179</f>
        <v>0</v>
      </c>
      <c r="S179" s="225">
        <v>0</v>
      </c>
      <c r="T179" s="226">
        <f>S179*H179</f>
        <v>0</v>
      </c>
      <c r="AR179" s="17" t="s">
        <v>220</v>
      </c>
      <c r="AT179" s="17" t="s">
        <v>215</v>
      </c>
      <c r="AU179" s="17" t="s">
        <v>84</v>
      </c>
      <c r="AY179" s="17" t="s">
        <v>212</v>
      </c>
      <c r="BE179" s="227">
        <f>IF(N179="základní",J179,0)</f>
        <v>0</v>
      </c>
      <c r="BF179" s="227">
        <f>IF(N179="snížená",J179,0)</f>
        <v>0</v>
      </c>
      <c r="BG179" s="227">
        <f>IF(N179="zákl. přenesená",J179,0)</f>
        <v>0</v>
      </c>
      <c r="BH179" s="227">
        <f>IF(N179="sníž. přenesená",J179,0)</f>
        <v>0</v>
      </c>
      <c r="BI179" s="227">
        <f>IF(N179="nulová",J179,0)</f>
        <v>0</v>
      </c>
      <c r="BJ179" s="17" t="s">
        <v>82</v>
      </c>
      <c r="BK179" s="227">
        <f>ROUND(I179*H179,2)</f>
        <v>0</v>
      </c>
      <c r="BL179" s="17" t="s">
        <v>220</v>
      </c>
      <c r="BM179" s="17" t="s">
        <v>615</v>
      </c>
    </row>
    <row r="180" s="1" customFormat="1">
      <c r="B180" s="38"/>
      <c r="C180" s="39"/>
      <c r="D180" s="228" t="s">
        <v>222</v>
      </c>
      <c r="E180" s="39"/>
      <c r="F180" s="229" t="s">
        <v>616</v>
      </c>
      <c r="G180" s="39"/>
      <c r="H180" s="39"/>
      <c r="I180" s="143"/>
      <c r="J180" s="39"/>
      <c r="K180" s="39"/>
      <c r="L180" s="43"/>
      <c r="M180" s="230"/>
      <c r="N180" s="79"/>
      <c r="O180" s="79"/>
      <c r="P180" s="79"/>
      <c r="Q180" s="79"/>
      <c r="R180" s="79"/>
      <c r="S180" s="79"/>
      <c r="T180" s="80"/>
      <c r="AT180" s="17" t="s">
        <v>222</v>
      </c>
      <c r="AU180" s="17" t="s">
        <v>84</v>
      </c>
    </row>
    <row r="181" s="14" customFormat="1">
      <c r="B181" s="270"/>
      <c r="C181" s="271"/>
      <c r="D181" s="228" t="s">
        <v>229</v>
      </c>
      <c r="E181" s="272" t="s">
        <v>21</v>
      </c>
      <c r="F181" s="273" t="s">
        <v>617</v>
      </c>
      <c r="G181" s="271"/>
      <c r="H181" s="272" t="s">
        <v>21</v>
      </c>
      <c r="I181" s="274"/>
      <c r="J181" s="271"/>
      <c r="K181" s="271"/>
      <c r="L181" s="275"/>
      <c r="M181" s="276"/>
      <c r="N181" s="277"/>
      <c r="O181" s="277"/>
      <c r="P181" s="277"/>
      <c r="Q181" s="277"/>
      <c r="R181" s="277"/>
      <c r="S181" s="277"/>
      <c r="T181" s="278"/>
      <c r="AT181" s="279" t="s">
        <v>229</v>
      </c>
      <c r="AU181" s="279" t="s">
        <v>84</v>
      </c>
      <c r="AV181" s="14" t="s">
        <v>82</v>
      </c>
      <c r="AW181" s="14" t="s">
        <v>36</v>
      </c>
      <c r="AX181" s="14" t="s">
        <v>75</v>
      </c>
      <c r="AY181" s="279" t="s">
        <v>212</v>
      </c>
    </row>
    <row r="182" s="12" customFormat="1">
      <c r="B182" s="231"/>
      <c r="C182" s="232"/>
      <c r="D182" s="228" t="s">
        <v>229</v>
      </c>
      <c r="E182" s="233" t="s">
        <v>21</v>
      </c>
      <c r="F182" s="234" t="s">
        <v>554</v>
      </c>
      <c r="G182" s="232"/>
      <c r="H182" s="235">
        <v>0.32000000000000001</v>
      </c>
      <c r="I182" s="236"/>
      <c r="J182" s="232"/>
      <c r="K182" s="232"/>
      <c r="L182" s="237"/>
      <c r="M182" s="238"/>
      <c r="N182" s="239"/>
      <c r="O182" s="239"/>
      <c r="P182" s="239"/>
      <c r="Q182" s="239"/>
      <c r="R182" s="239"/>
      <c r="S182" s="239"/>
      <c r="T182" s="240"/>
      <c r="AT182" s="241" t="s">
        <v>229</v>
      </c>
      <c r="AU182" s="241" t="s">
        <v>84</v>
      </c>
      <c r="AV182" s="12" t="s">
        <v>84</v>
      </c>
      <c r="AW182" s="12" t="s">
        <v>36</v>
      </c>
      <c r="AX182" s="12" t="s">
        <v>82</v>
      </c>
      <c r="AY182" s="241" t="s">
        <v>212</v>
      </c>
    </row>
    <row r="183" s="1" customFormat="1" ht="16.5" customHeight="1">
      <c r="B183" s="38"/>
      <c r="C183" s="216" t="s">
        <v>304</v>
      </c>
      <c r="D183" s="216" t="s">
        <v>215</v>
      </c>
      <c r="E183" s="217" t="s">
        <v>618</v>
      </c>
      <c r="F183" s="218" t="s">
        <v>619</v>
      </c>
      <c r="G183" s="219" t="s">
        <v>235</v>
      </c>
      <c r="H183" s="220">
        <v>1.6000000000000001</v>
      </c>
      <c r="I183" s="221"/>
      <c r="J183" s="222">
        <f>ROUND(I183*H183,2)</f>
        <v>0</v>
      </c>
      <c r="K183" s="218" t="s">
        <v>473</v>
      </c>
      <c r="L183" s="43"/>
      <c r="M183" s="223" t="s">
        <v>21</v>
      </c>
      <c r="N183" s="224" t="s">
        <v>46</v>
      </c>
      <c r="O183" s="79"/>
      <c r="P183" s="225">
        <f>O183*H183</f>
        <v>0</v>
      </c>
      <c r="Q183" s="225">
        <v>0.0014400000000000001</v>
      </c>
      <c r="R183" s="225">
        <f>Q183*H183</f>
        <v>0.0023040000000000001</v>
      </c>
      <c r="S183" s="225">
        <v>0</v>
      </c>
      <c r="T183" s="226">
        <f>S183*H183</f>
        <v>0</v>
      </c>
      <c r="AR183" s="17" t="s">
        <v>220</v>
      </c>
      <c r="AT183" s="17" t="s">
        <v>215</v>
      </c>
      <c r="AU183" s="17" t="s">
        <v>84</v>
      </c>
      <c r="AY183" s="17" t="s">
        <v>212</v>
      </c>
      <c r="BE183" s="227">
        <f>IF(N183="základní",J183,0)</f>
        <v>0</v>
      </c>
      <c r="BF183" s="227">
        <f>IF(N183="snížená",J183,0)</f>
        <v>0</v>
      </c>
      <c r="BG183" s="227">
        <f>IF(N183="zákl. přenesená",J183,0)</f>
        <v>0</v>
      </c>
      <c r="BH183" s="227">
        <f>IF(N183="sníž. přenesená",J183,0)</f>
        <v>0</v>
      </c>
      <c r="BI183" s="227">
        <f>IF(N183="nulová",J183,0)</f>
        <v>0</v>
      </c>
      <c r="BJ183" s="17" t="s">
        <v>82</v>
      </c>
      <c r="BK183" s="227">
        <f>ROUND(I183*H183,2)</f>
        <v>0</v>
      </c>
      <c r="BL183" s="17" t="s">
        <v>220</v>
      </c>
      <c r="BM183" s="17" t="s">
        <v>620</v>
      </c>
    </row>
    <row r="184" s="1" customFormat="1">
      <c r="B184" s="38"/>
      <c r="C184" s="39"/>
      <c r="D184" s="228" t="s">
        <v>222</v>
      </c>
      <c r="E184" s="39"/>
      <c r="F184" s="229" t="s">
        <v>621</v>
      </c>
      <c r="G184" s="39"/>
      <c r="H184" s="39"/>
      <c r="I184" s="143"/>
      <c r="J184" s="39"/>
      <c r="K184" s="39"/>
      <c r="L184" s="43"/>
      <c r="M184" s="230"/>
      <c r="N184" s="79"/>
      <c r="O184" s="79"/>
      <c r="P184" s="79"/>
      <c r="Q184" s="79"/>
      <c r="R184" s="79"/>
      <c r="S184" s="79"/>
      <c r="T184" s="80"/>
      <c r="AT184" s="17" t="s">
        <v>222</v>
      </c>
      <c r="AU184" s="17" t="s">
        <v>84</v>
      </c>
    </row>
    <row r="185" s="14" customFormat="1">
      <c r="B185" s="270"/>
      <c r="C185" s="271"/>
      <c r="D185" s="228" t="s">
        <v>229</v>
      </c>
      <c r="E185" s="272" t="s">
        <v>21</v>
      </c>
      <c r="F185" s="273" t="s">
        <v>622</v>
      </c>
      <c r="G185" s="271"/>
      <c r="H185" s="272" t="s">
        <v>21</v>
      </c>
      <c r="I185" s="274"/>
      <c r="J185" s="271"/>
      <c r="K185" s="271"/>
      <c r="L185" s="275"/>
      <c r="M185" s="276"/>
      <c r="N185" s="277"/>
      <c r="O185" s="277"/>
      <c r="P185" s="277"/>
      <c r="Q185" s="277"/>
      <c r="R185" s="277"/>
      <c r="S185" s="277"/>
      <c r="T185" s="278"/>
      <c r="AT185" s="279" t="s">
        <v>229</v>
      </c>
      <c r="AU185" s="279" t="s">
        <v>84</v>
      </c>
      <c r="AV185" s="14" t="s">
        <v>82</v>
      </c>
      <c r="AW185" s="14" t="s">
        <v>36</v>
      </c>
      <c r="AX185" s="14" t="s">
        <v>75</v>
      </c>
      <c r="AY185" s="279" t="s">
        <v>212</v>
      </c>
    </row>
    <row r="186" s="12" customFormat="1">
      <c r="B186" s="231"/>
      <c r="C186" s="232"/>
      <c r="D186" s="228" t="s">
        <v>229</v>
      </c>
      <c r="E186" s="233" t="s">
        <v>21</v>
      </c>
      <c r="F186" s="234" t="s">
        <v>623</v>
      </c>
      <c r="G186" s="232"/>
      <c r="H186" s="235">
        <v>1.6000000000000001</v>
      </c>
      <c r="I186" s="236"/>
      <c r="J186" s="232"/>
      <c r="K186" s="232"/>
      <c r="L186" s="237"/>
      <c r="M186" s="238"/>
      <c r="N186" s="239"/>
      <c r="O186" s="239"/>
      <c r="P186" s="239"/>
      <c r="Q186" s="239"/>
      <c r="R186" s="239"/>
      <c r="S186" s="239"/>
      <c r="T186" s="240"/>
      <c r="AT186" s="241" t="s">
        <v>229</v>
      </c>
      <c r="AU186" s="241" t="s">
        <v>84</v>
      </c>
      <c r="AV186" s="12" t="s">
        <v>84</v>
      </c>
      <c r="AW186" s="12" t="s">
        <v>36</v>
      </c>
      <c r="AX186" s="12" t="s">
        <v>82</v>
      </c>
      <c r="AY186" s="241" t="s">
        <v>212</v>
      </c>
    </row>
    <row r="187" s="1" customFormat="1" ht="16.5" customHeight="1">
      <c r="B187" s="38"/>
      <c r="C187" s="216" t="s">
        <v>308</v>
      </c>
      <c r="D187" s="216" t="s">
        <v>215</v>
      </c>
      <c r="E187" s="217" t="s">
        <v>624</v>
      </c>
      <c r="F187" s="218" t="s">
        <v>625</v>
      </c>
      <c r="G187" s="219" t="s">
        <v>235</v>
      </c>
      <c r="H187" s="220">
        <v>1.6000000000000001</v>
      </c>
      <c r="I187" s="221"/>
      <c r="J187" s="222">
        <f>ROUND(I187*H187,2)</f>
        <v>0</v>
      </c>
      <c r="K187" s="218" t="s">
        <v>473</v>
      </c>
      <c r="L187" s="43"/>
      <c r="M187" s="223" t="s">
        <v>21</v>
      </c>
      <c r="N187" s="224" t="s">
        <v>46</v>
      </c>
      <c r="O187" s="79"/>
      <c r="P187" s="225">
        <f>O187*H187</f>
        <v>0</v>
      </c>
      <c r="Q187" s="225">
        <v>4.0000000000000003E-05</v>
      </c>
      <c r="R187" s="225">
        <f>Q187*H187</f>
        <v>6.4000000000000011E-05</v>
      </c>
      <c r="S187" s="225">
        <v>0</v>
      </c>
      <c r="T187" s="226">
        <f>S187*H187</f>
        <v>0</v>
      </c>
      <c r="AR187" s="17" t="s">
        <v>220</v>
      </c>
      <c r="AT187" s="17" t="s">
        <v>215</v>
      </c>
      <c r="AU187" s="17" t="s">
        <v>84</v>
      </c>
      <c r="AY187" s="17" t="s">
        <v>212</v>
      </c>
      <c r="BE187" s="227">
        <f>IF(N187="základní",J187,0)</f>
        <v>0</v>
      </c>
      <c r="BF187" s="227">
        <f>IF(N187="snížená",J187,0)</f>
        <v>0</v>
      </c>
      <c r="BG187" s="227">
        <f>IF(N187="zákl. přenesená",J187,0)</f>
        <v>0</v>
      </c>
      <c r="BH187" s="227">
        <f>IF(N187="sníž. přenesená",J187,0)</f>
        <v>0</v>
      </c>
      <c r="BI187" s="227">
        <f>IF(N187="nulová",J187,0)</f>
        <v>0</v>
      </c>
      <c r="BJ187" s="17" t="s">
        <v>82</v>
      </c>
      <c r="BK187" s="227">
        <f>ROUND(I187*H187,2)</f>
        <v>0</v>
      </c>
      <c r="BL187" s="17" t="s">
        <v>220</v>
      </c>
      <c r="BM187" s="17" t="s">
        <v>626</v>
      </c>
    </row>
    <row r="188" s="1" customFormat="1">
      <c r="B188" s="38"/>
      <c r="C188" s="39"/>
      <c r="D188" s="228" t="s">
        <v>222</v>
      </c>
      <c r="E188" s="39"/>
      <c r="F188" s="229" t="s">
        <v>621</v>
      </c>
      <c r="G188" s="39"/>
      <c r="H188" s="39"/>
      <c r="I188" s="143"/>
      <c r="J188" s="39"/>
      <c r="K188" s="39"/>
      <c r="L188" s="43"/>
      <c r="M188" s="230"/>
      <c r="N188" s="79"/>
      <c r="O188" s="79"/>
      <c r="P188" s="79"/>
      <c r="Q188" s="79"/>
      <c r="R188" s="79"/>
      <c r="S188" s="79"/>
      <c r="T188" s="80"/>
      <c r="AT188" s="17" t="s">
        <v>222</v>
      </c>
      <c r="AU188" s="17" t="s">
        <v>84</v>
      </c>
    </row>
    <row r="189" s="11" customFormat="1" ht="22.8" customHeight="1">
      <c r="B189" s="200"/>
      <c r="C189" s="201"/>
      <c r="D189" s="202" t="s">
        <v>74</v>
      </c>
      <c r="E189" s="214" t="s">
        <v>220</v>
      </c>
      <c r="F189" s="214" t="s">
        <v>627</v>
      </c>
      <c r="G189" s="201"/>
      <c r="H189" s="201"/>
      <c r="I189" s="204"/>
      <c r="J189" s="215">
        <f>BK189</f>
        <v>0</v>
      </c>
      <c r="K189" s="201"/>
      <c r="L189" s="206"/>
      <c r="M189" s="207"/>
      <c r="N189" s="208"/>
      <c r="O189" s="208"/>
      <c r="P189" s="209">
        <f>SUM(P190:P207)</f>
        <v>0</v>
      </c>
      <c r="Q189" s="208"/>
      <c r="R189" s="209">
        <f>SUM(R190:R207)</f>
        <v>18.561582000000001</v>
      </c>
      <c r="S189" s="208"/>
      <c r="T189" s="210">
        <f>SUM(T190:T207)</f>
        <v>0</v>
      </c>
      <c r="AR189" s="211" t="s">
        <v>82</v>
      </c>
      <c r="AT189" s="212" t="s">
        <v>74</v>
      </c>
      <c r="AU189" s="212" t="s">
        <v>82</v>
      </c>
      <c r="AY189" s="211" t="s">
        <v>212</v>
      </c>
      <c r="BK189" s="213">
        <f>SUM(BK190:BK207)</f>
        <v>0</v>
      </c>
    </row>
    <row r="190" s="1" customFormat="1" ht="16.5" customHeight="1">
      <c r="B190" s="38"/>
      <c r="C190" s="216" t="s">
        <v>313</v>
      </c>
      <c r="D190" s="216" t="s">
        <v>215</v>
      </c>
      <c r="E190" s="217" t="s">
        <v>628</v>
      </c>
      <c r="F190" s="218" t="s">
        <v>629</v>
      </c>
      <c r="G190" s="219" t="s">
        <v>254</v>
      </c>
      <c r="H190" s="220">
        <v>0.28499999999999998</v>
      </c>
      <c r="I190" s="221"/>
      <c r="J190" s="222">
        <f>ROUND(I190*H190,2)</f>
        <v>0</v>
      </c>
      <c r="K190" s="218" t="s">
        <v>473</v>
      </c>
      <c r="L190" s="43"/>
      <c r="M190" s="223" t="s">
        <v>21</v>
      </c>
      <c r="N190" s="224" t="s">
        <v>46</v>
      </c>
      <c r="O190" s="79"/>
      <c r="P190" s="225">
        <f>O190*H190</f>
        <v>0</v>
      </c>
      <c r="Q190" s="225">
        <v>0</v>
      </c>
      <c r="R190" s="225">
        <f>Q190*H190</f>
        <v>0</v>
      </c>
      <c r="S190" s="225">
        <v>0</v>
      </c>
      <c r="T190" s="226">
        <f>S190*H190</f>
        <v>0</v>
      </c>
      <c r="AR190" s="17" t="s">
        <v>220</v>
      </c>
      <c r="AT190" s="17" t="s">
        <v>215</v>
      </c>
      <c r="AU190" s="17" t="s">
        <v>84</v>
      </c>
      <c r="AY190" s="17" t="s">
        <v>212</v>
      </c>
      <c r="BE190" s="227">
        <f>IF(N190="základní",J190,0)</f>
        <v>0</v>
      </c>
      <c r="BF190" s="227">
        <f>IF(N190="snížená",J190,0)</f>
        <v>0</v>
      </c>
      <c r="BG190" s="227">
        <f>IF(N190="zákl. přenesená",J190,0)</f>
        <v>0</v>
      </c>
      <c r="BH190" s="227">
        <f>IF(N190="sníž. přenesená",J190,0)</f>
        <v>0</v>
      </c>
      <c r="BI190" s="227">
        <f>IF(N190="nulová",J190,0)</f>
        <v>0</v>
      </c>
      <c r="BJ190" s="17" t="s">
        <v>82</v>
      </c>
      <c r="BK190" s="227">
        <f>ROUND(I190*H190,2)</f>
        <v>0</v>
      </c>
      <c r="BL190" s="17" t="s">
        <v>220</v>
      </c>
      <c r="BM190" s="17" t="s">
        <v>630</v>
      </c>
    </row>
    <row r="191" s="1" customFormat="1">
      <c r="B191" s="38"/>
      <c r="C191" s="39"/>
      <c r="D191" s="228" t="s">
        <v>222</v>
      </c>
      <c r="E191" s="39"/>
      <c r="F191" s="229" t="s">
        <v>631</v>
      </c>
      <c r="G191" s="39"/>
      <c r="H191" s="39"/>
      <c r="I191" s="143"/>
      <c r="J191" s="39"/>
      <c r="K191" s="39"/>
      <c r="L191" s="43"/>
      <c r="M191" s="230"/>
      <c r="N191" s="79"/>
      <c r="O191" s="79"/>
      <c r="P191" s="79"/>
      <c r="Q191" s="79"/>
      <c r="R191" s="79"/>
      <c r="S191" s="79"/>
      <c r="T191" s="80"/>
      <c r="AT191" s="17" t="s">
        <v>222</v>
      </c>
      <c r="AU191" s="17" t="s">
        <v>84</v>
      </c>
    </row>
    <row r="192" s="14" customFormat="1">
      <c r="B192" s="270"/>
      <c r="C192" s="271"/>
      <c r="D192" s="228" t="s">
        <v>229</v>
      </c>
      <c r="E192" s="272" t="s">
        <v>21</v>
      </c>
      <c r="F192" s="273" t="s">
        <v>632</v>
      </c>
      <c r="G192" s="271"/>
      <c r="H192" s="272" t="s">
        <v>21</v>
      </c>
      <c r="I192" s="274"/>
      <c r="J192" s="271"/>
      <c r="K192" s="271"/>
      <c r="L192" s="275"/>
      <c r="M192" s="276"/>
      <c r="N192" s="277"/>
      <c r="O192" s="277"/>
      <c r="P192" s="277"/>
      <c r="Q192" s="277"/>
      <c r="R192" s="277"/>
      <c r="S192" s="277"/>
      <c r="T192" s="278"/>
      <c r="AT192" s="279" t="s">
        <v>229</v>
      </c>
      <c r="AU192" s="279" t="s">
        <v>84</v>
      </c>
      <c r="AV192" s="14" t="s">
        <v>82</v>
      </c>
      <c r="AW192" s="14" t="s">
        <v>36</v>
      </c>
      <c r="AX192" s="14" t="s">
        <v>75</v>
      </c>
      <c r="AY192" s="279" t="s">
        <v>212</v>
      </c>
    </row>
    <row r="193" s="12" customFormat="1">
      <c r="B193" s="231"/>
      <c r="C193" s="232"/>
      <c r="D193" s="228" t="s">
        <v>229</v>
      </c>
      <c r="E193" s="233" t="s">
        <v>21</v>
      </c>
      <c r="F193" s="234" t="s">
        <v>633</v>
      </c>
      <c r="G193" s="232"/>
      <c r="H193" s="235">
        <v>0.28499999999999998</v>
      </c>
      <c r="I193" s="236"/>
      <c r="J193" s="232"/>
      <c r="K193" s="232"/>
      <c r="L193" s="237"/>
      <c r="M193" s="238"/>
      <c r="N193" s="239"/>
      <c r="O193" s="239"/>
      <c r="P193" s="239"/>
      <c r="Q193" s="239"/>
      <c r="R193" s="239"/>
      <c r="S193" s="239"/>
      <c r="T193" s="240"/>
      <c r="AT193" s="241" t="s">
        <v>229</v>
      </c>
      <c r="AU193" s="241" t="s">
        <v>84</v>
      </c>
      <c r="AV193" s="12" t="s">
        <v>84</v>
      </c>
      <c r="AW193" s="12" t="s">
        <v>36</v>
      </c>
      <c r="AX193" s="12" t="s">
        <v>82</v>
      </c>
      <c r="AY193" s="241" t="s">
        <v>212</v>
      </c>
    </row>
    <row r="194" s="1" customFormat="1" ht="16.5" customHeight="1">
      <c r="B194" s="38"/>
      <c r="C194" s="216" t="s">
        <v>319</v>
      </c>
      <c r="D194" s="216" t="s">
        <v>215</v>
      </c>
      <c r="E194" s="217" t="s">
        <v>634</v>
      </c>
      <c r="F194" s="218" t="s">
        <v>635</v>
      </c>
      <c r="G194" s="219" t="s">
        <v>254</v>
      </c>
      <c r="H194" s="220">
        <v>0.95999999999999996</v>
      </c>
      <c r="I194" s="221"/>
      <c r="J194" s="222">
        <f>ROUND(I194*H194,2)</f>
        <v>0</v>
      </c>
      <c r="K194" s="218" t="s">
        <v>473</v>
      </c>
      <c r="L194" s="43"/>
      <c r="M194" s="223" t="s">
        <v>21</v>
      </c>
      <c r="N194" s="224" t="s">
        <v>46</v>
      </c>
      <c r="O194" s="79"/>
      <c r="P194" s="225">
        <f>O194*H194</f>
        <v>0</v>
      </c>
      <c r="Q194" s="225">
        <v>0</v>
      </c>
      <c r="R194" s="225">
        <f>Q194*H194</f>
        <v>0</v>
      </c>
      <c r="S194" s="225">
        <v>0</v>
      </c>
      <c r="T194" s="226">
        <f>S194*H194</f>
        <v>0</v>
      </c>
      <c r="AR194" s="17" t="s">
        <v>220</v>
      </c>
      <c r="AT194" s="17" t="s">
        <v>215</v>
      </c>
      <c r="AU194" s="17" t="s">
        <v>84</v>
      </c>
      <c r="AY194" s="17" t="s">
        <v>212</v>
      </c>
      <c r="BE194" s="227">
        <f>IF(N194="základní",J194,0)</f>
        <v>0</v>
      </c>
      <c r="BF194" s="227">
        <f>IF(N194="snížená",J194,0)</f>
        <v>0</v>
      </c>
      <c r="BG194" s="227">
        <f>IF(N194="zákl. přenesená",J194,0)</f>
        <v>0</v>
      </c>
      <c r="BH194" s="227">
        <f>IF(N194="sníž. přenesená",J194,0)</f>
        <v>0</v>
      </c>
      <c r="BI194" s="227">
        <f>IF(N194="nulová",J194,0)</f>
        <v>0</v>
      </c>
      <c r="BJ194" s="17" t="s">
        <v>82</v>
      </c>
      <c r="BK194" s="227">
        <f>ROUND(I194*H194,2)</f>
        <v>0</v>
      </c>
      <c r="BL194" s="17" t="s">
        <v>220</v>
      </c>
      <c r="BM194" s="17" t="s">
        <v>636</v>
      </c>
    </row>
    <row r="195" s="1" customFormat="1">
      <c r="B195" s="38"/>
      <c r="C195" s="39"/>
      <c r="D195" s="228" t="s">
        <v>222</v>
      </c>
      <c r="E195" s="39"/>
      <c r="F195" s="229" t="s">
        <v>631</v>
      </c>
      <c r="G195" s="39"/>
      <c r="H195" s="39"/>
      <c r="I195" s="143"/>
      <c r="J195" s="39"/>
      <c r="K195" s="39"/>
      <c r="L195" s="43"/>
      <c r="M195" s="230"/>
      <c r="N195" s="79"/>
      <c r="O195" s="79"/>
      <c r="P195" s="79"/>
      <c r="Q195" s="79"/>
      <c r="R195" s="79"/>
      <c r="S195" s="79"/>
      <c r="T195" s="80"/>
      <c r="AT195" s="17" t="s">
        <v>222</v>
      </c>
      <c r="AU195" s="17" t="s">
        <v>84</v>
      </c>
    </row>
    <row r="196" s="14" customFormat="1">
      <c r="B196" s="270"/>
      <c r="C196" s="271"/>
      <c r="D196" s="228" t="s">
        <v>229</v>
      </c>
      <c r="E196" s="272" t="s">
        <v>21</v>
      </c>
      <c r="F196" s="273" t="s">
        <v>637</v>
      </c>
      <c r="G196" s="271"/>
      <c r="H196" s="272" t="s">
        <v>21</v>
      </c>
      <c r="I196" s="274"/>
      <c r="J196" s="271"/>
      <c r="K196" s="271"/>
      <c r="L196" s="275"/>
      <c r="M196" s="276"/>
      <c r="N196" s="277"/>
      <c r="O196" s="277"/>
      <c r="P196" s="277"/>
      <c r="Q196" s="277"/>
      <c r="R196" s="277"/>
      <c r="S196" s="277"/>
      <c r="T196" s="278"/>
      <c r="AT196" s="279" t="s">
        <v>229</v>
      </c>
      <c r="AU196" s="279" t="s">
        <v>84</v>
      </c>
      <c r="AV196" s="14" t="s">
        <v>82</v>
      </c>
      <c r="AW196" s="14" t="s">
        <v>36</v>
      </c>
      <c r="AX196" s="14" t="s">
        <v>75</v>
      </c>
      <c r="AY196" s="279" t="s">
        <v>212</v>
      </c>
    </row>
    <row r="197" s="12" customFormat="1">
      <c r="B197" s="231"/>
      <c r="C197" s="232"/>
      <c r="D197" s="228" t="s">
        <v>229</v>
      </c>
      <c r="E197" s="233" t="s">
        <v>21</v>
      </c>
      <c r="F197" s="234" t="s">
        <v>638</v>
      </c>
      <c r="G197" s="232"/>
      <c r="H197" s="235">
        <v>0.95999999999999996</v>
      </c>
      <c r="I197" s="236"/>
      <c r="J197" s="232"/>
      <c r="K197" s="232"/>
      <c r="L197" s="237"/>
      <c r="M197" s="238"/>
      <c r="N197" s="239"/>
      <c r="O197" s="239"/>
      <c r="P197" s="239"/>
      <c r="Q197" s="239"/>
      <c r="R197" s="239"/>
      <c r="S197" s="239"/>
      <c r="T197" s="240"/>
      <c r="AT197" s="241" t="s">
        <v>229</v>
      </c>
      <c r="AU197" s="241" t="s">
        <v>84</v>
      </c>
      <c r="AV197" s="12" t="s">
        <v>84</v>
      </c>
      <c r="AW197" s="12" t="s">
        <v>36</v>
      </c>
      <c r="AX197" s="12" t="s">
        <v>82</v>
      </c>
      <c r="AY197" s="241" t="s">
        <v>212</v>
      </c>
    </row>
    <row r="198" s="1" customFormat="1" ht="22.5" customHeight="1">
      <c r="B198" s="38"/>
      <c r="C198" s="216" t="s">
        <v>7</v>
      </c>
      <c r="D198" s="216" t="s">
        <v>215</v>
      </c>
      <c r="E198" s="217" t="s">
        <v>639</v>
      </c>
      <c r="F198" s="218" t="s">
        <v>640</v>
      </c>
      <c r="G198" s="219" t="s">
        <v>235</v>
      </c>
      <c r="H198" s="220">
        <v>18</v>
      </c>
      <c r="I198" s="221"/>
      <c r="J198" s="222">
        <f>ROUND(I198*H198,2)</f>
        <v>0</v>
      </c>
      <c r="K198" s="218" t="s">
        <v>473</v>
      </c>
      <c r="L198" s="43"/>
      <c r="M198" s="223" t="s">
        <v>21</v>
      </c>
      <c r="N198" s="224" t="s">
        <v>46</v>
      </c>
      <c r="O198" s="79"/>
      <c r="P198" s="225">
        <f>O198*H198</f>
        <v>0</v>
      </c>
      <c r="Q198" s="225">
        <v>1.031199</v>
      </c>
      <c r="R198" s="225">
        <f>Q198*H198</f>
        <v>18.561582000000001</v>
      </c>
      <c r="S198" s="225">
        <v>0</v>
      </c>
      <c r="T198" s="226">
        <f>S198*H198</f>
        <v>0</v>
      </c>
      <c r="AR198" s="17" t="s">
        <v>220</v>
      </c>
      <c r="AT198" s="17" t="s">
        <v>215</v>
      </c>
      <c r="AU198" s="17" t="s">
        <v>84</v>
      </c>
      <c r="AY198" s="17" t="s">
        <v>212</v>
      </c>
      <c r="BE198" s="227">
        <f>IF(N198="základní",J198,0)</f>
        <v>0</v>
      </c>
      <c r="BF198" s="227">
        <f>IF(N198="snížená",J198,0)</f>
        <v>0</v>
      </c>
      <c r="BG198" s="227">
        <f>IF(N198="zákl. přenesená",J198,0)</f>
        <v>0</v>
      </c>
      <c r="BH198" s="227">
        <f>IF(N198="sníž. přenesená",J198,0)</f>
        <v>0</v>
      </c>
      <c r="BI198" s="227">
        <f>IF(N198="nulová",J198,0)</f>
        <v>0</v>
      </c>
      <c r="BJ198" s="17" t="s">
        <v>82</v>
      </c>
      <c r="BK198" s="227">
        <f>ROUND(I198*H198,2)</f>
        <v>0</v>
      </c>
      <c r="BL198" s="17" t="s">
        <v>220</v>
      </c>
      <c r="BM198" s="17" t="s">
        <v>641</v>
      </c>
    </row>
    <row r="199" s="1" customFormat="1">
      <c r="B199" s="38"/>
      <c r="C199" s="39"/>
      <c r="D199" s="228" t="s">
        <v>222</v>
      </c>
      <c r="E199" s="39"/>
      <c r="F199" s="229" t="s">
        <v>642</v>
      </c>
      <c r="G199" s="39"/>
      <c r="H199" s="39"/>
      <c r="I199" s="143"/>
      <c r="J199" s="39"/>
      <c r="K199" s="39"/>
      <c r="L199" s="43"/>
      <c r="M199" s="230"/>
      <c r="N199" s="79"/>
      <c r="O199" s="79"/>
      <c r="P199" s="79"/>
      <c r="Q199" s="79"/>
      <c r="R199" s="79"/>
      <c r="S199" s="79"/>
      <c r="T199" s="80"/>
      <c r="AT199" s="17" t="s">
        <v>222</v>
      </c>
      <c r="AU199" s="17" t="s">
        <v>84</v>
      </c>
    </row>
    <row r="200" s="1" customFormat="1">
      <c r="B200" s="38"/>
      <c r="C200" s="39"/>
      <c r="D200" s="228" t="s">
        <v>545</v>
      </c>
      <c r="E200" s="39"/>
      <c r="F200" s="229" t="s">
        <v>643</v>
      </c>
      <c r="G200" s="39"/>
      <c r="H200" s="39"/>
      <c r="I200" s="143"/>
      <c r="J200" s="39"/>
      <c r="K200" s="39"/>
      <c r="L200" s="43"/>
      <c r="M200" s="230"/>
      <c r="N200" s="79"/>
      <c r="O200" s="79"/>
      <c r="P200" s="79"/>
      <c r="Q200" s="79"/>
      <c r="R200" s="79"/>
      <c r="S200" s="79"/>
      <c r="T200" s="80"/>
      <c r="AT200" s="17" t="s">
        <v>545</v>
      </c>
      <c r="AU200" s="17" t="s">
        <v>84</v>
      </c>
    </row>
    <row r="201" s="14" customFormat="1">
      <c r="B201" s="270"/>
      <c r="C201" s="271"/>
      <c r="D201" s="228" t="s">
        <v>229</v>
      </c>
      <c r="E201" s="272" t="s">
        <v>21</v>
      </c>
      <c r="F201" s="273" t="s">
        <v>644</v>
      </c>
      <c r="G201" s="271"/>
      <c r="H201" s="272" t="s">
        <v>21</v>
      </c>
      <c r="I201" s="274"/>
      <c r="J201" s="271"/>
      <c r="K201" s="271"/>
      <c r="L201" s="275"/>
      <c r="M201" s="276"/>
      <c r="N201" s="277"/>
      <c r="O201" s="277"/>
      <c r="P201" s="277"/>
      <c r="Q201" s="277"/>
      <c r="R201" s="277"/>
      <c r="S201" s="277"/>
      <c r="T201" s="278"/>
      <c r="AT201" s="279" t="s">
        <v>229</v>
      </c>
      <c r="AU201" s="279" t="s">
        <v>84</v>
      </c>
      <c r="AV201" s="14" t="s">
        <v>82</v>
      </c>
      <c r="AW201" s="14" t="s">
        <v>36</v>
      </c>
      <c r="AX201" s="14" t="s">
        <v>75</v>
      </c>
      <c r="AY201" s="279" t="s">
        <v>212</v>
      </c>
    </row>
    <row r="202" s="12" customFormat="1">
      <c r="B202" s="231"/>
      <c r="C202" s="232"/>
      <c r="D202" s="228" t="s">
        <v>229</v>
      </c>
      <c r="E202" s="233" t="s">
        <v>21</v>
      </c>
      <c r="F202" s="234" t="s">
        <v>645</v>
      </c>
      <c r="G202" s="232"/>
      <c r="H202" s="235">
        <v>6</v>
      </c>
      <c r="I202" s="236"/>
      <c r="J202" s="232"/>
      <c r="K202" s="232"/>
      <c r="L202" s="237"/>
      <c r="M202" s="238"/>
      <c r="N202" s="239"/>
      <c r="O202" s="239"/>
      <c r="P202" s="239"/>
      <c r="Q202" s="239"/>
      <c r="R202" s="239"/>
      <c r="S202" s="239"/>
      <c r="T202" s="240"/>
      <c r="AT202" s="241" t="s">
        <v>229</v>
      </c>
      <c r="AU202" s="241" t="s">
        <v>84</v>
      </c>
      <c r="AV202" s="12" t="s">
        <v>84</v>
      </c>
      <c r="AW202" s="12" t="s">
        <v>36</v>
      </c>
      <c r="AX202" s="12" t="s">
        <v>75</v>
      </c>
      <c r="AY202" s="241" t="s">
        <v>212</v>
      </c>
    </row>
    <row r="203" s="14" customFormat="1">
      <c r="B203" s="270"/>
      <c r="C203" s="271"/>
      <c r="D203" s="228" t="s">
        <v>229</v>
      </c>
      <c r="E203" s="272" t="s">
        <v>21</v>
      </c>
      <c r="F203" s="273" t="s">
        <v>646</v>
      </c>
      <c r="G203" s="271"/>
      <c r="H203" s="272" t="s">
        <v>21</v>
      </c>
      <c r="I203" s="274"/>
      <c r="J203" s="271"/>
      <c r="K203" s="271"/>
      <c r="L203" s="275"/>
      <c r="M203" s="276"/>
      <c r="N203" s="277"/>
      <c r="O203" s="277"/>
      <c r="P203" s="277"/>
      <c r="Q203" s="277"/>
      <c r="R203" s="277"/>
      <c r="S203" s="277"/>
      <c r="T203" s="278"/>
      <c r="AT203" s="279" t="s">
        <v>229</v>
      </c>
      <c r="AU203" s="279" t="s">
        <v>84</v>
      </c>
      <c r="AV203" s="14" t="s">
        <v>82</v>
      </c>
      <c r="AW203" s="14" t="s">
        <v>36</v>
      </c>
      <c r="AX203" s="14" t="s">
        <v>75</v>
      </c>
      <c r="AY203" s="279" t="s">
        <v>212</v>
      </c>
    </row>
    <row r="204" s="12" customFormat="1">
      <c r="B204" s="231"/>
      <c r="C204" s="232"/>
      <c r="D204" s="228" t="s">
        <v>229</v>
      </c>
      <c r="E204" s="233" t="s">
        <v>21</v>
      </c>
      <c r="F204" s="234" t="s">
        <v>647</v>
      </c>
      <c r="G204" s="232"/>
      <c r="H204" s="235">
        <v>4</v>
      </c>
      <c r="I204" s="236"/>
      <c r="J204" s="232"/>
      <c r="K204" s="232"/>
      <c r="L204" s="237"/>
      <c r="M204" s="238"/>
      <c r="N204" s="239"/>
      <c r="O204" s="239"/>
      <c r="P204" s="239"/>
      <c r="Q204" s="239"/>
      <c r="R204" s="239"/>
      <c r="S204" s="239"/>
      <c r="T204" s="240"/>
      <c r="AT204" s="241" t="s">
        <v>229</v>
      </c>
      <c r="AU204" s="241" t="s">
        <v>84</v>
      </c>
      <c r="AV204" s="12" t="s">
        <v>84</v>
      </c>
      <c r="AW204" s="12" t="s">
        <v>36</v>
      </c>
      <c r="AX204" s="12" t="s">
        <v>75</v>
      </c>
      <c r="AY204" s="241" t="s">
        <v>212</v>
      </c>
    </row>
    <row r="205" s="14" customFormat="1">
      <c r="B205" s="270"/>
      <c r="C205" s="271"/>
      <c r="D205" s="228" t="s">
        <v>229</v>
      </c>
      <c r="E205" s="272" t="s">
        <v>21</v>
      </c>
      <c r="F205" s="273" t="s">
        <v>648</v>
      </c>
      <c r="G205" s="271"/>
      <c r="H205" s="272" t="s">
        <v>21</v>
      </c>
      <c r="I205" s="274"/>
      <c r="J205" s="271"/>
      <c r="K205" s="271"/>
      <c r="L205" s="275"/>
      <c r="M205" s="276"/>
      <c r="N205" s="277"/>
      <c r="O205" s="277"/>
      <c r="P205" s="277"/>
      <c r="Q205" s="277"/>
      <c r="R205" s="277"/>
      <c r="S205" s="277"/>
      <c r="T205" s="278"/>
      <c r="AT205" s="279" t="s">
        <v>229</v>
      </c>
      <c r="AU205" s="279" t="s">
        <v>84</v>
      </c>
      <c r="AV205" s="14" t="s">
        <v>82</v>
      </c>
      <c r="AW205" s="14" t="s">
        <v>36</v>
      </c>
      <c r="AX205" s="14" t="s">
        <v>75</v>
      </c>
      <c r="AY205" s="279" t="s">
        <v>212</v>
      </c>
    </row>
    <row r="206" s="12" customFormat="1">
      <c r="B206" s="231"/>
      <c r="C206" s="232"/>
      <c r="D206" s="228" t="s">
        <v>229</v>
      </c>
      <c r="E206" s="233" t="s">
        <v>21</v>
      </c>
      <c r="F206" s="234" t="s">
        <v>649</v>
      </c>
      <c r="G206" s="232"/>
      <c r="H206" s="235">
        <v>8</v>
      </c>
      <c r="I206" s="236"/>
      <c r="J206" s="232"/>
      <c r="K206" s="232"/>
      <c r="L206" s="237"/>
      <c r="M206" s="238"/>
      <c r="N206" s="239"/>
      <c r="O206" s="239"/>
      <c r="P206" s="239"/>
      <c r="Q206" s="239"/>
      <c r="R206" s="239"/>
      <c r="S206" s="239"/>
      <c r="T206" s="240"/>
      <c r="AT206" s="241" t="s">
        <v>229</v>
      </c>
      <c r="AU206" s="241" t="s">
        <v>84</v>
      </c>
      <c r="AV206" s="12" t="s">
        <v>84</v>
      </c>
      <c r="AW206" s="12" t="s">
        <v>36</v>
      </c>
      <c r="AX206" s="12" t="s">
        <v>75</v>
      </c>
      <c r="AY206" s="241" t="s">
        <v>212</v>
      </c>
    </row>
    <row r="207" s="13" customFormat="1">
      <c r="B207" s="242"/>
      <c r="C207" s="243"/>
      <c r="D207" s="228" t="s">
        <v>229</v>
      </c>
      <c r="E207" s="244" t="s">
        <v>21</v>
      </c>
      <c r="F207" s="245" t="s">
        <v>232</v>
      </c>
      <c r="G207" s="243"/>
      <c r="H207" s="246">
        <v>18</v>
      </c>
      <c r="I207" s="247"/>
      <c r="J207" s="243"/>
      <c r="K207" s="243"/>
      <c r="L207" s="248"/>
      <c r="M207" s="249"/>
      <c r="N207" s="250"/>
      <c r="O207" s="250"/>
      <c r="P207" s="250"/>
      <c r="Q207" s="250"/>
      <c r="R207" s="250"/>
      <c r="S207" s="250"/>
      <c r="T207" s="251"/>
      <c r="AT207" s="252" t="s">
        <v>229</v>
      </c>
      <c r="AU207" s="252" t="s">
        <v>84</v>
      </c>
      <c r="AV207" s="13" t="s">
        <v>220</v>
      </c>
      <c r="AW207" s="13" t="s">
        <v>36</v>
      </c>
      <c r="AX207" s="13" t="s">
        <v>82</v>
      </c>
      <c r="AY207" s="252" t="s">
        <v>212</v>
      </c>
    </row>
    <row r="208" s="11" customFormat="1" ht="22.8" customHeight="1">
      <c r="B208" s="200"/>
      <c r="C208" s="201"/>
      <c r="D208" s="202" t="s">
        <v>74</v>
      </c>
      <c r="E208" s="214" t="s">
        <v>270</v>
      </c>
      <c r="F208" s="214" t="s">
        <v>650</v>
      </c>
      <c r="G208" s="201"/>
      <c r="H208" s="201"/>
      <c r="I208" s="204"/>
      <c r="J208" s="215">
        <f>BK208</f>
        <v>0</v>
      </c>
      <c r="K208" s="201"/>
      <c r="L208" s="206"/>
      <c r="M208" s="207"/>
      <c r="N208" s="208"/>
      <c r="O208" s="208"/>
      <c r="P208" s="209">
        <f>SUM(P209:P228)</f>
        <v>0</v>
      </c>
      <c r="Q208" s="208"/>
      <c r="R208" s="209">
        <f>SUM(R209:R228)</f>
        <v>0.22925124000000002</v>
      </c>
      <c r="S208" s="208"/>
      <c r="T208" s="210">
        <f>SUM(T209:T228)</f>
        <v>8.1888500000000004</v>
      </c>
      <c r="AR208" s="211" t="s">
        <v>82</v>
      </c>
      <c r="AT208" s="212" t="s">
        <v>74</v>
      </c>
      <c r="AU208" s="212" t="s">
        <v>82</v>
      </c>
      <c r="AY208" s="211" t="s">
        <v>212</v>
      </c>
      <c r="BK208" s="213">
        <f>SUM(BK209:BK228)</f>
        <v>0</v>
      </c>
    </row>
    <row r="209" s="1" customFormat="1" ht="16.5" customHeight="1">
      <c r="B209" s="38"/>
      <c r="C209" s="216" t="s">
        <v>328</v>
      </c>
      <c r="D209" s="216" t="s">
        <v>215</v>
      </c>
      <c r="E209" s="217" t="s">
        <v>651</v>
      </c>
      <c r="F209" s="218" t="s">
        <v>652</v>
      </c>
      <c r="G209" s="219" t="s">
        <v>226</v>
      </c>
      <c r="H209" s="220">
        <v>12</v>
      </c>
      <c r="I209" s="221"/>
      <c r="J209" s="222">
        <f>ROUND(I209*H209,2)</f>
        <v>0</v>
      </c>
      <c r="K209" s="218" t="s">
        <v>473</v>
      </c>
      <c r="L209" s="43"/>
      <c r="M209" s="223" t="s">
        <v>21</v>
      </c>
      <c r="N209" s="224" t="s">
        <v>46</v>
      </c>
      <c r="O209" s="79"/>
      <c r="P209" s="225">
        <f>O209*H209</f>
        <v>0</v>
      </c>
      <c r="Q209" s="225">
        <v>0</v>
      </c>
      <c r="R209" s="225">
        <f>Q209*H209</f>
        <v>0</v>
      </c>
      <c r="S209" s="225">
        <v>0</v>
      </c>
      <c r="T209" s="226">
        <f>S209*H209</f>
        <v>0</v>
      </c>
      <c r="AR209" s="17" t="s">
        <v>220</v>
      </c>
      <c r="AT209" s="17" t="s">
        <v>215</v>
      </c>
      <c r="AU209" s="17" t="s">
        <v>84</v>
      </c>
      <c r="AY209" s="17" t="s">
        <v>212</v>
      </c>
      <c r="BE209" s="227">
        <f>IF(N209="základní",J209,0)</f>
        <v>0</v>
      </c>
      <c r="BF209" s="227">
        <f>IF(N209="snížená",J209,0)</f>
        <v>0</v>
      </c>
      <c r="BG209" s="227">
        <f>IF(N209="zákl. přenesená",J209,0)</f>
        <v>0</v>
      </c>
      <c r="BH209" s="227">
        <f>IF(N209="sníž. přenesená",J209,0)</f>
        <v>0</v>
      </c>
      <c r="BI209" s="227">
        <f>IF(N209="nulová",J209,0)</f>
        <v>0</v>
      </c>
      <c r="BJ209" s="17" t="s">
        <v>82</v>
      </c>
      <c r="BK209" s="227">
        <f>ROUND(I209*H209,2)</f>
        <v>0</v>
      </c>
      <c r="BL209" s="17" t="s">
        <v>220</v>
      </c>
      <c r="BM209" s="17" t="s">
        <v>653</v>
      </c>
    </row>
    <row r="210" s="1" customFormat="1">
      <c r="B210" s="38"/>
      <c r="C210" s="39"/>
      <c r="D210" s="228" t="s">
        <v>222</v>
      </c>
      <c r="E210" s="39"/>
      <c r="F210" s="229" t="s">
        <v>654</v>
      </c>
      <c r="G210" s="39"/>
      <c r="H210" s="39"/>
      <c r="I210" s="143"/>
      <c r="J210" s="39"/>
      <c r="K210" s="39"/>
      <c r="L210" s="43"/>
      <c r="M210" s="230"/>
      <c r="N210" s="79"/>
      <c r="O210" s="79"/>
      <c r="P210" s="79"/>
      <c r="Q210" s="79"/>
      <c r="R210" s="79"/>
      <c r="S210" s="79"/>
      <c r="T210" s="80"/>
      <c r="AT210" s="17" t="s">
        <v>222</v>
      </c>
      <c r="AU210" s="17" t="s">
        <v>84</v>
      </c>
    </row>
    <row r="211" s="14" customFormat="1">
      <c r="B211" s="270"/>
      <c r="C211" s="271"/>
      <c r="D211" s="228" t="s">
        <v>229</v>
      </c>
      <c r="E211" s="272" t="s">
        <v>21</v>
      </c>
      <c r="F211" s="273" t="s">
        <v>655</v>
      </c>
      <c r="G211" s="271"/>
      <c r="H211" s="272" t="s">
        <v>21</v>
      </c>
      <c r="I211" s="274"/>
      <c r="J211" s="271"/>
      <c r="K211" s="271"/>
      <c r="L211" s="275"/>
      <c r="M211" s="276"/>
      <c r="N211" s="277"/>
      <c r="O211" s="277"/>
      <c r="P211" s="277"/>
      <c r="Q211" s="277"/>
      <c r="R211" s="277"/>
      <c r="S211" s="277"/>
      <c r="T211" s="278"/>
      <c r="AT211" s="279" t="s">
        <v>229</v>
      </c>
      <c r="AU211" s="279" t="s">
        <v>84</v>
      </c>
      <c r="AV211" s="14" t="s">
        <v>82</v>
      </c>
      <c r="AW211" s="14" t="s">
        <v>36</v>
      </c>
      <c r="AX211" s="14" t="s">
        <v>75</v>
      </c>
      <c r="AY211" s="279" t="s">
        <v>212</v>
      </c>
    </row>
    <row r="212" s="12" customFormat="1">
      <c r="B212" s="231"/>
      <c r="C212" s="232"/>
      <c r="D212" s="228" t="s">
        <v>229</v>
      </c>
      <c r="E212" s="233" t="s">
        <v>21</v>
      </c>
      <c r="F212" s="234" t="s">
        <v>284</v>
      </c>
      <c r="G212" s="232"/>
      <c r="H212" s="235">
        <v>12</v>
      </c>
      <c r="I212" s="236"/>
      <c r="J212" s="232"/>
      <c r="K212" s="232"/>
      <c r="L212" s="237"/>
      <c r="M212" s="238"/>
      <c r="N212" s="239"/>
      <c r="O212" s="239"/>
      <c r="P212" s="239"/>
      <c r="Q212" s="239"/>
      <c r="R212" s="239"/>
      <c r="S212" s="239"/>
      <c r="T212" s="240"/>
      <c r="AT212" s="241" t="s">
        <v>229</v>
      </c>
      <c r="AU212" s="241" t="s">
        <v>84</v>
      </c>
      <c r="AV212" s="12" t="s">
        <v>84</v>
      </c>
      <c r="AW212" s="12" t="s">
        <v>36</v>
      </c>
      <c r="AX212" s="12" t="s">
        <v>82</v>
      </c>
      <c r="AY212" s="241" t="s">
        <v>212</v>
      </c>
    </row>
    <row r="213" s="1" customFormat="1" ht="16.5" customHeight="1">
      <c r="B213" s="38"/>
      <c r="C213" s="253" t="s">
        <v>332</v>
      </c>
      <c r="D213" s="253" t="s">
        <v>258</v>
      </c>
      <c r="E213" s="254" t="s">
        <v>656</v>
      </c>
      <c r="F213" s="255" t="s">
        <v>657</v>
      </c>
      <c r="G213" s="256" t="s">
        <v>226</v>
      </c>
      <c r="H213" s="257">
        <v>12.18</v>
      </c>
      <c r="I213" s="258"/>
      <c r="J213" s="259">
        <f>ROUND(I213*H213,2)</f>
        <v>0</v>
      </c>
      <c r="K213" s="255" t="s">
        <v>473</v>
      </c>
      <c r="L213" s="260"/>
      <c r="M213" s="261" t="s">
        <v>21</v>
      </c>
      <c r="N213" s="262" t="s">
        <v>46</v>
      </c>
      <c r="O213" s="79"/>
      <c r="P213" s="225">
        <f>O213*H213</f>
        <v>0</v>
      </c>
      <c r="Q213" s="225">
        <v>0.0053</v>
      </c>
      <c r="R213" s="225">
        <f>Q213*H213</f>
        <v>0.064554</v>
      </c>
      <c r="S213" s="225">
        <v>0</v>
      </c>
      <c r="T213" s="226">
        <f>S213*H213</f>
        <v>0</v>
      </c>
      <c r="AR213" s="17" t="s">
        <v>262</v>
      </c>
      <c r="AT213" s="17" t="s">
        <v>258</v>
      </c>
      <c r="AU213" s="17" t="s">
        <v>84</v>
      </c>
      <c r="AY213" s="17" t="s">
        <v>212</v>
      </c>
      <c r="BE213" s="227">
        <f>IF(N213="základní",J213,0)</f>
        <v>0</v>
      </c>
      <c r="BF213" s="227">
        <f>IF(N213="snížená",J213,0)</f>
        <v>0</v>
      </c>
      <c r="BG213" s="227">
        <f>IF(N213="zákl. přenesená",J213,0)</f>
        <v>0</v>
      </c>
      <c r="BH213" s="227">
        <f>IF(N213="sníž. přenesená",J213,0)</f>
        <v>0</v>
      </c>
      <c r="BI213" s="227">
        <f>IF(N213="nulová",J213,0)</f>
        <v>0</v>
      </c>
      <c r="BJ213" s="17" t="s">
        <v>82</v>
      </c>
      <c r="BK213" s="227">
        <f>ROUND(I213*H213,2)</f>
        <v>0</v>
      </c>
      <c r="BL213" s="17" t="s">
        <v>220</v>
      </c>
      <c r="BM213" s="17" t="s">
        <v>658</v>
      </c>
    </row>
    <row r="214" s="14" customFormat="1">
      <c r="B214" s="270"/>
      <c r="C214" s="271"/>
      <c r="D214" s="228" t="s">
        <v>229</v>
      </c>
      <c r="E214" s="272" t="s">
        <v>21</v>
      </c>
      <c r="F214" s="273" t="s">
        <v>659</v>
      </c>
      <c r="G214" s="271"/>
      <c r="H214" s="272" t="s">
        <v>21</v>
      </c>
      <c r="I214" s="274"/>
      <c r="J214" s="271"/>
      <c r="K214" s="271"/>
      <c r="L214" s="275"/>
      <c r="M214" s="276"/>
      <c r="N214" s="277"/>
      <c r="O214" s="277"/>
      <c r="P214" s="277"/>
      <c r="Q214" s="277"/>
      <c r="R214" s="277"/>
      <c r="S214" s="277"/>
      <c r="T214" s="278"/>
      <c r="AT214" s="279" t="s">
        <v>229</v>
      </c>
      <c r="AU214" s="279" t="s">
        <v>84</v>
      </c>
      <c r="AV214" s="14" t="s">
        <v>82</v>
      </c>
      <c r="AW214" s="14" t="s">
        <v>36</v>
      </c>
      <c r="AX214" s="14" t="s">
        <v>75</v>
      </c>
      <c r="AY214" s="279" t="s">
        <v>212</v>
      </c>
    </row>
    <row r="215" s="12" customFormat="1">
      <c r="B215" s="231"/>
      <c r="C215" s="232"/>
      <c r="D215" s="228" t="s">
        <v>229</v>
      </c>
      <c r="E215" s="233" t="s">
        <v>21</v>
      </c>
      <c r="F215" s="234" t="s">
        <v>284</v>
      </c>
      <c r="G215" s="232"/>
      <c r="H215" s="235">
        <v>12</v>
      </c>
      <c r="I215" s="236"/>
      <c r="J215" s="232"/>
      <c r="K215" s="232"/>
      <c r="L215" s="237"/>
      <c r="M215" s="238"/>
      <c r="N215" s="239"/>
      <c r="O215" s="239"/>
      <c r="P215" s="239"/>
      <c r="Q215" s="239"/>
      <c r="R215" s="239"/>
      <c r="S215" s="239"/>
      <c r="T215" s="240"/>
      <c r="AT215" s="241" t="s">
        <v>229</v>
      </c>
      <c r="AU215" s="241" t="s">
        <v>84</v>
      </c>
      <c r="AV215" s="12" t="s">
        <v>84</v>
      </c>
      <c r="AW215" s="12" t="s">
        <v>36</v>
      </c>
      <c r="AX215" s="12" t="s">
        <v>82</v>
      </c>
      <c r="AY215" s="241" t="s">
        <v>212</v>
      </c>
    </row>
    <row r="216" s="12" customFormat="1">
      <c r="B216" s="231"/>
      <c r="C216" s="232"/>
      <c r="D216" s="228" t="s">
        <v>229</v>
      </c>
      <c r="E216" s="232"/>
      <c r="F216" s="234" t="s">
        <v>660</v>
      </c>
      <c r="G216" s="232"/>
      <c r="H216" s="235">
        <v>12.18</v>
      </c>
      <c r="I216" s="236"/>
      <c r="J216" s="232"/>
      <c r="K216" s="232"/>
      <c r="L216" s="237"/>
      <c r="M216" s="238"/>
      <c r="N216" s="239"/>
      <c r="O216" s="239"/>
      <c r="P216" s="239"/>
      <c r="Q216" s="239"/>
      <c r="R216" s="239"/>
      <c r="S216" s="239"/>
      <c r="T216" s="240"/>
      <c r="AT216" s="241" t="s">
        <v>229</v>
      </c>
      <c r="AU216" s="241" t="s">
        <v>84</v>
      </c>
      <c r="AV216" s="12" t="s">
        <v>84</v>
      </c>
      <c r="AW216" s="12" t="s">
        <v>4</v>
      </c>
      <c r="AX216" s="12" t="s">
        <v>82</v>
      </c>
      <c r="AY216" s="241" t="s">
        <v>212</v>
      </c>
    </row>
    <row r="217" s="1" customFormat="1" ht="16.5" customHeight="1">
      <c r="B217" s="38"/>
      <c r="C217" s="216" t="s">
        <v>337</v>
      </c>
      <c r="D217" s="216" t="s">
        <v>215</v>
      </c>
      <c r="E217" s="217" t="s">
        <v>661</v>
      </c>
      <c r="F217" s="218" t="s">
        <v>662</v>
      </c>
      <c r="G217" s="219" t="s">
        <v>254</v>
      </c>
      <c r="H217" s="220">
        <v>1.125</v>
      </c>
      <c r="I217" s="221"/>
      <c r="J217" s="222">
        <f>ROUND(I217*H217,2)</f>
        <v>0</v>
      </c>
      <c r="K217" s="218" t="s">
        <v>473</v>
      </c>
      <c r="L217" s="43"/>
      <c r="M217" s="223" t="s">
        <v>21</v>
      </c>
      <c r="N217" s="224" t="s">
        <v>46</v>
      </c>
      <c r="O217" s="79"/>
      <c r="P217" s="225">
        <f>O217*H217</f>
        <v>0</v>
      </c>
      <c r="Q217" s="225">
        <v>0.12</v>
      </c>
      <c r="R217" s="225">
        <f>Q217*H217</f>
        <v>0.13500000000000001</v>
      </c>
      <c r="S217" s="225">
        <v>2.4900000000000002</v>
      </c>
      <c r="T217" s="226">
        <f>S217*H217</f>
        <v>2.8012500000000005</v>
      </c>
      <c r="AR217" s="17" t="s">
        <v>220</v>
      </c>
      <c r="AT217" s="17" t="s">
        <v>215</v>
      </c>
      <c r="AU217" s="17" t="s">
        <v>84</v>
      </c>
      <c r="AY217" s="17" t="s">
        <v>212</v>
      </c>
      <c r="BE217" s="227">
        <f>IF(N217="základní",J217,0)</f>
        <v>0</v>
      </c>
      <c r="BF217" s="227">
        <f>IF(N217="snížená",J217,0)</f>
        <v>0</v>
      </c>
      <c r="BG217" s="227">
        <f>IF(N217="zákl. přenesená",J217,0)</f>
        <v>0</v>
      </c>
      <c r="BH217" s="227">
        <f>IF(N217="sníž. přenesená",J217,0)</f>
        <v>0</v>
      </c>
      <c r="BI217" s="227">
        <f>IF(N217="nulová",J217,0)</f>
        <v>0</v>
      </c>
      <c r="BJ217" s="17" t="s">
        <v>82</v>
      </c>
      <c r="BK217" s="227">
        <f>ROUND(I217*H217,2)</f>
        <v>0</v>
      </c>
      <c r="BL217" s="17" t="s">
        <v>220</v>
      </c>
      <c r="BM217" s="17" t="s">
        <v>663</v>
      </c>
    </row>
    <row r="218" s="1" customFormat="1">
      <c r="B218" s="38"/>
      <c r="C218" s="39"/>
      <c r="D218" s="228" t="s">
        <v>222</v>
      </c>
      <c r="E218" s="39"/>
      <c r="F218" s="229" t="s">
        <v>664</v>
      </c>
      <c r="G218" s="39"/>
      <c r="H218" s="39"/>
      <c r="I218" s="143"/>
      <c r="J218" s="39"/>
      <c r="K218" s="39"/>
      <c r="L218" s="43"/>
      <c r="M218" s="230"/>
      <c r="N218" s="79"/>
      <c r="O218" s="79"/>
      <c r="P218" s="79"/>
      <c r="Q218" s="79"/>
      <c r="R218" s="79"/>
      <c r="S218" s="79"/>
      <c r="T218" s="80"/>
      <c r="AT218" s="17" t="s">
        <v>222</v>
      </c>
      <c r="AU218" s="17" t="s">
        <v>84</v>
      </c>
    </row>
    <row r="219" s="14" customFormat="1">
      <c r="B219" s="270"/>
      <c r="C219" s="271"/>
      <c r="D219" s="228" t="s">
        <v>229</v>
      </c>
      <c r="E219" s="272" t="s">
        <v>21</v>
      </c>
      <c r="F219" s="273" t="s">
        <v>665</v>
      </c>
      <c r="G219" s="271"/>
      <c r="H219" s="272" t="s">
        <v>21</v>
      </c>
      <c r="I219" s="274"/>
      <c r="J219" s="271"/>
      <c r="K219" s="271"/>
      <c r="L219" s="275"/>
      <c r="M219" s="276"/>
      <c r="N219" s="277"/>
      <c r="O219" s="277"/>
      <c r="P219" s="277"/>
      <c r="Q219" s="277"/>
      <c r="R219" s="277"/>
      <c r="S219" s="277"/>
      <c r="T219" s="278"/>
      <c r="AT219" s="279" t="s">
        <v>229</v>
      </c>
      <c r="AU219" s="279" t="s">
        <v>84</v>
      </c>
      <c r="AV219" s="14" t="s">
        <v>82</v>
      </c>
      <c r="AW219" s="14" t="s">
        <v>36</v>
      </c>
      <c r="AX219" s="14" t="s">
        <v>75</v>
      </c>
      <c r="AY219" s="279" t="s">
        <v>212</v>
      </c>
    </row>
    <row r="220" s="12" customFormat="1">
      <c r="B220" s="231"/>
      <c r="C220" s="232"/>
      <c r="D220" s="228" t="s">
        <v>229</v>
      </c>
      <c r="E220" s="233" t="s">
        <v>21</v>
      </c>
      <c r="F220" s="234" t="s">
        <v>666</v>
      </c>
      <c r="G220" s="232"/>
      <c r="H220" s="235">
        <v>1.125</v>
      </c>
      <c r="I220" s="236"/>
      <c r="J220" s="232"/>
      <c r="K220" s="232"/>
      <c r="L220" s="237"/>
      <c r="M220" s="238"/>
      <c r="N220" s="239"/>
      <c r="O220" s="239"/>
      <c r="P220" s="239"/>
      <c r="Q220" s="239"/>
      <c r="R220" s="239"/>
      <c r="S220" s="239"/>
      <c r="T220" s="240"/>
      <c r="AT220" s="241" t="s">
        <v>229</v>
      </c>
      <c r="AU220" s="241" t="s">
        <v>84</v>
      </c>
      <c r="AV220" s="12" t="s">
        <v>84</v>
      </c>
      <c r="AW220" s="12" t="s">
        <v>36</v>
      </c>
      <c r="AX220" s="12" t="s">
        <v>82</v>
      </c>
      <c r="AY220" s="241" t="s">
        <v>212</v>
      </c>
    </row>
    <row r="221" s="1" customFormat="1" ht="16.5" customHeight="1">
      <c r="B221" s="38"/>
      <c r="C221" s="216" t="s">
        <v>342</v>
      </c>
      <c r="D221" s="216" t="s">
        <v>215</v>
      </c>
      <c r="E221" s="217" t="s">
        <v>667</v>
      </c>
      <c r="F221" s="218" t="s">
        <v>668</v>
      </c>
      <c r="G221" s="219" t="s">
        <v>254</v>
      </c>
      <c r="H221" s="220">
        <v>0.244</v>
      </c>
      <c r="I221" s="221"/>
      <c r="J221" s="222">
        <f>ROUND(I221*H221,2)</f>
        <v>0</v>
      </c>
      <c r="K221" s="218" t="s">
        <v>473</v>
      </c>
      <c r="L221" s="43"/>
      <c r="M221" s="223" t="s">
        <v>21</v>
      </c>
      <c r="N221" s="224" t="s">
        <v>46</v>
      </c>
      <c r="O221" s="79"/>
      <c r="P221" s="225">
        <f>O221*H221</f>
        <v>0</v>
      </c>
      <c r="Q221" s="225">
        <v>0.12171</v>
      </c>
      <c r="R221" s="225">
        <f>Q221*H221</f>
        <v>0.02969724</v>
      </c>
      <c r="S221" s="225">
        <v>2.3999999999999999</v>
      </c>
      <c r="T221" s="226">
        <f>S221*H221</f>
        <v>0.58560000000000001</v>
      </c>
      <c r="AR221" s="17" t="s">
        <v>220</v>
      </c>
      <c r="AT221" s="17" t="s">
        <v>215</v>
      </c>
      <c r="AU221" s="17" t="s">
        <v>84</v>
      </c>
      <c r="AY221" s="17" t="s">
        <v>212</v>
      </c>
      <c r="BE221" s="227">
        <f>IF(N221="základní",J221,0)</f>
        <v>0</v>
      </c>
      <c r="BF221" s="227">
        <f>IF(N221="snížená",J221,0)</f>
        <v>0</v>
      </c>
      <c r="BG221" s="227">
        <f>IF(N221="zákl. přenesená",J221,0)</f>
        <v>0</v>
      </c>
      <c r="BH221" s="227">
        <f>IF(N221="sníž. přenesená",J221,0)</f>
        <v>0</v>
      </c>
      <c r="BI221" s="227">
        <f>IF(N221="nulová",J221,0)</f>
        <v>0</v>
      </c>
      <c r="BJ221" s="17" t="s">
        <v>82</v>
      </c>
      <c r="BK221" s="227">
        <f>ROUND(I221*H221,2)</f>
        <v>0</v>
      </c>
      <c r="BL221" s="17" t="s">
        <v>220</v>
      </c>
      <c r="BM221" s="17" t="s">
        <v>669</v>
      </c>
    </row>
    <row r="222" s="1" customFormat="1">
      <c r="B222" s="38"/>
      <c r="C222" s="39"/>
      <c r="D222" s="228" t="s">
        <v>222</v>
      </c>
      <c r="E222" s="39"/>
      <c r="F222" s="229" t="s">
        <v>664</v>
      </c>
      <c r="G222" s="39"/>
      <c r="H222" s="39"/>
      <c r="I222" s="143"/>
      <c r="J222" s="39"/>
      <c r="K222" s="39"/>
      <c r="L222" s="43"/>
      <c r="M222" s="230"/>
      <c r="N222" s="79"/>
      <c r="O222" s="79"/>
      <c r="P222" s="79"/>
      <c r="Q222" s="79"/>
      <c r="R222" s="79"/>
      <c r="S222" s="79"/>
      <c r="T222" s="80"/>
      <c r="AT222" s="17" t="s">
        <v>222</v>
      </c>
      <c r="AU222" s="17" t="s">
        <v>84</v>
      </c>
    </row>
    <row r="223" s="14" customFormat="1">
      <c r="B223" s="270"/>
      <c r="C223" s="271"/>
      <c r="D223" s="228" t="s">
        <v>229</v>
      </c>
      <c r="E223" s="272" t="s">
        <v>21</v>
      </c>
      <c r="F223" s="273" t="s">
        <v>670</v>
      </c>
      <c r="G223" s="271"/>
      <c r="H223" s="272" t="s">
        <v>21</v>
      </c>
      <c r="I223" s="274"/>
      <c r="J223" s="271"/>
      <c r="K223" s="271"/>
      <c r="L223" s="275"/>
      <c r="M223" s="276"/>
      <c r="N223" s="277"/>
      <c r="O223" s="277"/>
      <c r="P223" s="277"/>
      <c r="Q223" s="277"/>
      <c r="R223" s="277"/>
      <c r="S223" s="277"/>
      <c r="T223" s="278"/>
      <c r="AT223" s="279" t="s">
        <v>229</v>
      </c>
      <c r="AU223" s="279" t="s">
        <v>84</v>
      </c>
      <c r="AV223" s="14" t="s">
        <v>82</v>
      </c>
      <c r="AW223" s="14" t="s">
        <v>36</v>
      </c>
      <c r="AX223" s="14" t="s">
        <v>75</v>
      </c>
      <c r="AY223" s="279" t="s">
        <v>212</v>
      </c>
    </row>
    <row r="224" s="12" customFormat="1">
      <c r="B224" s="231"/>
      <c r="C224" s="232"/>
      <c r="D224" s="228" t="s">
        <v>229</v>
      </c>
      <c r="E224" s="233" t="s">
        <v>21</v>
      </c>
      <c r="F224" s="234" t="s">
        <v>671</v>
      </c>
      <c r="G224" s="232"/>
      <c r="H224" s="235">
        <v>0.244</v>
      </c>
      <c r="I224" s="236"/>
      <c r="J224" s="232"/>
      <c r="K224" s="232"/>
      <c r="L224" s="237"/>
      <c r="M224" s="238"/>
      <c r="N224" s="239"/>
      <c r="O224" s="239"/>
      <c r="P224" s="239"/>
      <c r="Q224" s="239"/>
      <c r="R224" s="239"/>
      <c r="S224" s="239"/>
      <c r="T224" s="240"/>
      <c r="AT224" s="241" t="s">
        <v>229</v>
      </c>
      <c r="AU224" s="241" t="s">
        <v>84</v>
      </c>
      <c r="AV224" s="12" t="s">
        <v>84</v>
      </c>
      <c r="AW224" s="12" t="s">
        <v>36</v>
      </c>
      <c r="AX224" s="12" t="s">
        <v>82</v>
      </c>
      <c r="AY224" s="241" t="s">
        <v>212</v>
      </c>
    </row>
    <row r="225" s="1" customFormat="1" ht="22.5" customHeight="1">
      <c r="B225" s="38"/>
      <c r="C225" s="216" t="s">
        <v>347</v>
      </c>
      <c r="D225" s="216" t="s">
        <v>215</v>
      </c>
      <c r="E225" s="217" t="s">
        <v>672</v>
      </c>
      <c r="F225" s="218" t="s">
        <v>673</v>
      </c>
      <c r="G225" s="219" t="s">
        <v>226</v>
      </c>
      <c r="H225" s="220">
        <v>4.9000000000000004</v>
      </c>
      <c r="I225" s="221"/>
      <c r="J225" s="222">
        <f>ROUND(I225*H225,2)</f>
        <v>0</v>
      </c>
      <c r="K225" s="218" t="s">
        <v>473</v>
      </c>
      <c r="L225" s="43"/>
      <c r="M225" s="223" t="s">
        <v>21</v>
      </c>
      <c r="N225" s="224" t="s">
        <v>46</v>
      </c>
      <c r="O225" s="79"/>
      <c r="P225" s="225">
        <f>O225*H225</f>
        <v>0</v>
      </c>
      <c r="Q225" s="225">
        <v>0</v>
      </c>
      <c r="R225" s="225">
        <f>Q225*H225</f>
        <v>0</v>
      </c>
      <c r="S225" s="225">
        <v>0.97999999999999998</v>
      </c>
      <c r="T225" s="226">
        <f>S225*H225</f>
        <v>4.8020000000000005</v>
      </c>
      <c r="AR225" s="17" t="s">
        <v>220</v>
      </c>
      <c r="AT225" s="17" t="s">
        <v>215</v>
      </c>
      <c r="AU225" s="17" t="s">
        <v>84</v>
      </c>
      <c r="AY225" s="17" t="s">
        <v>212</v>
      </c>
      <c r="BE225" s="227">
        <f>IF(N225="základní",J225,0)</f>
        <v>0</v>
      </c>
      <c r="BF225" s="227">
        <f>IF(N225="snížená",J225,0)</f>
        <v>0</v>
      </c>
      <c r="BG225" s="227">
        <f>IF(N225="zákl. přenesená",J225,0)</f>
        <v>0</v>
      </c>
      <c r="BH225" s="227">
        <f>IF(N225="sníž. přenesená",J225,0)</f>
        <v>0</v>
      </c>
      <c r="BI225" s="227">
        <f>IF(N225="nulová",J225,0)</f>
        <v>0</v>
      </c>
      <c r="BJ225" s="17" t="s">
        <v>82</v>
      </c>
      <c r="BK225" s="227">
        <f>ROUND(I225*H225,2)</f>
        <v>0</v>
      </c>
      <c r="BL225" s="17" t="s">
        <v>220</v>
      </c>
      <c r="BM225" s="17" t="s">
        <v>674</v>
      </c>
    </row>
    <row r="226" s="1" customFormat="1">
      <c r="B226" s="38"/>
      <c r="C226" s="39"/>
      <c r="D226" s="228" t="s">
        <v>222</v>
      </c>
      <c r="E226" s="39"/>
      <c r="F226" s="229" t="s">
        <v>675</v>
      </c>
      <c r="G226" s="39"/>
      <c r="H226" s="39"/>
      <c r="I226" s="143"/>
      <c r="J226" s="39"/>
      <c r="K226" s="39"/>
      <c r="L226" s="43"/>
      <c r="M226" s="230"/>
      <c r="N226" s="79"/>
      <c r="O226" s="79"/>
      <c r="P226" s="79"/>
      <c r="Q226" s="79"/>
      <c r="R226" s="79"/>
      <c r="S226" s="79"/>
      <c r="T226" s="80"/>
      <c r="AT226" s="17" t="s">
        <v>222</v>
      </c>
      <c r="AU226" s="17" t="s">
        <v>84</v>
      </c>
    </row>
    <row r="227" s="14" customFormat="1">
      <c r="B227" s="270"/>
      <c r="C227" s="271"/>
      <c r="D227" s="228" t="s">
        <v>229</v>
      </c>
      <c r="E227" s="272" t="s">
        <v>21</v>
      </c>
      <c r="F227" s="273" t="s">
        <v>676</v>
      </c>
      <c r="G227" s="271"/>
      <c r="H227" s="272" t="s">
        <v>21</v>
      </c>
      <c r="I227" s="274"/>
      <c r="J227" s="271"/>
      <c r="K227" s="271"/>
      <c r="L227" s="275"/>
      <c r="M227" s="276"/>
      <c r="N227" s="277"/>
      <c r="O227" s="277"/>
      <c r="P227" s="277"/>
      <c r="Q227" s="277"/>
      <c r="R227" s="277"/>
      <c r="S227" s="277"/>
      <c r="T227" s="278"/>
      <c r="AT227" s="279" t="s">
        <v>229</v>
      </c>
      <c r="AU227" s="279" t="s">
        <v>84</v>
      </c>
      <c r="AV227" s="14" t="s">
        <v>82</v>
      </c>
      <c r="AW227" s="14" t="s">
        <v>36</v>
      </c>
      <c r="AX227" s="14" t="s">
        <v>75</v>
      </c>
      <c r="AY227" s="279" t="s">
        <v>212</v>
      </c>
    </row>
    <row r="228" s="12" customFormat="1">
      <c r="B228" s="231"/>
      <c r="C228" s="232"/>
      <c r="D228" s="228" t="s">
        <v>229</v>
      </c>
      <c r="E228" s="233" t="s">
        <v>21</v>
      </c>
      <c r="F228" s="234" t="s">
        <v>677</v>
      </c>
      <c r="G228" s="232"/>
      <c r="H228" s="235">
        <v>4.9000000000000004</v>
      </c>
      <c r="I228" s="236"/>
      <c r="J228" s="232"/>
      <c r="K228" s="232"/>
      <c r="L228" s="237"/>
      <c r="M228" s="238"/>
      <c r="N228" s="239"/>
      <c r="O228" s="239"/>
      <c r="P228" s="239"/>
      <c r="Q228" s="239"/>
      <c r="R228" s="239"/>
      <c r="S228" s="239"/>
      <c r="T228" s="240"/>
      <c r="AT228" s="241" t="s">
        <v>229</v>
      </c>
      <c r="AU228" s="241" t="s">
        <v>84</v>
      </c>
      <c r="AV228" s="12" t="s">
        <v>84</v>
      </c>
      <c r="AW228" s="12" t="s">
        <v>36</v>
      </c>
      <c r="AX228" s="12" t="s">
        <v>82</v>
      </c>
      <c r="AY228" s="241" t="s">
        <v>212</v>
      </c>
    </row>
    <row r="229" s="11" customFormat="1" ht="22.8" customHeight="1">
      <c r="B229" s="200"/>
      <c r="C229" s="201"/>
      <c r="D229" s="202" t="s">
        <v>74</v>
      </c>
      <c r="E229" s="214" t="s">
        <v>678</v>
      </c>
      <c r="F229" s="214" t="s">
        <v>679</v>
      </c>
      <c r="G229" s="201"/>
      <c r="H229" s="201"/>
      <c r="I229" s="204"/>
      <c r="J229" s="215">
        <f>BK229</f>
        <v>0</v>
      </c>
      <c r="K229" s="201"/>
      <c r="L229" s="206"/>
      <c r="M229" s="207"/>
      <c r="N229" s="208"/>
      <c r="O229" s="208"/>
      <c r="P229" s="209">
        <f>SUM(P230:P250)</f>
        <v>0</v>
      </c>
      <c r="Q229" s="208"/>
      <c r="R229" s="209">
        <f>SUM(R230:R250)</f>
        <v>0</v>
      </c>
      <c r="S229" s="208"/>
      <c r="T229" s="210">
        <f>SUM(T230:T250)</f>
        <v>0</v>
      </c>
      <c r="AR229" s="211" t="s">
        <v>82</v>
      </c>
      <c r="AT229" s="212" t="s">
        <v>74</v>
      </c>
      <c r="AU229" s="212" t="s">
        <v>82</v>
      </c>
      <c r="AY229" s="211" t="s">
        <v>212</v>
      </c>
      <c r="BK229" s="213">
        <f>SUM(BK230:BK250)</f>
        <v>0</v>
      </c>
    </row>
    <row r="230" s="1" customFormat="1" ht="22.5" customHeight="1">
      <c r="B230" s="38"/>
      <c r="C230" s="216" t="s">
        <v>353</v>
      </c>
      <c r="D230" s="216" t="s">
        <v>215</v>
      </c>
      <c r="E230" s="217" t="s">
        <v>680</v>
      </c>
      <c r="F230" s="218" t="s">
        <v>681</v>
      </c>
      <c r="G230" s="219" t="s">
        <v>261</v>
      </c>
      <c r="H230" s="220">
        <v>4.8019999999999996</v>
      </c>
      <c r="I230" s="221"/>
      <c r="J230" s="222">
        <f>ROUND(I230*H230,2)</f>
        <v>0</v>
      </c>
      <c r="K230" s="218" t="s">
        <v>473</v>
      </c>
      <c r="L230" s="43"/>
      <c r="M230" s="223" t="s">
        <v>21</v>
      </c>
      <c r="N230" s="224" t="s">
        <v>46</v>
      </c>
      <c r="O230" s="79"/>
      <c r="P230" s="225">
        <f>O230*H230</f>
        <v>0</v>
      </c>
      <c r="Q230" s="225">
        <v>0</v>
      </c>
      <c r="R230" s="225">
        <f>Q230*H230</f>
        <v>0</v>
      </c>
      <c r="S230" s="225">
        <v>0</v>
      </c>
      <c r="T230" s="226">
        <f>S230*H230</f>
        <v>0</v>
      </c>
      <c r="AR230" s="17" t="s">
        <v>220</v>
      </c>
      <c r="AT230" s="17" t="s">
        <v>215</v>
      </c>
      <c r="AU230" s="17" t="s">
        <v>84</v>
      </c>
      <c r="AY230" s="17" t="s">
        <v>212</v>
      </c>
      <c r="BE230" s="227">
        <f>IF(N230="základní",J230,0)</f>
        <v>0</v>
      </c>
      <c r="BF230" s="227">
        <f>IF(N230="snížená",J230,0)</f>
        <v>0</v>
      </c>
      <c r="BG230" s="227">
        <f>IF(N230="zákl. přenesená",J230,0)</f>
        <v>0</v>
      </c>
      <c r="BH230" s="227">
        <f>IF(N230="sníž. přenesená",J230,0)</f>
        <v>0</v>
      </c>
      <c r="BI230" s="227">
        <f>IF(N230="nulová",J230,0)</f>
        <v>0</v>
      </c>
      <c r="BJ230" s="17" t="s">
        <v>82</v>
      </c>
      <c r="BK230" s="227">
        <f>ROUND(I230*H230,2)</f>
        <v>0</v>
      </c>
      <c r="BL230" s="17" t="s">
        <v>220</v>
      </c>
      <c r="BM230" s="17" t="s">
        <v>682</v>
      </c>
    </row>
    <row r="231" s="1" customFormat="1">
      <c r="B231" s="38"/>
      <c r="C231" s="39"/>
      <c r="D231" s="228" t="s">
        <v>222</v>
      </c>
      <c r="E231" s="39"/>
      <c r="F231" s="229" t="s">
        <v>683</v>
      </c>
      <c r="G231" s="39"/>
      <c r="H231" s="39"/>
      <c r="I231" s="143"/>
      <c r="J231" s="39"/>
      <c r="K231" s="39"/>
      <c r="L231" s="43"/>
      <c r="M231" s="230"/>
      <c r="N231" s="79"/>
      <c r="O231" s="79"/>
      <c r="P231" s="79"/>
      <c r="Q231" s="79"/>
      <c r="R231" s="79"/>
      <c r="S231" s="79"/>
      <c r="T231" s="80"/>
      <c r="AT231" s="17" t="s">
        <v>222</v>
      </c>
      <c r="AU231" s="17" t="s">
        <v>84</v>
      </c>
    </row>
    <row r="232" s="14" customFormat="1">
      <c r="B232" s="270"/>
      <c r="C232" s="271"/>
      <c r="D232" s="228" t="s">
        <v>229</v>
      </c>
      <c r="E232" s="272" t="s">
        <v>21</v>
      </c>
      <c r="F232" s="273" t="s">
        <v>684</v>
      </c>
      <c r="G232" s="271"/>
      <c r="H232" s="272" t="s">
        <v>21</v>
      </c>
      <c r="I232" s="274"/>
      <c r="J232" s="271"/>
      <c r="K232" s="271"/>
      <c r="L232" s="275"/>
      <c r="M232" s="276"/>
      <c r="N232" s="277"/>
      <c r="O232" s="277"/>
      <c r="P232" s="277"/>
      <c r="Q232" s="277"/>
      <c r="R232" s="277"/>
      <c r="S232" s="277"/>
      <c r="T232" s="278"/>
      <c r="AT232" s="279" t="s">
        <v>229</v>
      </c>
      <c r="AU232" s="279" t="s">
        <v>84</v>
      </c>
      <c r="AV232" s="14" t="s">
        <v>82</v>
      </c>
      <c r="AW232" s="14" t="s">
        <v>36</v>
      </c>
      <c r="AX232" s="14" t="s">
        <v>75</v>
      </c>
      <c r="AY232" s="279" t="s">
        <v>212</v>
      </c>
    </row>
    <row r="233" s="12" customFormat="1">
      <c r="B233" s="231"/>
      <c r="C233" s="232"/>
      <c r="D233" s="228" t="s">
        <v>229</v>
      </c>
      <c r="E233" s="233" t="s">
        <v>21</v>
      </c>
      <c r="F233" s="234" t="s">
        <v>685</v>
      </c>
      <c r="G233" s="232"/>
      <c r="H233" s="235">
        <v>4.8019999999999996</v>
      </c>
      <c r="I233" s="236"/>
      <c r="J233" s="232"/>
      <c r="K233" s="232"/>
      <c r="L233" s="237"/>
      <c r="M233" s="238"/>
      <c r="N233" s="239"/>
      <c r="O233" s="239"/>
      <c r="P233" s="239"/>
      <c r="Q233" s="239"/>
      <c r="R233" s="239"/>
      <c r="S233" s="239"/>
      <c r="T233" s="240"/>
      <c r="AT233" s="241" t="s">
        <v>229</v>
      </c>
      <c r="AU233" s="241" t="s">
        <v>84</v>
      </c>
      <c r="AV233" s="12" t="s">
        <v>84</v>
      </c>
      <c r="AW233" s="12" t="s">
        <v>36</v>
      </c>
      <c r="AX233" s="12" t="s">
        <v>82</v>
      </c>
      <c r="AY233" s="241" t="s">
        <v>212</v>
      </c>
    </row>
    <row r="234" s="1" customFormat="1" ht="22.5" customHeight="1">
      <c r="B234" s="38"/>
      <c r="C234" s="216" t="s">
        <v>357</v>
      </c>
      <c r="D234" s="216" t="s">
        <v>215</v>
      </c>
      <c r="E234" s="217" t="s">
        <v>686</v>
      </c>
      <c r="F234" s="218" t="s">
        <v>687</v>
      </c>
      <c r="G234" s="219" t="s">
        <v>261</v>
      </c>
      <c r="H234" s="220">
        <v>0.58599999999999997</v>
      </c>
      <c r="I234" s="221"/>
      <c r="J234" s="222">
        <f>ROUND(I234*H234,2)</f>
        <v>0</v>
      </c>
      <c r="K234" s="218" t="s">
        <v>473</v>
      </c>
      <c r="L234" s="43"/>
      <c r="M234" s="223" t="s">
        <v>21</v>
      </c>
      <c r="N234" s="224" t="s">
        <v>46</v>
      </c>
      <c r="O234" s="79"/>
      <c r="P234" s="225">
        <f>O234*H234</f>
        <v>0</v>
      </c>
      <c r="Q234" s="225">
        <v>0</v>
      </c>
      <c r="R234" s="225">
        <f>Q234*H234</f>
        <v>0</v>
      </c>
      <c r="S234" s="225">
        <v>0</v>
      </c>
      <c r="T234" s="226">
        <f>S234*H234</f>
        <v>0</v>
      </c>
      <c r="AR234" s="17" t="s">
        <v>220</v>
      </c>
      <c r="AT234" s="17" t="s">
        <v>215</v>
      </c>
      <c r="AU234" s="17" t="s">
        <v>84</v>
      </c>
      <c r="AY234" s="17" t="s">
        <v>212</v>
      </c>
      <c r="BE234" s="227">
        <f>IF(N234="základní",J234,0)</f>
        <v>0</v>
      </c>
      <c r="BF234" s="227">
        <f>IF(N234="snížená",J234,0)</f>
        <v>0</v>
      </c>
      <c r="BG234" s="227">
        <f>IF(N234="zákl. přenesená",J234,0)</f>
        <v>0</v>
      </c>
      <c r="BH234" s="227">
        <f>IF(N234="sníž. přenesená",J234,0)</f>
        <v>0</v>
      </c>
      <c r="BI234" s="227">
        <f>IF(N234="nulová",J234,0)</f>
        <v>0</v>
      </c>
      <c r="BJ234" s="17" t="s">
        <v>82</v>
      </c>
      <c r="BK234" s="227">
        <f>ROUND(I234*H234,2)</f>
        <v>0</v>
      </c>
      <c r="BL234" s="17" t="s">
        <v>220</v>
      </c>
      <c r="BM234" s="17" t="s">
        <v>688</v>
      </c>
    </row>
    <row r="235" s="1" customFormat="1">
      <c r="B235" s="38"/>
      <c r="C235" s="39"/>
      <c r="D235" s="228" t="s">
        <v>222</v>
      </c>
      <c r="E235" s="39"/>
      <c r="F235" s="229" t="s">
        <v>683</v>
      </c>
      <c r="G235" s="39"/>
      <c r="H235" s="39"/>
      <c r="I235" s="143"/>
      <c r="J235" s="39"/>
      <c r="K235" s="39"/>
      <c r="L235" s="43"/>
      <c r="M235" s="230"/>
      <c r="N235" s="79"/>
      <c r="O235" s="79"/>
      <c r="P235" s="79"/>
      <c r="Q235" s="79"/>
      <c r="R235" s="79"/>
      <c r="S235" s="79"/>
      <c r="T235" s="80"/>
      <c r="AT235" s="17" t="s">
        <v>222</v>
      </c>
      <c r="AU235" s="17" t="s">
        <v>84</v>
      </c>
    </row>
    <row r="236" s="14" customFormat="1">
      <c r="B236" s="270"/>
      <c r="C236" s="271"/>
      <c r="D236" s="228" t="s">
        <v>229</v>
      </c>
      <c r="E236" s="272" t="s">
        <v>21</v>
      </c>
      <c r="F236" s="273" t="s">
        <v>689</v>
      </c>
      <c r="G236" s="271"/>
      <c r="H236" s="272" t="s">
        <v>21</v>
      </c>
      <c r="I236" s="274"/>
      <c r="J236" s="271"/>
      <c r="K236" s="271"/>
      <c r="L236" s="275"/>
      <c r="M236" s="276"/>
      <c r="N236" s="277"/>
      <c r="O236" s="277"/>
      <c r="P236" s="277"/>
      <c r="Q236" s="277"/>
      <c r="R236" s="277"/>
      <c r="S236" s="277"/>
      <c r="T236" s="278"/>
      <c r="AT236" s="279" t="s">
        <v>229</v>
      </c>
      <c r="AU236" s="279" t="s">
        <v>84</v>
      </c>
      <c r="AV236" s="14" t="s">
        <v>82</v>
      </c>
      <c r="AW236" s="14" t="s">
        <v>36</v>
      </c>
      <c r="AX236" s="14" t="s">
        <v>75</v>
      </c>
      <c r="AY236" s="279" t="s">
        <v>212</v>
      </c>
    </row>
    <row r="237" s="12" customFormat="1">
      <c r="B237" s="231"/>
      <c r="C237" s="232"/>
      <c r="D237" s="228" t="s">
        <v>229</v>
      </c>
      <c r="E237" s="233" t="s">
        <v>21</v>
      </c>
      <c r="F237" s="234" t="s">
        <v>690</v>
      </c>
      <c r="G237" s="232"/>
      <c r="H237" s="235">
        <v>0.58599999999999997</v>
      </c>
      <c r="I237" s="236"/>
      <c r="J237" s="232"/>
      <c r="K237" s="232"/>
      <c r="L237" s="237"/>
      <c r="M237" s="238"/>
      <c r="N237" s="239"/>
      <c r="O237" s="239"/>
      <c r="P237" s="239"/>
      <c r="Q237" s="239"/>
      <c r="R237" s="239"/>
      <c r="S237" s="239"/>
      <c r="T237" s="240"/>
      <c r="AT237" s="241" t="s">
        <v>229</v>
      </c>
      <c r="AU237" s="241" t="s">
        <v>84</v>
      </c>
      <c r="AV237" s="12" t="s">
        <v>84</v>
      </c>
      <c r="AW237" s="12" t="s">
        <v>36</v>
      </c>
      <c r="AX237" s="12" t="s">
        <v>82</v>
      </c>
      <c r="AY237" s="241" t="s">
        <v>212</v>
      </c>
    </row>
    <row r="238" s="1" customFormat="1" ht="16.5" customHeight="1">
      <c r="B238" s="38"/>
      <c r="C238" s="216" t="s">
        <v>361</v>
      </c>
      <c r="D238" s="216" t="s">
        <v>215</v>
      </c>
      <c r="E238" s="217" t="s">
        <v>691</v>
      </c>
      <c r="F238" s="218" t="s">
        <v>692</v>
      </c>
      <c r="G238" s="219" t="s">
        <v>261</v>
      </c>
      <c r="H238" s="220">
        <v>8.1890000000000001</v>
      </c>
      <c r="I238" s="221"/>
      <c r="J238" s="222">
        <f>ROUND(I238*H238,2)</f>
        <v>0</v>
      </c>
      <c r="K238" s="218" t="s">
        <v>473</v>
      </c>
      <c r="L238" s="43"/>
      <c r="M238" s="223" t="s">
        <v>21</v>
      </c>
      <c r="N238" s="224" t="s">
        <v>46</v>
      </c>
      <c r="O238" s="79"/>
      <c r="P238" s="225">
        <f>O238*H238</f>
        <v>0</v>
      </c>
      <c r="Q238" s="225">
        <v>0</v>
      </c>
      <c r="R238" s="225">
        <f>Q238*H238</f>
        <v>0</v>
      </c>
      <c r="S238" s="225">
        <v>0</v>
      </c>
      <c r="T238" s="226">
        <f>S238*H238</f>
        <v>0</v>
      </c>
      <c r="AR238" s="17" t="s">
        <v>220</v>
      </c>
      <c r="AT238" s="17" t="s">
        <v>215</v>
      </c>
      <c r="AU238" s="17" t="s">
        <v>84</v>
      </c>
      <c r="AY238" s="17" t="s">
        <v>212</v>
      </c>
      <c r="BE238" s="227">
        <f>IF(N238="základní",J238,0)</f>
        <v>0</v>
      </c>
      <c r="BF238" s="227">
        <f>IF(N238="snížená",J238,0)</f>
        <v>0</v>
      </c>
      <c r="BG238" s="227">
        <f>IF(N238="zákl. přenesená",J238,0)</f>
        <v>0</v>
      </c>
      <c r="BH238" s="227">
        <f>IF(N238="sníž. přenesená",J238,0)</f>
        <v>0</v>
      </c>
      <c r="BI238" s="227">
        <f>IF(N238="nulová",J238,0)</f>
        <v>0</v>
      </c>
      <c r="BJ238" s="17" t="s">
        <v>82</v>
      </c>
      <c r="BK238" s="227">
        <f>ROUND(I238*H238,2)</f>
        <v>0</v>
      </c>
      <c r="BL238" s="17" t="s">
        <v>220</v>
      </c>
      <c r="BM238" s="17" t="s">
        <v>693</v>
      </c>
    </row>
    <row r="239" s="1" customFormat="1">
      <c r="B239" s="38"/>
      <c r="C239" s="39"/>
      <c r="D239" s="228" t="s">
        <v>222</v>
      </c>
      <c r="E239" s="39"/>
      <c r="F239" s="229" t="s">
        <v>694</v>
      </c>
      <c r="G239" s="39"/>
      <c r="H239" s="39"/>
      <c r="I239" s="143"/>
      <c r="J239" s="39"/>
      <c r="K239" s="39"/>
      <c r="L239" s="43"/>
      <c r="M239" s="230"/>
      <c r="N239" s="79"/>
      <c r="O239" s="79"/>
      <c r="P239" s="79"/>
      <c r="Q239" s="79"/>
      <c r="R239" s="79"/>
      <c r="S239" s="79"/>
      <c r="T239" s="80"/>
      <c r="AT239" s="17" t="s">
        <v>222</v>
      </c>
      <c r="AU239" s="17" t="s">
        <v>84</v>
      </c>
    </row>
    <row r="240" s="1" customFormat="1">
      <c r="B240" s="38"/>
      <c r="C240" s="39"/>
      <c r="D240" s="228" t="s">
        <v>545</v>
      </c>
      <c r="E240" s="39"/>
      <c r="F240" s="229" t="s">
        <v>695</v>
      </c>
      <c r="G240" s="39"/>
      <c r="H240" s="39"/>
      <c r="I240" s="143"/>
      <c r="J240" s="39"/>
      <c r="K240" s="39"/>
      <c r="L240" s="43"/>
      <c r="M240" s="230"/>
      <c r="N240" s="79"/>
      <c r="O240" s="79"/>
      <c r="P240" s="79"/>
      <c r="Q240" s="79"/>
      <c r="R240" s="79"/>
      <c r="S240" s="79"/>
      <c r="T240" s="80"/>
      <c r="AT240" s="17" t="s">
        <v>545</v>
      </c>
      <c r="AU240" s="17" t="s">
        <v>84</v>
      </c>
    </row>
    <row r="241" s="1" customFormat="1" ht="22.5" customHeight="1">
      <c r="B241" s="38"/>
      <c r="C241" s="216" t="s">
        <v>368</v>
      </c>
      <c r="D241" s="216" t="s">
        <v>215</v>
      </c>
      <c r="E241" s="217" t="s">
        <v>696</v>
      </c>
      <c r="F241" s="218" t="s">
        <v>697</v>
      </c>
      <c r="G241" s="219" t="s">
        <v>261</v>
      </c>
      <c r="H241" s="220">
        <v>81.890000000000001</v>
      </c>
      <c r="I241" s="221"/>
      <c r="J241" s="222">
        <f>ROUND(I241*H241,2)</f>
        <v>0</v>
      </c>
      <c r="K241" s="218" t="s">
        <v>473</v>
      </c>
      <c r="L241" s="43"/>
      <c r="M241" s="223" t="s">
        <v>21</v>
      </c>
      <c r="N241" s="224" t="s">
        <v>46</v>
      </c>
      <c r="O241" s="79"/>
      <c r="P241" s="225">
        <f>O241*H241</f>
        <v>0</v>
      </c>
      <c r="Q241" s="225">
        <v>0</v>
      </c>
      <c r="R241" s="225">
        <f>Q241*H241</f>
        <v>0</v>
      </c>
      <c r="S241" s="225">
        <v>0</v>
      </c>
      <c r="T241" s="226">
        <f>S241*H241</f>
        <v>0</v>
      </c>
      <c r="AR241" s="17" t="s">
        <v>220</v>
      </c>
      <c r="AT241" s="17" t="s">
        <v>215</v>
      </c>
      <c r="AU241" s="17" t="s">
        <v>84</v>
      </c>
      <c r="AY241" s="17" t="s">
        <v>212</v>
      </c>
      <c r="BE241" s="227">
        <f>IF(N241="základní",J241,0)</f>
        <v>0</v>
      </c>
      <c r="BF241" s="227">
        <f>IF(N241="snížená",J241,0)</f>
        <v>0</v>
      </c>
      <c r="BG241" s="227">
        <f>IF(N241="zákl. přenesená",J241,0)</f>
        <v>0</v>
      </c>
      <c r="BH241" s="227">
        <f>IF(N241="sníž. přenesená",J241,0)</f>
        <v>0</v>
      </c>
      <c r="BI241" s="227">
        <f>IF(N241="nulová",J241,0)</f>
        <v>0</v>
      </c>
      <c r="BJ241" s="17" t="s">
        <v>82</v>
      </c>
      <c r="BK241" s="227">
        <f>ROUND(I241*H241,2)</f>
        <v>0</v>
      </c>
      <c r="BL241" s="17" t="s">
        <v>220</v>
      </c>
      <c r="BM241" s="17" t="s">
        <v>698</v>
      </c>
    </row>
    <row r="242" s="1" customFormat="1">
      <c r="B242" s="38"/>
      <c r="C242" s="39"/>
      <c r="D242" s="228" t="s">
        <v>222</v>
      </c>
      <c r="E242" s="39"/>
      <c r="F242" s="229" t="s">
        <v>694</v>
      </c>
      <c r="G242" s="39"/>
      <c r="H242" s="39"/>
      <c r="I242" s="143"/>
      <c r="J242" s="39"/>
      <c r="K242" s="39"/>
      <c r="L242" s="43"/>
      <c r="M242" s="230"/>
      <c r="N242" s="79"/>
      <c r="O242" s="79"/>
      <c r="P242" s="79"/>
      <c r="Q242" s="79"/>
      <c r="R242" s="79"/>
      <c r="S242" s="79"/>
      <c r="T242" s="80"/>
      <c r="AT242" s="17" t="s">
        <v>222</v>
      </c>
      <c r="AU242" s="17" t="s">
        <v>84</v>
      </c>
    </row>
    <row r="243" s="1" customFormat="1">
      <c r="B243" s="38"/>
      <c r="C243" s="39"/>
      <c r="D243" s="228" t="s">
        <v>545</v>
      </c>
      <c r="E243" s="39"/>
      <c r="F243" s="229" t="s">
        <v>699</v>
      </c>
      <c r="G243" s="39"/>
      <c r="H243" s="39"/>
      <c r="I243" s="143"/>
      <c r="J243" s="39"/>
      <c r="K243" s="39"/>
      <c r="L243" s="43"/>
      <c r="M243" s="230"/>
      <c r="N243" s="79"/>
      <c r="O243" s="79"/>
      <c r="P243" s="79"/>
      <c r="Q243" s="79"/>
      <c r="R243" s="79"/>
      <c r="S243" s="79"/>
      <c r="T243" s="80"/>
      <c r="AT243" s="17" t="s">
        <v>545</v>
      </c>
      <c r="AU243" s="17" t="s">
        <v>84</v>
      </c>
    </row>
    <row r="244" s="12" customFormat="1">
      <c r="B244" s="231"/>
      <c r="C244" s="232"/>
      <c r="D244" s="228" t="s">
        <v>229</v>
      </c>
      <c r="E244" s="233" t="s">
        <v>21</v>
      </c>
      <c r="F244" s="234" t="s">
        <v>700</v>
      </c>
      <c r="G244" s="232"/>
      <c r="H244" s="235">
        <v>81.890000000000001</v>
      </c>
      <c r="I244" s="236"/>
      <c r="J244" s="232"/>
      <c r="K244" s="232"/>
      <c r="L244" s="237"/>
      <c r="M244" s="238"/>
      <c r="N244" s="239"/>
      <c r="O244" s="239"/>
      <c r="P244" s="239"/>
      <c r="Q244" s="239"/>
      <c r="R244" s="239"/>
      <c r="S244" s="239"/>
      <c r="T244" s="240"/>
      <c r="AT244" s="241" t="s">
        <v>229</v>
      </c>
      <c r="AU244" s="241" t="s">
        <v>84</v>
      </c>
      <c r="AV244" s="12" t="s">
        <v>84</v>
      </c>
      <c r="AW244" s="12" t="s">
        <v>36</v>
      </c>
      <c r="AX244" s="12" t="s">
        <v>82</v>
      </c>
      <c r="AY244" s="241" t="s">
        <v>212</v>
      </c>
    </row>
    <row r="245" s="1" customFormat="1" ht="16.5" customHeight="1">
      <c r="B245" s="38"/>
      <c r="C245" s="216" t="s">
        <v>374</v>
      </c>
      <c r="D245" s="216" t="s">
        <v>215</v>
      </c>
      <c r="E245" s="217" t="s">
        <v>701</v>
      </c>
      <c r="F245" s="218" t="s">
        <v>702</v>
      </c>
      <c r="G245" s="219" t="s">
        <v>261</v>
      </c>
      <c r="H245" s="220">
        <v>8.1890000000000001</v>
      </c>
      <c r="I245" s="221"/>
      <c r="J245" s="222">
        <f>ROUND(I245*H245,2)</f>
        <v>0</v>
      </c>
      <c r="K245" s="218" t="s">
        <v>473</v>
      </c>
      <c r="L245" s="43"/>
      <c r="M245" s="223" t="s">
        <v>21</v>
      </c>
      <c r="N245" s="224" t="s">
        <v>46</v>
      </c>
      <c r="O245" s="79"/>
      <c r="P245" s="225">
        <f>O245*H245</f>
        <v>0</v>
      </c>
      <c r="Q245" s="225">
        <v>0</v>
      </c>
      <c r="R245" s="225">
        <f>Q245*H245</f>
        <v>0</v>
      </c>
      <c r="S245" s="225">
        <v>0</v>
      </c>
      <c r="T245" s="226">
        <f>S245*H245</f>
        <v>0</v>
      </c>
      <c r="AR245" s="17" t="s">
        <v>220</v>
      </c>
      <c r="AT245" s="17" t="s">
        <v>215</v>
      </c>
      <c r="AU245" s="17" t="s">
        <v>84</v>
      </c>
      <c r="AY245" s="17" t="s">
        <v>212</v>
      </c>
      <c r="BE245" s="227">
        <f>IF(N245="základní",J245,0)</f>
        <v>0</v>
      </c>
      <c r="BF245" s="227">
        <f>IF(N245="snížená",J245,0)</f>
        <v>0</v>
      </c>
      <c r="BG245" s="227">
        <f>IF(N245="zákl. přenesená",J245,0)</f>
        <v>0</v>
      </c>
      <c r="BH245" s="227">
        <f>IF(N245="sníž. přenesená",J245,0)</f>
        <v>0</v>
      </c>
      <c r="BI245" s="227">
        <f>IF(N245="nulová",J245,0)</f>
        <v>0</v>
      </c>
      <c r="BJ245" s="17" t="s">
        <v>82</v>
      </c>
      <c r="BK245" s="227">
        <f>ROUND(I245*H245,2)</f>
        <v>0</v>
      </c>
      <c r="BL245" s="17" t="s">
        <v>220</v>
      </c>
      <c r="BM245" s="17" t="s">
        <v>703</v>
      </c>
    </row>
    <row r="246" s="1" customFormat="1">
      <c r="B246" s="38"/>
      <c r="C246" s="39"/>
      <c r="D246" s="228" t="s">
        <v>545</v>
      </c>
      <c r="E246" s="39"/>
      <c r="F246" s="229" t="s">
        <v>695</v>
      </c>
      <c r="G246" s="39"/>
      <c r="H246" s="39"/>
      <c r="I246" s="143"/>
      <c r="J246" s="39"/>
      <c r="K246" s="39"/>
      <c r="L246" s="43"/>
      <c r="M246" s="230"/>
      <c r="N246" s="79"/>
      <c r="O246" s="79"/>
      <c r="P246" s="79"/>
      <c r="Q246" s="79"/>
      <c r="R246" s="79"/>
      <c r="S246" s="79"/>
      <c r="T246" s="80"/>
      <c r="AT246" s="17" t="s">
        <v>545</v>
      </c>
      <c r="AU246" s="17" t="s">
        <v>84</v>
      </c>
    </row>
    <row r="247" s="1" customFormat="1" ht="22.5" customHeight="1">
      <c r="B247" s="38"/>
      <c r="C247" s="216" t="s">
        <v>378</v>
      </c>
      <c r="D247" s="216" t="s">
        <v>215</v>
      </c>
      <c r="E247" s="217" t="s">
        <v>704</v>
      </c>
      <c r="F247" s="218" t="s">
        <v>574</v>
      </c>
      <c r="G247" s="219" t="s">
        <v>261</v>
      </c>
      <c r="H247" s="220">
        <v>2.8010000000000002</v>
      </c>
      <c r="I247" s="221"/>
      <c r="J247" s="222">
        <f>ROUND(I247*H247,2)</f>
        <v>0</v>
      </c>
      <c r="K247" s="218" t="s">
        <v>473</v>
      </c>
      <c r="L247" s="43"/>
      <c r="M247" s="223" t="s">
        <v>21</v>
      </c>
      <c r="N247" s="224" t="s">
        <v>46</v>
      </c>
      <c r="O247" s="79"/>
      <c r="P247" s="225">
        <f>O247*H247</f>
        <v>0</v>
      </c>
      <c r="Q247" s="225">
        <v>0</v>
      </c>
      <c r="R247" s="225">
        <f>Q247*H247</f>
        <v>0</v>
      </c>
      <c r="S247" s="225">
        <v>0</v>
      </c>
      <c r="T247" s="226">
        <f>S247*H247</f>
        <v>0</v>
      </c>
      <c r="AR247" s="17" t="s">
        <v>220</v>
      </c>
      <c r="AT247" s="17" t="s">
        <v>215</v>
      </c>
      <c r="AU247" s="17" t="s">
        <v>84</v>
      </c>
      <c r="AY247" s="17" t="s">
        <v>212</v>
      </c>
      <c r="BE247" s="227">
        <f>IF(N247="základní",J247,0)</f>
        <v>0</v>
      </c>
      <c r="BF247" s="227">
        <f>IF(N247="snížená",J247,0)</f>
        <v>0</v>
      </c>
      <c r="BG247" s="227">
        <f>IF(N247="zákl. přenesená",J247,0)</f>
        <v>0</v>
      </c>
      <c r="BH247" s="227">
        <f>IF(N247="sníž. přenesená",J247,0)</f>
        <v>0</v>
      </c>
      <c r="BI247" s="227">
        <f>IF(N247="nulová",J247,0)</f>
        <v>0</v>
      </c>
      <c r="BJ247" s="17" t="s">
        <v>82</v>
      </c>
      <c r="BK247" s="227">
        <f>ROUND(I247*H247,2)</f>
        <v>0</v>
      </c>
      <c r="BL247" s="17" t="s">
        <v>220</v>
      </c>
      <c r="BM247" s="17" t="s">
        <v>705</v>
      </c>
    </row>
    <row r="248" s="1" customFormat="1">
      <c r="B248" s="38"/>
      <c r="C248" s="39"/>
      <c r="D248" s="228" t="s">
        <v>222</v>
      </c>
      <c r="E248" s="39"/>
      <c r="F248" s="229" t="s">
        <v>683</v>
      </c>
      <c r="G248" s="39"/>
      <c r="H248" s="39"/>
      <c r="I248" s="143"/>
      <c r="J248" s="39"/>
      <c r="K248" s="39"/>
      <c r="L248" s="43"/>
      <c r="M248" s="230"/>
      <c r="N248" s="79"/>
      <c r="O248" s="79"/>
      <c r="P248" s="79"/>
      <c r="Q248" s="79"/>
      <c r="R248" s="79"/>
      <c r="S248" s="79"/>
      <c r="T248" s="80"/>
      <c r="AT248" s="17" t="s">
        <v>222</v>
      </c>
      <c r="AU248" s="17" t="s">
        <v>84</v>
      </c>
    </row>
    <row r="249" s="14" customFormat="1">
      <c r="B249" s="270"/>
      <c r="C249" s="271"/>
      <c r="D249" s="228" t="s">
        <v>229</v>
      </c>
      <c r="E249" s="272" t="s">
        <v>21</v>
      </c>
      <c r="F249" s="273" t="s">
        <v>706</v>
      </c>
      <c r="G249" s="271"/>
      <c r="H249" s="272" t="s">
        <v>21</v>
      </c>
      <c r="I249" s="274"/>
      <c r="J249" s="271"/>
      <c r="K249" s="271"/>
      <c r="L249" s="275"/>
      <c r="M249" s="276"/>
      <c r="N249" s="277"/>
      <c r="O249" s="277"/>
      <c r="P249" s="277"/>
      <c r="Q249" s="277"/>
      <c r="R249" s="277"/>
      <c r="S249" s="277"/>
      <c r="T249" s="278"/>
      <c r="AT249" s="279" t="s">
        <v>229</v>
      </c>
      <c r="AU249" s="279" t="s">
        <v>84</v>
      </c>
      <c r="AV249" s="14" t="s">
        <v>82</v>
      </c>
      <c r="AW249" s="14" t="s">
        <v>36</v>
      </c>
      <c r="AX249" s="14" t="s">
        <v>75</v>
      </c>
      <c r="AY249" s="279" t="s">
        <v>212</v>
      </c>
    </row>
    <row r="250" s="12" customFormat="1">
      <c r="B250" s="231"/>
      <c r="C250" s="232"/>
      <c r="D250" s="228" t="s">
        <v>229</v>
      </c>
      <c r="E250" s="233" t="s">
        <v>21</v>
      </c>
      <c r="F250" s="234" t="s">
        <v>707</v>
      </c>
      <c r="G250" s="232"/>
      <c r="H250" s="235">
        <v>2.8010000000000002</v>
      </c>
      <c r="I250" s="236"/>
      <c r="J250" s="232"/>
      <c r="K250" s="232"/>
      <c r="L250" s="237"/>
      <c r="M250" s="238"/>
      <c r="N250" s="239"/>
      <c r="O250" s="239"/>
      <c r="P250" s="239"/>
      <c r="Q250" s="239"/>
      <c r="R250" s="239"/>
      <c r="S250" s="239"/>
      <c r="T250" s="240"/>
      <c r="AT250" s="241" t="s">
        <v>229</v>
      </c>
      <c r="AU250" s="241" t="s">
        <v>84</v>
      </c>
      <c r="AV250" s="12" t="s">
        <v>84</v>
      </c>
      <c r="AW250" s="12" t="s">
        <v>36</v>
      </c>
      <c r="AX250" s="12" t="s">
        <v>82</v>
      </c>
      <c r="AY250" s="241" t="s">
        <v>212</v>
      </c>
    </row>
    <row r="251" s="11" customFormat="1" ht="22.8" customHeight="1">
      <c r="B251" s="200"/>
      <c r="C251" s="201"/>
      <c r="D251" s="202" t="s">
        <v>74</v>
      </c>
      <c r="E251" s="214" t="s">
        <v>708</v>
      </c>
      <c r="F251" s="214" t="s">
        <v>709</v>
      </c>
      <c r="G251" s="201"/>
      <c r="H251" s="201"/>
      <c r="I251" s="204"/>
      <c r="J251" s="215">
        <f>BK251</f>
        <v>0</v>
      </c>
      <c r="K251" s="201"/>
      <c r="L251" s="206"/>
      <c r="M251" s="207"/>
      <c r="N251" s="208"/>
      <c r="O251" s="208"/>
      <c r="P251" s="209">
        <f>SUM(P252:P254)</f>
        <v>0</v>
      </c>
      <c r="Q251" s="208"/>
      <c r="R251" s="209">
        <f>SUM(R252:R254)</f>
        <v>0</v>
      </c>
      <c r="S251" s="208"/>
      <c r="T251" s="210">
        <f>SUM(T252:T254)</f>
        <v>0</v>
      </c>
      <c r="AR251" s="211" t="s">
        <v>82</v>
      </c>
      <c r="AT251" s="212" t="s">
        <v>74</v>
      </c>
      <c r="AU251" s="212" t="s">
        <v>82</v>
      </c>
      <c r="AY251" s="211" t="s">
        <v>212</v>
      </c>
      <c r="BK251" s="213">
        <f>SUM(BK252:BK254)</f>
        <v>0</v>
      </c>
    </row>
    <row r="252" s="1" customFormat="1" ht="22.5" customHeight="1">
      <c r="B252" s="38"/>
      <c r="C252" s="216" t="s">
        <v>383</v>
      </c>
      <c r="D252" s="216" t="s">
        <v>215</v>
      </c>
      <c r="E252" s="217" t="s">
        <v>710</v>
      </c>
      <c r="F252" s="218" t="s">
        <v>711</v>
      </c>
      <c r="G252" s="219" t="s">
        <v>261</v>
      </c>
      <c r="H252" s="220">
        <v>60.215000000000003</v>
      </c>
      <c r="I252" s="221"/>
      <c r="J252" s="222">
        <f>ROUND(I252*H252,2)</f>
        <v>0</v>
      </c>
      <c r="K252" s="218" t="s">
        <v>473</v>
      </c>
      <c r="L252" s="43"/>
      <c r="M252" s="223" t="s">
        <v>21</v>
      </c>
      <c r="N252" s="224" t="s">
        <v>46</v>
      </c>
      <c r="O252" s="79"/>
      <c r="P252" s="225">
        <f>O252*H252</f>
        <v>0</v>
      </c>
      <c r="Q252" s="225">
        <v>0</v>
      </c>
      <c r="R252" s="225">
        <f>Q252*H252</f>
        <v>0</v>
      </c>
      <c r="S252" s="225">
        <v>0</v>
      </c>
      <c r="T252" s="226">
        <f>S252*H252</f>
        <v>0</v>
      </c>
      <c r="AR252" s="17" t="s">
        <v>220</v>
      </c>
      <c r="AT252" s="17" t="s">
        <v>215</v>
      </c>
      <c r="AU252" s="17" t="s">
        <v>84</v>
      </c>
      <c r="AY252" s="17" t="s">
        <v>212</v>
      </c>
      <c r="BE252" s="227">
        <f>IF(N252="základní",J252,0)</f>
        <v>0</v>
      </c>
      <c r="BF252" s="227">
        <f>IF(N252="snížená",J252,0)</f>
        <v>0</v>
      </c>
      <c r="BG252" s="227">
        <f>IF(N252="zákl. přenesená",J252,0)</f>
        <v>0</v>
      </c>
      <c r="BH252" s="227">
        <f>IF(N252="sníž. přenesená",J252,0)</f>
        <v>0</v>
      </c>
      <c r="BI252" s="227">
        <f>IF(N252="nulová",J252,0)</f>
        <v>0</v>
      </c>
      <c r="BJ252" s="17" t="s">
        <v>82</v>
      </c>
      <c r="BK252" s="227">
        <f>ROUND(I252*H252,2)</f>
        <v>0</v>
      </c>
      <c r="BL252" s="17" t="s">
        <v>220</v>
      </c>
      <c r="BM252" s="17" t="s">
        <v>712</v>
      </c>
    </row>
    <row r="253" s="1" customFormat="1">
      <c r="B253" s="38"/>
      <c r="C253" s="39"/>
      <c r="D253" s="228" t="s">
        <v>222</v>
      </c>
      <c r="E253" s="39"/>
      <c r="F253" s="229" t="s">
        <v>713</v>
      </c>
      <c r="G253" s="39"/>
      <c r="H253" s="39"/>
      <c r="I253" s="143"/>
      <c r="J253" s="39"/>
      <c r="K253" s="39"/>
      <c r="L253" s="43"/>
      <c r="M253" s="230"/>
      <c r="N253" s="79"/>
      <c r="O253" s="79"/>
      <c r="P253" s="79"/>
      <c r="Q253" s="79"/>
      <c r="R253" s="79"/>
      <c r="S253" s="79"/>
      <c r="T253" s="80"/>
      <c r="AT253" s="17" t="s">
        <v>222</v>
      </c>
      <c r="AU253" s="17" t="s">
        <v>84</v>
      </c>
    </row>
    <row r="254" s="1" customFormat="1">
      <c r="B254" s="38"/>
      <c r="C254" s="39"/>
      <c r="D254" s="228" t="s">
        <v>545</v>
      </c>
      <c r="E254" s="39"/>
      <c r="F254" s="229" t="s">
        <v>714</v>
      </c>
      <c r="G254" s="39"/>
      <c r="H254" s="39"/>
      <c r="I254" s="143"/>
      <c r="J254" s="39"/>
      <c r="K254" s="39"/>
      <c r="L254" s="43"/>
      <c r="M254" s="280"/>
      <c r="N254" s="281"/>
      <c r="O254" s="281"/>
      <c r="P254" s="281"/>
      <c r="Q254" s="281"/>
      <c r="R254" s="281"/>
      <c r="S254" s="281"/>
      <c r="T254" s="282"/>
      <c r="AT254" s="17" t="s">
        <v>545</v>
      </c>
      <c r="AU254" s="17" t="s">
        <v>84</v>
      </c>
    </row>
    <row r="255" s="1" customFormat="1" ht="6.96" customHeight="1">
      <c r="B255" s="57"/>
      <c r="C255" s="58"/>
      <c r="D255" s="58"/>
      <c r="E255" s="58"/>
      <c r="F255" s="58"/>
      <c r="G255" s="58"/>
      <c r="H255" s="58"/>
      <c r="I255" s="167"/>
      <c r="J255" s="58"/>
      <c r="K255" s="58"/>
      <c r="L255" s="43"/>
    </row>
  </sheetData>
  <sheetProtection sheet="1" autoFilter="0" formatColumns="0" formatRows="0" objects="1" scenarios="1" spinCount="100000" saltValue="ZViGzlPxkrjqeT7jdRUvdiyzzdj1vwqvDX3LwlHSntG/zQhC3Sce44f0RQmjY7zBkTVmrvqJlmGA2Dg3J1WTHw==" hashValue="6TVyw896WCdpXomLeVgXN1kMKyRK3kIydUJ+yr5loeowqOpoiZAN8ZcmvOWaIjT5f8A6E6lZ2/exCSNysdotnw==" algorithmName="SHA-512" password="CC35"/>
  <autoFilter ref="C97:K254"/>
  <mergeCells count="15">
    <mergeCell ref="E7:H7"/>
    <mergeCell ref="E11:H11"/>
    <mergeCell ref="E9:H9"/>
    <mergeCell ref="E13:H13"/>
    <mergeCell ref="E22:H22"/>
    <mergeCell ref="E31:H31"/>
    <mergeCell ref="E52:H52"/>
    <mergeCell ref="E56:H56"/>
    <mergeCell ref="E54:H54"/>
    <mergeCell ref="E58:H58"/>
    <mergeCell ref="E84:H84"/>
    <mergeCell ref="E88:H88"/>
    <mergeCell ref="E86:H86"/>
    <mergeCell ref="E90:H9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99</v>
      </c>
    </row>
    <row r="3" ht="6.96" customHeight="1">
      <c r="B3" s="137"/>
      <c r="C3" s="138"/>
      <c r="D3" s="138"/>
      <c r="E3" s="138"/>
      <c r="F3" s="138"/>
      <c r="G3" s="138"/>
      <c r="H3" s="138"/>
      <c r="I3" s="139"/>
      <c r="J3" s="138"/>
      <c r="K3" s="138"/>
      <c r="L3" s="20"/>
      <c r="AT3" s="17" t="s">
        <v>84</v>
      </c>
    </row>
    <row r="4" ht="24.96" customHeight="1">
      <c r="B4" s="20"/>
      <c r="D4" s="140" t="s">
        <v>182</v>
      </c>
      <c r="L4" s="20"/>
      <c r="M4" s="24" t="s">
        <v>10</v>
      </c>
      <c r="AT4" s="17" t="s">
        <v>4</v>
      </c>
    </row>
    <row r="5" ht="6.96" customHeight="1">
      <c r="B5" s="20"/>
      <c r="L5" s="20"/>
    </row>
    <row r="6" ht="12" customHeight="1">
      <c r="B6" s="20"/>
      <c r="D6" s="141" t="s">
        <v>16</v>
      </c>
      <c r="L6" s="20"/>
    </row>
    <row r="7" ht="16.5" customHeight="1">
      <c r="B7" s="20"/>
      <c r="E7" s="142" t="str">
        <f>'Rekapitulace stavby'!K6</f>
        <v>Oprava přejezdů v obvodu ST Ústí n.L.</v>
      </c>
      <c r="F7" s="141"/>
      <c r="G7" s="141"/>
      <c r="H7" s="141"/>
      <c r="L7" s="20"/>
    </row>
    <row r="8" ht="12" customHeight="1">
      <c r="B8" s="20"/>
      <c r="D8" s="141" t="s">
        <v>183</v>
      </c>
      <c r="L8" s="20"/>
    </row>
    <row r="9" s="1" customFormat="1" ht="16.5" customHeight="1">
      <c r="B9" s="43"/>
      <c r="E9" s="142" t="s">
        <v>184</v>
      </c>
      <c r="F9" s="1"/>
      <c r="G9" s="1"/>
      <c r="H9" s="1"/>
      <c r="I9" s="143"/>
      <c r="L9" s="43"/>
    </row>
    <row r="10" s="1" customFormat="1" ht="12" customHeight="1">
      <c r="B10" s="43"/>
      <c r="D10" s="141" t="s">
        <v>185</v>
      </c>
      <c r="I10" s="143"/>
      <c r="L10" s="43"/>
    </row>
    <row r="11" s="1" customFormat="1" ht="36.96" customHeight="1">
      <c r="B11" s="43"/>
      <c r="E11" s="144" t="s">
        <v>715</v>
      </c>
      <c r="F11" s="1"/>
      <c r="G11" s="1"/>
      <c r="H11" s="1"/>
      <c r="I11" s="143"/>
      <c r="L11" s="43"/>
    </row>
    <row r="12" s="1" customFormat="1">
      <c r="B12" s="43"/>
      <c r="I12" s="143"/>
      <c r="L12" s="43"/>
    </row>
    <row r="13" s="1" customFormat="1" ht="12" customHeight="1">
      <c r="B13" s="43"/>
      <c r="D13" s="141" t="s">
        <v>18</v>
      </c>
      <c r="F13" s="17" t="s">
        <v>21</v>
      </c>
      <c r="I13" s="145" t="s">
        <v>20</v>
      </c>
      <c r="J13" s="17" t="s">
        <v>21</v>
      </c>
      <c r="L13" s="43"/>
    </row>
    <row r="14" s="1" customFormat="1" ht="12" customHeight="1">
      <c r="B14" s="43"/>
      <c r="D14" s="141" t="s">
        <v>22</v>
      </c>
      <c r="F14" s="17" t="s">
        <v>23</v>
      </c>
      <c r="I14" s="145" t="s">
        <v>24</v>
      </c>
      <c r="J14" s="146" t="str">
        <f>'Rekapitulace stavby'!AN8</f>
        <v>2. 11. 2018</v>
      </c>
      <c r="L14" s="43"/>
    </row>
    <row r="15" s="1" customFormat="1" ht="10.8" customHeight="1">
      <c r="B15" s="43"/>
      <c r="I15" s="143"/>
      <c r="L15" s="43"/>
    </row>
    <row r="16" s="1" customFormat="1" ht="12" customHeight="1">
      <c r="B16" s="43"/>
      <c r="D16" s="141" t="s">
        <v>26</v>
      </c>
      <c r="I16" s="145" t="s">
        <v>27</v>
      </c>
      <c r="J16" s="17" t="s">
        <v>28</v>
      </c>
      <c r="L16" s="43"/>
    </row>
    <row r="17" s="1" customFormat="1" ht="18" customHeight="1">
      <c r="B17" s="43"/>
      <c r="E17" s="17" t="s">
        <v>29</v>
      </c>
      <c r="I17" s="145" t="s">
        <v>30</v>
      </c>
      <c r="J17" s="17" t="s">
        <v>31</v>
      </c>
      <c r="L17" s="43"/>
    </row>
    <row r="18" s="1" customFormat="1" ht="6.96" customHeight="1">
      <c r="B18" s="43"/>
      <c r="I18" s="143"/>
      <c r="L18" s="43"/>
    </row>
    <row r="19" s="1" customFormat="1" ht="12" customHeight="1">
      <c r="B19" s="43"/>
      <c r="D19" s="141" t="s">
        <v>32</v>
      </c>
      <c r="I19" s="145" t="s">
        <v>27</v>
      </c>
      <c r="J19" s="33" t="str">
        <f>'Rekapitulace stavby'!AN13</f>
        <v>Vyplň údaj</v>
      </c>
      <c r="L19" s="43"/>
    </row>
    <row r="20" s="1" customFormat="1" ht="18" customHeight="1">
      <c r="B20" s="43"/>
      <c r="E20" s="33" t="str">
        <f>'Rekapitulace stavby'!E14</f>
        <v>Vyplň údaj</v>
      </c>
      <c r="F20" s="17"/>
      <c r="G20" s="17"/>
      <c r="H20" s="17"/>
      <c r="I20" s="145" t="s">
        <v>30</v>
      </c>
      <c r="J20" s="33" t="str">
        <f>'Rekapitulace stavby'!AN14</f>
        <v>Vyplň údaj</v>
      </c>
      <c r="L20" s="43"/>
    </row>
    <row r="21" s="1" customFormat="1" ht="6.96" customHeight="1">
      <c r="B21" s="43"/>
      <c r="I21" s="143"/>
      <c r="L21" s="43"/>
    </row>
    <row r="22" s="1" customFormat="1" ht="12" customHeight="1">
      <c r="B22" s="43"/>
      <c r="D22" s="141" t="s">
        <v>34</v>
      </c>
      <c r="I22" s="145" t="s">
        <v>27</v>
      </c>
      <c r="J22" s="17" t="str">
        <f>IF('Rekapitulace stavby'!AN16="","",'Rekapitulace stavby'!AN16)</f>
        <v/>
      </c>
      <c r="L22" s="43"/>
    </row>
    <row r="23" s="1" customFormat="1" ht="18" customHeight="1">
      <c r="B23" s="43"/>
      <c r="E23" s="17" t="str">
        <f>IF('Rekapitulace stavby'!E17="","",'Rekapitulace stavby'!E17)</f>
        <v xml:space="preserve"> </v>
      </c>
      <c r="I23" s="145" t="s">
        <v>30</v>
      </c>
      <c r="J23" s="17" t="str">
        <f>IF('Rekapitulace stavby'!AN17="","",'Rekapitulace stavby'!AN17)</f>
        <v/>
      </c>
      <c r="L23" s="43"/>
    </row>
    <row r="24" s="1" customFormat="1" ht="6.96" customHeight="1">
      <c r="B24" s="43"/>
      <c r="I24" s="143"/>
      <c r="L24" s="43"/>
    </row>
    <row r="25" s="1" customFormat="1" ht="12" customHeight="1">
      <c r="B25" s="43"/>
      <c r="D25" s="141" t="s">
        <v>37</v>
      </c>
      <c r="I25" s="145" t="s">
        <v>27</v>
      </c>
      <c r="J25" s="17" t="s">
        <v>21</v>
      </c>
      <c r="L25" s="43"/>
    </row>
    <row r="26" s="1" customFormat="1" ht="18" customHeight="1">
      <c r="B26" s="43"/>
      <c r="E26" s="17" t="s">
        <v>38</v>
      </c>
      <c r="I26" s="145" t="s">
        <v>30</v>
      </c>
      <c r="J26" s="17" t="s">
        <v>21</v>
      </c>
      <c r="L26" s="43"/>
    </row>
    <row r="27" s="1" customFormat="1" ht="6.96" customHeight="1">
      <c r="B27" s="43"/>
      <c r="I27" s="143"/>
      <c r="L27" s="43"/>
    </row>
    <row r="28" s="1" customFormat="1" ht="12" customHeight="1">
      <c r="B28" s="43"/>
      <c r="D28" s="141" t="s">
        <v>39</v>
      </c>
      <c r="I28" s="143"/>
      <c r="L28" s="43"/>
    </row>
    <row r="29" s="7" customFormat="1" ht="45" customHeight="1">
      <c r="B29" s="147"/>
      <c r="E29" s="148" t="s">
        <v>40</v>
      </c>
      <c r="F29" s="148"/>
      <c r="G29" s="148"/>
      <c r="H29" s="148"/>
      <c r="I29" s="149"/>
      <c r="L29" s="147"/>
    </row>
    <row r="30" s="1" customFormat="1" ht="6.96" customHeight="1">
      <c r="B30" s="43"/>
      <c r="I30" s="143"/>
      <c r="L30" s="43"/>
    </row>
    <row r="31" s="1" customFormat="1" ht="6.96" customHeight="1">
      <c r="B31" s="43"/>
      <c r="D31" s="71"/>
      <c r="E31" s="71"/>
      <c r="F31" s="71"/>
      <c r="G31" s="71"/>
      <c r="H31" s="71"/>
      <c r="I31" s="150"/>
      <c r="J31" s="71"/>
      <c r="K31" s="71"/>
      <c r="L31" s="43"/>
    </row>
    <row r="32" s="1" customFormat="1" ht="25.44" customHeight="1">
      <c r="B32" s="43"/>
      <c r="D32" s="151" t="s">
        <v>41</v>
      </c>
      <c r="I32" s="143"/>
      <c r="J32" s="152">
        <f>ROUND(J86, 2)</f>
        <v>0</v>
      </c>
      <c r="L32" s="43"/>
    </row>
    <row r="33" s="1" customFormat="1" ht="6.96" customHeight="1">
      <c r="B33" s="43"/>
      <c r="D33" s="71"/>
      <c r="E33" s="71"/>
      <c r="F33" s="71"/>
      <c r="G33" s="71"/>
      <c r="H33" s="71"/>
      <c r="I33" s="150"/>
      <c r="J33" s="71"/>
      <c r="K33" s="71"/>
      <c r="L33" s="43"/>
    </row>
    <row r="34" s="1" customFormat="1" ht="14.4" customHeight="1">
      <c r="B34" s="43"/>
      <c r="F34" s="153" t="s">
        <v>43</v>
      </c>
      <c r="I34" s="154" t="s">
        <v>42</v>
      </c>
      <c r="J34" s="153" t="s">
        <v>44</v>
      </c>
      <c r="L34" s="43"/>
    </row>
    <row r="35" s="1" customFormat="1" ht="14.4" customHeight="1">
      <c r="B35" s="43"/>
      <c r="D35" s="141" t="s">
        <v>45</v>
      </c>
      <c r="E35" s="141" t="s">
        <v>46</v>
      </c>
      <c r="F35" s="155">
        <f>ROUND((SUM(BE86:BE97)),  2)</f>
        <v>0</v>
      </c>
      <c r="I35" s="156">
        <v>0.20999999999999999</v>
      </c>
      <c r="J35" s="155">
        <f>ROUND(((SUM(BE86:BE97))*I35),  2)</f>
        <v>0</v>
      </c>
      <c r="L35" s="43"/>
    </row>
    <row r="36" s="1" customFormat="1" ht="14.4" customHeight="1">
      <c r="B36" s="43"/>
      <c r="E36" s="141" t="s">
        <v>47</v>
      </c>
      <c r="F36" s="155">
        <f>ROUND((SUM(BF86:BF97)),  2)</f>
        <v>0</v>
      </c>
      <c r="I36" s="156">
        <v>0.14999999999999999</v>
      </c>
      <c r="J36" s="155">
        <f>ROUND(((SUM(BF86:BF97))*I36),  2)</f>
        <v>0</v>
      </c>
      <c r="L36" s="43"/>
    </row>
    <row r="37" hidden="1" s="1" customFormat="1" ht="14.4" customHeight="1">
      <c r="B37" s="43"/>
      <c r="E37" s="141" t="s">
        <v>48</v>
      </c>
      <c r="F37" s="155">
        <f>ROUND((SUM(BG86:BG97)),  2)</f>
        <v>0</v>
      </c>
      <c r="I37" s="156">
        <v>0.20999999999999999</v>
      </c>
      <c r="J37" s="155">
        <f>0</f>
        <v>0</v>
      </c>
      <c r="L37" s="43"/>
    </row>
    <row r="38" hidden="1" s="1" customFormat="1" ht="14.4" customHeight="1">
      <c r="B38" s="43"/>
      <c r="E38" s="141" t="s">
        <v>49</v>
      </c>
      <c r="F38" s="155">
        <f>ROUND((SUM(BH86:BH97)),  2)</f>
        <v>0</v>
      </c>
      <c r="I38" s="156">
        <v>0.14999999999999999</v>
      </c>
      <c r="J38" s="155">
        <f>0</f>
        <v>0</v>
      </c>
      <c r="L38" s="43"/>
    </row>
    <row r="39" hidden="1" s="1" customFormat="1" ht="14.4" customHeight="1">
      <c r="B39" s="43"/>
      <c r="E39" s="141" t="s">
        <v>50</v>
      </c>
      <c r="F39" s="155">
        <f>ROUND((SUM(BI86:BI97)),  2)</f>
        <v>0</v>
      </c>
      <c r="I39" s="156">
        <v>0</v>
      </c>
      <c r="J39" s="155">
        <f>0</f>
        <v>0</v>
      </c>
      <c r="L39" s="43"/>
    </row>
    <row r="40" s="1" customFormat="1" ht="6.96" customHeight="1">
      <c r="B40" s="43"/>
      <c r="I40" s="143"/>
      <c r="L40" s="43"/>
    </row>
    <row r="41" s="1" customFormat="1" ht="25.44" customHeight="1">
      <c r="B41" s="43"/>
      <c r="C41" s="157"/>
      <c r="D41" s="158" t="s">
        <v>51</v>
      </c>
      <c r="E41" s="159"/>
      <c r="F41" s="159"/>
      <c r="G41" s="160" t="s">
        <v>52</v>
      </c>
      <c r="H41" s="161" t="s">
        <v>53</v>
      </c>
      <c r="I41" s="162"/>
      <c r="J41" s="163">
        <f>SUM(J32:J39)</f>
        <v>0</v>
      </c>
      <c r="K41" s="164"/>
      <c r="L41" s="43"/>
    </row>
    <row r="42" s="1" customFormat="1" ht="14.4" customHeight="1">
      <c r="B42" s="165"/>
      <c r="C42" s="166"/>
      <c r="D42" s="166"/>
      <c r="E42" s="166"/>
      <c r="F42" s="166"/>
      <c r="G42" s="166"/>
      <c r="H42" s="166"/>
      <c r="I42" s="167"/>
      <c r="J42" s="166"/>
      <c r="K42" s="166"/>
      <c r="L42" s="43"/>
    </row>
    <row r="46" s="1" customFormat="1" ht="6.96" customHeight="1">
      <c r="B46" s="168"/>
      <c r="C46" s="169"/>
      <c r="D46" s="169"/>
      <c r="E46" s="169"/>
      <c r="F46" s="169"/>
      <c r="G46" s="169"/>
      <c r="H46" s="169"/>
      <c r="I46" s="170"/>
      <c r="J46" s="169"/>
      <c r="K46" s="169"/>
      <c r="L46" s="43"/>
    </row>
    <row r="47" s="1" customFormat="1" ht="24.96" customHeight="1">
      <c r="B47" s="38"/>
      <c r="C47" s="23" t="s">
        <v>189</v>
      </c>
      <c r="D47" s="39"/>
      <c r="E47" s="39"/>
      <c r="F47" s="39"/>
      <c r="G47" s="39"/>
      <c r="H47" s="39"/>
      <c r="I47" s="143"/>
      <c r="J47" s="39"/>
      <c r="K47" s="39"/>
      <c r="L47" s="43"/>
    </row>
    <row r="48" s="1" customFormat="1" ht="6.96" customHeight="1">
      <c r="B48" s="38"/>
      <c r="C48" s="39"/>
      <c r="D48" s="39"/>
      <c r="E48" s="39"/>
      <c r="F48" s="39"/>
      <c r="G48" s="39"/>
      <c r="H48" s="39"/>
      <c r="I48" s="143"/>
      <c r="J48" s="39"/>
      <c r="K48" s="39"/>
      <c r="L48" s="43"/>
    </row>
    <row r="49" s="1" customFormat="1" ht="12" customHeight="1">
      <c r="B49" s="38"/>
      <c r="C49" s="32" t="s">
        <v>16</v>
      </c>
      <c r="D49" s="39"/>
      <c r="E49" s="39"/>
      <c r="F49" s="39"/>
      <c r="G49" s="39"/>
      <c r="H49" s="39"/>
      <c r="I49" s="143"/>
      <c r="J49" s="39"/>
      <c r="K49" s="39"/>
      <c r="L49" s="43"/>
    </row>
    <row r="50" s="1" customFormat="1" ht="16.5" customHeight="1">
      <c r="B50" s="38"/>
      <c r="C50" s="39"/>
      <c r="D50" s="39"/>
      <c r="E50" s="171" t="str">
        <f>E7</f>
        <v>Oprava přejezdů v obvodu ST Ústí n.L.</v>
      </c>
      <c r="F50" s="32"/>
      <c r="G50" s="32"/>
      <c r="H50" s="32"/>
      <c r="I50" s="143"/>
      <c r="J50" s="39"/>
      <c r="K50" s="39"/>
      <c r="L50" s="43"/>
    </row>
    <row r="51" ht="12" customHeight="1">
      <c r="B51" s="21"/>
      <c r="C51" s="32" t="s">
        <v>183</v>
      </c>
      <c r="D51" s="22"/>
      <c r="E51" s="22"/>
      <c r="F51" s="22"/>
      <c r="G51" s="22"/>
      <c r="H51" s="22"/>
      <c r="I51" s="136"/>
      <c r="J51" s="22"/>
      <c r="K51" s="22"/>
      <c r="L51" s="20"/>
    </row>
    <row r="52" s="1" customFormat="1" ht="16.5" customHeight="1">
      <c r="B52" s="38"/>
      <c r="C52" s="39"/>
      <c r="D52" s="39"/>
      <c r="E52" s="171" t="s">
        <v>184</v>
      </c>
      <c r="F52" s="39"/>
      <c r="G52" s="39"/>
      <c r="H52" s="39"/>
      <c r="I52" s="143"/>
      <c r="J52" s="39"/>
      <c r="K52" s="39"/>
      <c r="L52" s="43"/>
    </row>
    <row r="53" s="1" customFormat="1" ht="12" customHeight="1">
      <c r="B53" s="38"/>
      <c r="C53" s="32" t="s">
        <v>185</v>
      </c>
      <c r="D53" s="39"/>
      <c r="E53" s="39"/>
      <c r="F53" s="39"/>
      <c r="G53" s="39"/>
      <c r="H53" s="39"/>
      <c r="I53" s="143"/>
      <c r="J53" s="39"/>
      <c r="K53" s="39"/>
      <c r="L53" s="43"/>
    </row>
    <row r="54" s="1" customFormat="1" ht="16.5" customHeight="1">
      <c r="B54" s="38"/>
      <c r="C54" s="39"/>
      <c r="D54" s="39"/>
      <c r="E54" s="64" t="str">
        <f>E11</f>
        <v>B - VRN</v>
      </c>
      <c r="F54" s="39"/>
      <c r="G54" s="39"/>
      <c r="H54" s="39"/>
      <c r="I54" s="143"/>
      <c r="J54" s="39"/>
      <c r="K54" s="39"/>
      <c r="L54" s="43"/>
    </row>
    <row r="55" s="1" customFormat="1" ht="6.96" customHeight="1">
      <c r="B55" s="38"/>
      <c r="C55" s="39"/>
      <c r="D55" s="39"/>
      <c r="E55" s="39"/>
      <c r="F55" s="39"/>
      <c r="G55" s="39"/>
      <c r="H55" s="39"/>
      <c r="I55" s="143"/>
      <c r="J55" s="39"/>
      <c r="K55" s="39"/>
      <c r="L55" s="43"/>
    </row>
    <row r="56" s="1" customFormat="1" ht="12" customHeight="1">
      <c r="B56" s="38"/>
      <c r="C56" s="32" t="s">
        <v>22</v>
      </c>
      <c r="D56" s="39"/>
      <c r="E56" s="39"/>
      <c r="F56" s="27" t="str">
        <f>F14</f>
        <v>obvod ST Ústí n.L.</v>
      </c>
      <c r="G56" s="39"/>
      <c r="H56" s="39"/>
      <c r="I56" s="145" t="s">
        <v>24</v>
      </c>
      <c r="J56" s="67" t="str">
        <f>IF(J14="","",J14)</f>
        <v>2. 11. 2018</v>
      </c>
      <c r="K56" s="39"/>
      <c r="L56" s="43"/>
    </row>
    <row r="57" s="1" customFormat="1" ht="6.96" customHeight="1">
      <c r="B57" s="38"/>
      <c r="C57" s="39"/>
      <c r="D57" s="39"/>
      <c r="E57" s="39"/>
      <c r="F57" s="39"/>
      <c r="G57" s="39"/>
      <c r="H57" s="39"/>
      <c r="I57" s="143"/>
      <c r="J57" s="39"/>
      <c r="K57" s="39"/>
      <c r="L57" s="43"/>
    </row>
    <row r="58" s="1" customFormat="1" ht="13.65" customHeight="1">
      <c r="B58" s="38"/>
      <c r="C58" s="32" t="s">
        <v>26</v>
      </c>
      <c r="D58" s="39"/>
      <c r="E58" s="39"/>
      <c r="F58" s="27" t="str">
        <f>E17</f>
        <v>SŽDC s.o., OŘ Ústí n.L., ST Ústí n.L.</v>
      </c>
      <c r="G58" s="39"/>
      <c r="H58" s="39"/>
      <c r="I58" s="145" t="s">
        <v>34</v>
      </c>
      <c r="J58" s="36" t="str">
        <f>E23</f>
        <v xml:space="preserve"> </v>
      </c>
      <c r="K58" s="39"/>
      <c r="L58" s="43"/>
    </row>
    <row r="59" s="1" customFormat="1" ht="24.9" customHeight="1">
      <c r="B59" s="38"/>
      <c r="C59" s="32" t="s">
        <v>32</v>
      </c>
      <c r="D59" s="39"/>
      <c r="E59" s="39"/>
      <c r="F59" s="27" t="str">
        <f>IF(E20="","",E20)</f>
        <v>Vyplň údaj</v>
      </c>
      <c r="G59" s="39"/>
      <c r="H59" s="39"/>
      <c r="I59" s="145" t="s">
        <v>37</v>
      </c>
      <c r="J59" s="36" t="str">
        <f>E26</f>
        <v>Jakub Lukášek, DiS; Jan Seemann, DiS</v>
      </c>
      <c r="K59" s="39"/>
      <c r="L59" s="43"/>
    </row>
    <row r="60" s="1" customFormat="1" ht="10.32" customHeight="1">
      <c r="B60" s="38"/>
      <c r="C60" s="39"/>
      <c r="D60" s="39"/>
      <c r="E60" s="39"/>
      <c r="F60" s="39"/>
      <c r="G60" s="39"/>
      <c r="H60" s="39"/>
      <c r="I60" s="143"/>
      <c r="J60" s="39"/>
      <c r="K60" s="39"/>
      <c r="L60" s="43"/>
    </row>
    <row r="61" s="1" customFormat="1" ht="29.28" customHeight="1">
      <c r="B61" s="38"/>
      <c r="C61" s="172" t="s">
        <v>190</v>
      </c>
      <c r="D61" s="173"/>
      <c r="E61" s="173"/>
      <c r="F61" s="173"/>
      <c r="G61" s="173"/>
      <c r="H61" s="173"/>
      <c r="I61" s="174"/>
      <c r="J61" s="175" t="s">
        <v>191</v>
      </c>
      <c r="K61" s="173"/>
      <c r="L61" s="43"/>
    </row>
    <row r="62" s="1" customFormat="1" ht="10.32" customHeight="1">
      <c r="B62" s="38"/>
      <c r="C62" s="39"/>
      <c r="D62" s="39"/>
      <c r="E62" s="39"/>
      <c r="F62" s="39"/>
      <c r="G62" s="39"/>
      <c r="H62" s="39"/>
      <c r="I62" s="143"/>
      <c r="J62" s="39"/>
      <c r="K62" s="39"/>
      <c r="L62" s="43"/>
    </row>
    <row r="63" s="1" customFormat="1" ht="22.8" customHeight="1">
      <c r="B63" s="38"/>
      <c r="C63" s="176" t="s">
        <v>73</v>
      </c>
      <c r="D63" s="39"/>
      <c r="E63" s="39"/>
      <c r="F63" s="39"/>
      <c r="G63" s="39"/>
      <c r="H63" s="39"/>
      <c r="I63" s="143"/>
      <c r="J63" s="97">
        <f>J86</f>
        <v>0</v>
      </c>
      <c r="K63" s="39"/>
      <c r="L63" s="43"/>
      <c r="AU63" s="17" t="s">
        <v>192</v>
      </c>
    </row>
    <row r="64" s="8" customFormat="1" ht="24.96" customHeight="1">
      <c r="B64" s="177"/>
      <c r="C64" s="178"/>
      <c r="D64" s="179" t="s">
        <v>196</v>
      </c>
      <c r="E64" s="180"/>
      <c r="F64" s="180"/>
      <c r="G64" s="180"/>
      <c r="H64" s="180"/>
      <c r="I64" s="181"/>
      <c r="J64" s="182">
        <f>J87</f>
        <v>0</v>
      </c>
      <c r="K64" s="178"/>
      <c r="L64" s="183"/>
    </row>
    <row r="65" s="1" customFormat="1" ht="21.84" customHeight="1">
      <c r="B65" s="38"/>
      <c r="C65" s="39"/>
      <c r="D65" s="39"/>
      <c r="E65" s="39"/>
      <c r="F65" s="39"/>
      <c r="G65" s="39"/>
      <c r="H65" s="39"/>
      <c r="I65" s="143"/>
      <c r="J65" s="39"/>
      <c r="K65" s="39"/>
      <c r="L65" s="43"/>
    </row>
    <row r="66" s="1" customFormat="1" ht="6.96" customHeight="1">
      <c r="B66" s="57"/>
      <c r="C66" s="58"/>
      <c r="D66" s="58"/>
      <c r="E66" s="58"/>
      <c r="F66" s="58"/>
      <c r="G66" s="58"/>
      <c r="H66" s="58"/>
      <c r="I66" s="167"/>
      <c r="J66" s="58"/>
      <c r="K66" s="58"/>
      <c r="L66" s="43"/>
    </row>
    <row r="70" s="1" customFormat="1" ht="6.96" customHeight="1">
      <c r="B70" s="59"/>
      <c r="C70" s="60"/>
      <c r="D70" s="60"/>
      <c r="E70" s="60"/>
      <c r="F70" s="60"/>
      <c r="G70" s="60"/>
      <c r="H70" s="60"/>
      <c r="I70" s="170"/>
      <c r="J70" s="60"/>
      <c r="K70" s="60"/>
      <c r="L70" s="43"/>
    </row>
    <row r="71" s="1" customFormat="1" ht="24.96" customHeight="1">
      <c r="B71" s="38"/>
      <c r="C71" s="23" t="s">
        <v>197</v>
      </c>
      <c r="D71" s="39"/>
      <c r="E71" s="39"/>
      <c r="F71" s="39"/>
      <c r="G71" s="39"/>
      <c r="H71" s="39"/>
      <c r="I71" s="143"/>
      <c r="J71" s="39"/>
      <c r="K71" s="39"/>
      <c r="L71" s="43"/>
    </row>
    <row r="72" s="1" customFormat="1" ht="6.96" customHeight="1">
      <c r="B72" s="38"/>
      <c r="C72" s="39"/>
      <c r="D72" s="39"/>
      <c r="E72" s="39"/>
      <c r="F72" s="39"/>
      <c r="G72" s="39"/>
      <c r="H72" s="39"/>
      <c r="I72" s="143"/>
      <c r="J72" s="39"/>
      <c r="K72" s="39"/>
      <c r="L72" s="43"/>
    </row>
    <row r="73" s="1" customFormat="1" ht="12" customHeight="1">
      <c r="B73" s="38"/>
      <c r="C73" s="32" t="s">
        <v>16</v>
      </c>
      <c r="D73" s="39"/>
      <c r="E73" s="39"/>
      <c r="F73" s="39"/>
      <c r="G73" s="39"/>
      <c r="H73" s="39"/>
      <c r="I73" s="143"/>
      <c r="J73" s="39"/>
      <c r="K73" s="39"/>
      <c r="L73" s="43"/>
    </row>
    <row r="74" s="1" customFormat="1" ht="16.5" customHeight="1">
      <c r="B74" s="38"/>
      <c r="C74" s="39"/>
      <c r="D74" s="39"/>
      <c r="E74" s="171" t="str">
        <f>E7</f>
        <v>Oprava přejezdů v obvodu ST Ústí n.L.</v>
      </c>
      <c r="F74" s="32"/>
      <c r="G74" s="32"/>
      <c r="H74" s="32"/>
      <c r="I74" s="143"/>
      <c r="J74" s="39"/>
      <c r="K74" s="39"/>
      <c r="L74" s="43"/>
    </row>
    <row r="75" ht="12" customHeight="1">
      <c r="B75" s="21"/>
      <c r="C75" s="32" t="s">
        <v>183</v>
      </c>
      <c r="D75" s="22"/>
      <c r="E75" s="22"/>
      <c r="F75" s="22"/>
      <c r="G75" s="22"/>
      <c r="H75" s="22"/>
      <c r="I75" s="136"/>
      <c r="J75" s="22"/>
      <c r="K75" s="22"/>
      <c r="L75" s="20"/>
    </row>
    <row r="76" s="1" customFormat="1" ht="16.5" customHeight="1">
      <c r="B76" s="38"/>
      <c r="C76" s="39"/>
      <c r="D76" s="39"/>
      <c r="E76" s="171" t="s">
        <v>184</v>
      </c>
      <c r="F76" s="39"/>
      <c r="G76" s="39"/>
      <c r="H76" s="39"/>
      <c r="I76" s="143"/>
      <c r="J76" s="39"/>
      <c r="K76" s="39"/>
      <c r="L76" s="43"/>
    </row>
    <row r="77" s="1" customFormat="1" ht="12" customHeight="1">
      <c r="B77" s="38"/>
      <c r="C77" s="32" t="s">
        <v>185</v>
      </c>
      <c r="D77" s="39"/>
      <c r="E77" s="39"/>
      <c r="F77" s="39"/>
      <c r="G77" s="39"/>
      <c r="H77" s="39"/>
      <c r="I77" s="143"/>
      <c r="J77" s="39"/>
      <c r="K77" s="39"/>
      <c r="L77" s="43"/>
    </row>
    <row r="78" s="1" customFormat="1" ht="16.5" customHeight="1">
      <c r="B78" s="38"/>
      <c r="C78" s="39"/>
      <c r="D78" s="39"/>
      <c r="E78" s="64" t="str">
        <f>E11</f>
        <v>B - VRN</v>
      </c>
      <c r="F78" s="39"/>
      <c r="G78" s="39"/>
      <c r="H78" s="39"/>
      <c r="I78" s="143"/>
      <c r="J78" s="39"/>
      <c r="K78" s="39"/>
      <c r="L78" s="43"/>
    </row>
    <row r="79" s="1" customFormat="1" ht="6.96" customHeight="1">
      <c r="B79" s="38"/>
      <c r="C79" s="39"/>
      <c r="D79" s="39"/>
      <c r="E79" s="39"/>
      <c r="F79" s="39"/>
      <c r="G79" s="39"/>
      <c r="H79" s="39"/>
      <c r="I79" s="143"/>
      <c r="J79" s="39"/>
      <c r="K79" s="39"/>
      <c r="L79" s="43"/>
    </row>
    <row r="80" s="1" customFormat="1" ht="12" customHeight="1">
      <c r="B80" s="38"/>
      <c r="C80" s="32" t="s">
        <v>22</v>
      </c>
      <c r="D80" s="39"/>
      <c r="E80" s="39"/>
      <c r="F80" s="27" t="str">
        <f>F14</f>
        <v>obvod ST Ústí n.L.</v>
      </c>
      <c r="G80" s="39"/>
      <c r="H80" s="39"/>
      <c r="I80" s="145" t="s">
        <v>24</v>
      </c>
      <c r="J80" s="67" t="str">
        <f>IF(J14="","",J14)</f>
        <v>2. 11. 2018</v>
      </c>
      <c r="K80" s="39"/>
      <c r="L80" s="43"/>
    </row>
    <row r="81" s="1" customFormat="1" ht="6.96" customHeight="1">
      <c r="B81" s="38"/>
      <c r="C81" s="39"/>
      <c r="D81" s="39"/>
      <c r="E81" s="39"/>
      <c r="F81" s="39"/>
      <c r="G81" s="39"/>
      <c r="H81" s="39"/>
      <c r="I81" s="143"/>
      <c r="J81" s="39"/>
      <c r="K81" s="39"/>
      <c r="L81" s="43"/>
    </row>
    <row r="82" s="1" customFormat="1" ht="13.65" customHeight="1">
      <c r="B82" s="38"/>
      <c r="C82" s="32" t="s">
        <v>26</v>
      </c>
      <c r="D82" s="39"/>
      <c r="E82" s="39"/>
      <c r="F82" s="27" t="str">
        <f>E17</f>
        <v>SŽDC s.o., OŘ Ústí n.L., ST Ústí n.L.</v>
      </c>
      <c r="G82" s="39"/>
      <c r="H82" s="39"/>
      <c r="I82" s="145" t="s">
        <v>34</v>
      </c>
      <c r="J82" s="36" t="str">
        <f>E23</f>
        <v xml:space="preserve"> </v>
      </c>
      <c r="K82" s="39"/>
      <c r="L82" s="43"/>
    </row>
    <row r="83" s="1" customFormat="1" ht="24.9" customHeight="1">
      <c r="B83" s="38"/>
      <c r="C83" s="32" t="s">
        <v>32</v>
      </c>
      <c r="D83" s="39"/>
      <c r="E83" s="39"/>
      <c r="F83" s="27" t="str">
        <f>IF(E20="","",E20)</f>
        <v>Vyplň údaj</v>
      </c>
      <c r="G83" s="39"/>
      <c r="H83" s="39"/>
      <c r="I83" s="145" t="s">
        <v>37</v>
      </c>
      <c r="J83" s="36" t="str">
        <f>E26</f>
        <v>Jakub Lukášek, DiS; Jan Seemann, DiS</v>
      </c>
      <c r="K83" s="39"/>
      <c r="L83" s="43"/>
    </row>
    <row r="84" s="1" customFormat="1" ht="10.32" customHeight="1">
      <c r="B84" s="38"/>
      <c r="C84" s="39"/>
      <c r="D84" s="39"/>
      <c r="E84" s="39"/>
      <c r="F84" s="39"/>
      <c r="G84" s="39"/>
      <c r="H84" s="39"/>
      <c r="I84" s="143"/>
      <c r="J84" s="39"/>
      <c r="K84" s="39"/>
      <c r="L84" s="43"/>
    </row>
    <row r="85" s="10" customFormat="1" ht="29.28" customHeight="1">
      <c r="B85" s="190"/>
      <c r="C85" s="191" t="s">
        <v>198</v>
      </c>
      <c r="D85" s="192" t="s">
        <v>60</v>
      </c>
      <c r="E85" s="192" t="s">
        <v>56</v>
      </c>
      <c r="F85" s="192" t="s">
        <v>57</v>
      </c>
      <c r="G85" s="192" t="s">
        <v>199</v>
      </c>
      <c r="H85" s="192" t="s">
        <v>200</v>
      </c>
      <c r="I85" s="193" t="s">
        <v>201</v>
      </c>
      <c r="J85" s="192" t="s">
        <v>191</v>
      </c>
      <c r="K85" s="194" t="s">
        <v>202</v>
      </c>
      <c r="L85" s="195"/>
      <c r="M85" s="87" t="s">
        <v>21</v>
      </c>
      <c r="N85" s="88" t="s">
        <v>45</v>
      </c>
      <c r="O85" s="88" t="s">
        <v>203</v>
      </c>
      <c r="P85" s="88" t="s">
        <v>204</v>
      </c>
      <c r="Q85" s="88" t="s">
        <v>205</v>
      </c>
      <c r="R85" s="88" t="s">
        <v>206</v>
      </c>
      <c r="S85" s="88" t="s">
        <v>207</v>
      </c>
      <c r="T85" s="89" t="s">
        <v>208</v>
      </c>
    </row>
    <row r="86" s="1" customFormat="1" ht="22.8" customHeight="1">
      <c r="B86" s="38"/>
      <c r="C86" s="94" t="s">
        <v>209</v>
      </c>
      <c r="D86" s="39"/>
      <c r="E86" s="39"/>
      <c r="F86" s="39"/>
      <c r="G86" s="39"/>
      <c r="H86" s="39"/>
      <c r="I86" s="143"/>
      <c r="J86" s="196">
        <f>BK86</f>
        <v>0</v>
      </c>
      <c r="K86" s="39"/>
      <c r="L86" s="43"/>
      <c r="M86" s="90"/>
      <c r="N86" s="91"/>
      <c r="O86" s="91"/>
      <c r="P86" s="197">
        <f>P87</f>
        <v>0</v>
      </c>
      <c r="Q86" s="91"/>
      <c r="R86" s="197">
        <f>R87</f>
        <v>0</v>
      </c>
      <c r="S86" s="91"/>
      <c r="T86" s="198">
        <f>T87</f>
        <v>0</v>
      </c>
      <c r="AT86" s="17" t="s">
        <v>74</v>
      </c>
      <c r="AU86" s="17" t="s">
        <v>192</v>
      </c>
      <c r="BK86" s="199">
        <f>BK87</f>
        <v>0</v>
      </c>
    </row>
    <row r="87" s="11" customFormat="1" ht="25.92" customHeight="1">
      <c r="B87" s="200"/>
      <c r="C87" s="201"/>
      <c r="D87" s="202" t="s">
        <v>74</v>
      </c>
      <c r="E87" s="203" t="s">
        <v>98</v>
      </c>
      <c r="F87" s="203" t="s">
        <v>466</v>
      </c>
      <c r="G87" s="201"/>
      <c r="H87" s="201"/>
      <c r="I87" s="204"/>
      <c r="J87" s="205">
        <f>BK87</f>
        <v>0</v>
      </c>
      <c r="K87" s="201"/>
      <c r="L87" s="206"/>
      <c r="M87" s="207"/>
      <c r="N87" s="208"/>
      <c r="O87" s="208"/>
      <c r="P87" s="209">
        <f>SUM(P88:P97)</f>
        <v>0</v>
      </c>
      <c r="Q87" s="208"/>
      <c r="R87" s="209">
        <f>SUM(R88:R97)</f>
        <v>0</v>
      </c>
      <c r="S87" s="208"/>
      <c r="T87" s="210">
        <f>SUM(T88:T97)</f>
        <v>0</v>
      </c>
      <c r="AR87" s="211" t="s">
        <v>213</v>
      </c>
      <c r="AT87" s="212" t="s">
        <v>74</v>
      </c>
      <c r="AU87" s="212" t="s">
        <v>75</v>
      </c>
      <c r="AY87" s="211" t="s">
        <v>212</v>
      </c>
      <c r="BK87" s="213">
        <f>SUM(BK88:BK97)</f>
        <v>0</v>
      </c>
    </row>
    <row r="88" s="1" customFormat="1" ht="22.5" customHeight="1">
      <c r="B88" s="38"/>
      <c r="C88" s="216" t="s">
        <v>82</v>
      </c>
      <c r="D88" s="216" t="s">
        <v>215</v>
      </c>
      <c r="E88" s="217" t="s">
        <v>716</v>
      </c>
      <c r="F88" s="218" t="s">
        <v>717</v>
      </c>
      <c r="G88" s="219" t="s">
        <v>350</v>
      </c>
      <c r="H88" s="220">
        <v>1</v>
      </c>
      <c r="I88" s="221"/>
      <c r="J88" s="222">
        <f>ROUND(I88*H88,2)</f>
        <v>0</v>
      </c>
      <c r="K88" s="218" t="s">
        <v>219</v>
      </c>
      <c r="L88" s="43"/>
      <c r="M88" s="223" t="s">
        <v>21</v>
      </c>
      <c r="N88" s="224" t="s">
        <v>46</v>
      </c>
      <c r="O88" s="79"/>
      <c r="P88" s="225">
        <f>O88*H88</f>
        <v>0</v>
      </c>
      <c r="Q88" s="225">
        <v>0</v>
      </c>
      <c r="R88" s="225">
        <f>Q88*H88</f>
        <v>0</v>
      </c>
      <c r="S88" s="225">
        <v>0</v>
      </c>
      <c r="T88" s="226">
        <f>S88*H88</f>
        <v>0</v>
      </c>
      <c r="AR88" s="17" t="s">
        <v>220</v>
      </c>
      <c r="AT88" s="17" t="s">
        <v>215</v>
      </c>
      <c r="AU88" s="17" t="s">
        <v>82</v>
      </c>
      <c r="AY88" s="17" t="s">
        <v>212</v>
      </c>
      <c r="BE88" s="227">
        <f>IF(N88="základní",J88,0)</f>
        <v>0</v>
      </c>
      <c r="BF88" s="227">
        <f>IF(N88="snížená",J88,0)</f>
        <v>0</v>
      </c>
      <c r="BG88" s="227">
        <f>IF(N88="zákl. přenesená",J88,0)</f>
        <v>0</v>
      </c>
      <c r="BH88" s="227">
        <f>IF(N88="sníž. přenesená",J88,0)</f>
        <v>0</v>
      </c>
      <c r="BI88" s="227">
        <f>IF(N88="nulová",J88,0)</f>
        <v>0</v>
      </c>
      <c r="BJ88" s="17" t="s">
        <v>82</v>
      </c>
      <c r="BK88" s="227">
        <f>ROUND(I88*H88,2)</f>
        <v>0</v>
      </c>
      <c r="BL88" s="17" t="s">
        <v>220</v>
      </c>
      <c r="BM88" s="17" t="s">
        <v>718</v>
      </c>
    </row>
    <row r="89" s="1" customFormat="1" ht="22.5" customHeight="1">
      <c r="B89" s="38"/>
      <c r="C89" s="216" t="s">
        <v>84</v>
      </c>
      <c r="D89" s="216" t="s">
        <v>215</v>
      </c>
      <c r="E89" s="217" t="s">
        <v>719</v>
      </c>
      <c r="F89" s="218" t="s">
        <v>720</v>
      </c>
      <c r="G89" s="219" t="s">
        <v>350</v>
      </c>
      <c r="H89" s="220">
        <v>1</v>
      </c>
      <c r="I89" s="221"/>
      <c r="J89" s="222">
        <f>ROUND(I89*H89,2)</f>
        <v>0</v>
      </c>
      <c r="K89" s="218" t="s">
        <v>219</v>
      </c>
      <c r="L89" s="43"/>
      <c r="M89" s="223" t="s">
        <v>21</v>
      </c>
      <c r="N89" s="224" t="s">
        <v>46</v>
      </c>
      <c r="O89" s="79"/>
      <c r="P89" s="225">
        <f>O89*H89</f>
        <v>0</v>
      </c>
      <c r="Q89" s="225">
        <v>0</v>
      </c>
      <c r="R89" s="225">
        <f>Q89*H89</f>
        <v>0</v>
      </c>
      <c r="S89" s="225">
        <v>0</v>
      </c>
      <c r="T89" s="226">
        <f>S89*H89</f>
        <v>0</v>
      </c>
      <c r="AR89" s="17" t="s">
        <v>220</v>
      </c>
      <c r="AT89" s="17" t="s">
        <v>215</v>
      </c>
      <c r="AU89" s="17" t="s">
        <v>82</v>
      </c>
      <c r="AY89" s="17" t="s">
        <v>212</v>
      </c>
      <c r="BE89" s="227">
        <f>IF(N89="základní",J89,0)</f>
        <v>0</v>
      </c>
      <c r="BF89" s="227">
        <f>IF(N89="snížená",J89,0)</f>
        <v>0</v>
      </c>
      <c r="BG89" s="227">
        <f>IF(N89="zákl. přenesená",J89,0)</f>
        <v>0</v>
      </c>
      <c r="BH89" s="227">
        <f>IF(N89="sníž. přenesená",J89,0)</f>
        <v>0</v>
      </c>
      <c r="BI89" s="227">
        <f>IF(N89="nulová",J89,0)</f>
        <v>0</v>
      </c>
      <c r="BJ89" s="17" t="s">
        <v>82</v>
      </c>
      <c r="BK89" s="227">
        <f>ROUND(I89*H89,2)</f>
        <v>0</v>
      </c>
      <c r="BL89" s="17" t="s">
        <v>220</v>
      </c>
      <c r="BM89" s="17" t="s">
        <v>721</v>
      </c>
    </row>
    <row r="90" s="1" customFormat="1" ht="22.5" customHeight="1">
      <c r="B90" s="38"/>
      <c r="C90" s="216" t="s">
        <v>91</v>
      </c>
      <c r="D90" s="216" t="s">
        <v>215</v>
      </c>
      <c r="E90" s="217" t="s">
        <v>722</v>
      </c>
      <c r="F90" s="218" t="s">
        <v>723</v>
      </c>
      <c r="G90" s="219" t="s">
        <v>350</v>
      </c>
      <c r="H90" s="220">
        <v>1</v>
      </c>
      <c r="I90" s="221"/>
      <c r="J90" s="222">
        <f>ROUND(I90*H90,2)</f>
        <v>0</v>
      </c>
      <c r="K90" s="218" t="s">
        <v>219</v>
      </c>
      <c r="L90" s="43"/>
      <c r="M90" s="223" t="s">
        <v>21</v>
      </c>
      <c r="N90" s="224" t="s">
        <v>46</v>
      </c>
      <c r="O90" s="79"/>
      <c r="P90" s="225">
        <f>O90*H90</f>
        <v>0</v>
      </c>
      <c r="Q90" s="225">
        <v>0</v>
      </c>
      <c r="R90" s="225">
        <f>Q90*H90</f>
        <v>0</v>
      </c>
      <c r="S90" s="225">
        <v>0</v>
      </c>
      <c r="T90" s="226">
        <f>S90*H90</f>
        <v>0</v>
      </c>
      <c r="AR90" s="17" t="s">
        <v>220</v>
      </c>
      <c r="AT90" s="17" t="s">
        <v>215</v>
      </c>
      <c r="AU90" s="17" t="s">
        <v>82</v>
      </c>
      <c r="AY90" s="17" t="s">
        <v>212</v>
      </c>
      <c r="BE90" s="227">
        <f>IF(N90="základní",J90,0)</f>
        <v>0</v>
      </c>
      <c r="BF90" s="227">
        <f>IF(N90="snížená",J90,0)</f>
        <v>0</v>
      </c>
      <c r="BG90" s="227">
        <f>IF(N90="zákl. přenesená",J90,0)</f>
        <v>0</v>
      </c>
      <c r="BH90" s="227">
        <f>IF(N90="sníž. přenesená",J90,0)</f>
        <v>0</v>
      </c>
      <c r="BI90" s="227">
        <f>IF(N90="nulová",J90,0)</f>
        <v>0</v>
      </c>
      <c r="BJ90" s="17" t="s">
        <v>82</v>
      </c>
      <c r="BK90" s="227">
        <f>ROUND(I90*H90,2)</f>
        <v>0</v>
      </c>
      <c r="BL90" s="17" t="s">
        <v>220</v>
      </c>
      <c r="BM90" s="17" t="s">
        <v>724</v>
      </c>
    </row>
    <row r="91" s="1" customFormat="1" ht="33.75" customHeight="1">
      <c r="B91" s="38"/>
      <c r="C91" s="216" t="s">
        <v>220</v>
      </c>
      <c r="D91" s="216" t="s">
        <v>215</v>
      </c>
      <c r="E91" s="217" t="s">
        <v>725</v>
      </c>
      <c r="F91" s="218" t="s">
        <v>726</v>
      </c>
      <c r="G91" s="219" t="s">
        <v>350</v>
      </c>
      <c r="H91" s="220">
        <v>1</v>
      </c>
      <c r="I91" s="221"/>
      <c r="J91" s="222">
        <f>ROUND(I91*H91,2)</f>
        <v>0</v>
      </c>
      <c r="K91" s="218" t="s">
        <v>219</v>
      </c>
      <c r="L91" s="43"/>
      <c r="M91" s="223" t="s">
        <v>21</v>
      </c>
      <c r="N91" s="224" t="s">
        <v>46</v>
      </c>
      <c r="O91" s="79"/>
      <c r="P91" s="225">
        <f>O91*H91</f>
        <v>0</v>
      </c>
      <c r="Q91" s="225">
        <v>0</v>
      </c>
      <c r="R91" s="225">
        <f>Q91*H91</f>
        <v>0</v>
      </c>
      <c r="S91" s="225">
        <v>0</v>
      </c>
      <c r="T91" s="226">
        <f>S91*H91</f>
        <v>0</v>
      </c>
      <c r="AR91" s="17" t="s">
        <v>220</v>
      </c>
      <c r="AT91" s="17" t="s">
        <v>215</v>
      </c>
      <c r="AU91" s="17" t="s">
        <v>82</v>
      </c>
      <c r="AY91" s="17" t="s">
        <v>212</v>
      </c>
      <c r="BE91" s="227">
        <f>IF(N91="základní",J91,0)</f>
        <v>0</v>
      </c>
      <c r="BF91" s="227">
        <f>IF(N91="snížená",J91,0)</f>
        <v>0</v>
      </c>
      <c r="BG91" s="227">
        <f>IF(N91="zákl. přenesená",J91,0)</f>
        <v>0</v>
      </c>
      <c r="BH91" s="227">
        <f>IF(N91="sníž. přenesená",J91,0)</f>
        <v>0</v>
      </c>
      <c r="BI91" s="227">
        <f>IF(N91="nulová",J91,0)</f>
        <v>0</v>
      </c>
      <c r="BJ91" s="17" t="s">
        <v>82</v>
      </c>
      <c r="BK91" s="227">
        <f>ROUND(I91*H91,2)</f>
        <v>0</v>
      </c>
      <c r="BL91" s="17" t="s">
        <v>220</v>
      </c>
      <c r="BM91" s="17" t="s">
        <v>727</v>
      </c>
    </row>
    <row r="92" s="1" customFormat="1">
      <c r="B92" s="38"/>
      <c r="C92" s="39"/>
      <c r="D92" s="228" t="s">
        <v>222</v>
      </c>
      <c r="E92" s="39"/>
      <c r="F92" s="229" t="s">
        <v>728</v>
      </c>
      <c r="G92" s="39"/>
      <c r="H92" s="39"/>
      <c r="I92" s="143"/>
      <c r="J92" s="39"/>
      <c r="K92" s="39"/>
      <c r="L92" s="43"/>
      <c r="M92" s="230"/>
      <c r="N92" s="79"/>
      <c r="O92" s="79"/>
      <c r="P92" s="79"/>
      <c r="Q92" s="79"/>
      <c r="R92" s="79"/>
      <c r="S92" s="79"/>
      <c r="T92" s="80"/>
      <c r="AT92" s="17" t="s">
        <v>222</v>
      </c>
      <c r="AU92" s="17" t="s">
        <v>82</v>
      </c>
    </row>
    <row r="93" s="1" customFormat="1" ht="22.5" customHeight="1">
      <c r="B93" s="38"/>
      <c r="C93" s="216" t="s">
        <v>213</v>
      </c>
      <c r="D93" s="216" t="s">
        <v>215</v>
      </c>
      <c r="E93" s="217" t="s">
        <v>729</v>
      </c>
      <c r="F93" s="218" t="s">
        <v>730</v>
      </c>
      <c r="G93" s="219" t="s">
        <v>731</v>
      </c>
      <c r="H93" s="283"/>
      <c r="I93" s="221"/>
      <c r="J93" s="222">
        <f>ROUND(I93*H93,2)</f>
        <v>0</v>
      </c>
      <c r="K93" s="218" t="s">
        <v>219</v>
      </c>
      <c r="L93" s="43"/>
      <c r="M93" s="223" t="s">
        <v>21</v>
      </c>
      <c r="N93" s="224" t="s">
        <v>46</v>
      </c>
      <c r="O93" s="79"/>
      <c r="P93" s="225">
        <f>O93*H93</f>
        <v>0</v>
      </c>
      <c r="Q93" s="225">
        <v>0</v>
      </c>
      <c r="R93" s="225">
        <f>Q93*H93</f>
        <v>0</v>
      </c>
      <c r="S93" s="225">
        <v>0</v>
      </c>
      <c r="T93" s="226">
        <f>S93*H93</f>
        <v>0</v>
      </c>
      <c r="AR93" s="17" t="s">
        <v>732</v>
      </c>
      <c r="AT93" s="17" t="s">
        <v>215</v>
      </c>
      <c r="AU93" s="17" t="s">
        <v>82</v>
      </c>
      <c r="AY93" s="17" t="s">
        <v>212</v>
      </c>
      <c r="BE93" s="227">
        <f>IF(N93="základní",J93,0)</f>
        <v>0</v>
      </c>
      <c r="BF93" s="227">
        <f>IF(N93="snížená",J93,0)</f>
        <v>0</v>
      </c>
      <c r="BG93" s="227">
        <f>IF(N93="zákl. přenesená",J93,0)</f>
        <v>0</v>
      </c>
      <c r="BH93" s="227">
        <f>IF(N93="sníž. přenesená",J93,0)</f>
        <v>0</v>
      </c>
      <c r="BI93" s="227">
        <f>IF(N93="nulová",J93,0)</f>
        <v>0</v>
      </c>
      <c r="BJ93" s="17" t="s">
        <v>82</v>
      </c>
      <c r="BK93" s="227">
        <f>ROUND(I93*H93,2)</f>
        <v>0</v>
      </c>
      <c r="BL93" s="17" t="s">
        <v>732</v>
      </c>
      <c r="BM93" s="17" t="s">
        <v>733</v>
      </c>
    </row>
    <row r="94" s="1" customFormat="1" ht="22.5" customHeight="1">
      <c r="B94" s="38"/>
      <c r="C94" s="216" t="s">
        <v>251</v>
      </c>
      <c r="D94" s="216" t="s">
        <v>215</v>
      </c>
      <c r="E94" s="217" t="s">
        <v>734</v>
      </c>
      <c r="F94" s="218" t="s">
        <v>735</v>
      </c>
      <c r="G94" s="219" t="s">
        <v>350</v>
      </c>
      <c r="H94" s="220">
        <v>1</v>
      </c>
      <c r="I94" s="221"/>
      <c r="J94" s="222">
        <f>ROUND(I94*H94,2)</f>
        <v>0</v>
      </c>
      <c r="K94" s="218" t="s">
        <v>219</v>
      </c>
      <c r="L94" s="43"/>
      <c r="M94" s="223" t="s">
        <v>21</v>
      </c>
      <c r="N94" s="224" t="s">
        <v>46</v>
      </c>
      <c r="O94" s="79"/>
      <c r="P94" s="225">
        <f>O94*H94</f>
        <v>0</v>
      </c>
      <c r="Q94" s="225">
        <v>0</v>
      </c>
      <c r="R94" s="225">
        <f>Q94*H94</f>
        <v>0</v>
      </c>
      <c r="S94" s="225">
        <v>0</v>
      </c>
      <c r="T94" s="226">
        <f>S94*H94</f>
        <v>0</v>
      </c>
      <c r="AR94" s="17" t="s">
        <v>732</v>
      </c>
      <c r="AT94" s="17" t="s">
        <v>215</v>
      </c>
      <c r="AU94" s="17" t="s">
        <v>82</v>
      </c>
      <c r="AY94" s="17" t="s">
        <v>212</v>
      </c>
      <c r="BE94" s="227">
        <f>IF(N94="základní",J94,0)</f>
        <v>0</v>
      </c>
      <c r="BF94" s="227">
        <f>IF(N94="snížená",J94,0)</f>
        <v>0</v>
      </c>
      <c r="BG94" s="227">
        <f>IF(N94="zákl. přenesená",J94,0)</f>
        <v>0</v>
      </c>
      <c r="BH94" s="227">
        <f>IF(N94="sníž. přenesená",J94,0)</f>
        <v>0</v>
      </c>
      <c r="BI94" s="227">
        <f>IF(N94="nulová",J94,0)</f>
        <v>0</v>
      </c>
      <c r="BJ94" s="17" t="s">
        <v>82</v>
      </c>
      <c r="BK94" s="227">
        <f>ROUND(I94*H94,2)</f>
        <v>0</v>
      </c>
      <c r="BL94" s="17" t="s">
        <v>732</v>
      </c>
      <c r="BM94" s="17" t="s">
        <v>736</v>
      </c>
    </row>
    <row r="95" s="1" customFormat="1" ht="22.5" customHeight="1">
      <c r="B95" s="38"/>
      <c r="C95" s="216" t="s">
        <v>257</v>
      </c>
      <c r="D95" s="216" t="s">
        <v>215</v>
      </c>
      <c r="E95" s="217" t="s">
        <v>737</v>
      </c>
      <c r="F95" s="218" t="s">
        <v>738</v>
      </c>
      <c r="G95" s="219" t="s">
        <v>350</v>
      </c>
      <c r="H95" s="220">
        <v>1</v>
      </c>
      <c r="I95" s="221"/>
      <c r="J95" s="222">
        <f>ROUND(I95*H95,2)</f>
        <v>0</v>
      </c>
      <c r="K95" s="218" t="s">
        <v>219</v>
      </c>
      <c r="L95" s="43"/>
      <c r="M95" s="223" t="s">
        <v>21</v>
      </c>
      <c r="N95" s="224" t="s">
        <v>46</v>
      </c>
      <c r="O95" s="79"/>
      <c r="P95" s="225">
        <f>O95*H95</f>
        <v>0</v>
      </c>
      <c r="Q95" s="225">
        <v>0</v>
      </c>
      <c r="R95" s="225">
        <f>Q95*H95</f>
        <v>0</v>
      </c>
      <c r="S95" s="225">
        <v>0</v>
      </c>
      <c r="T95" s="226">
        <f>S95*H95</f>
        <v>0</v>
      </c>
      <c r="AR95" s="17" t="s">
        <v>220</v>
      </c>
      <c r="AT95" s="17" t="s">
        <v>215</v>
      </c>
      <c r="AU95" s="17" t="s">
        <v>82</v>
      </c>
      <c r="AY95" s="17" t="s">
        <v>212</v>
      </c>
      <c r="BE95" s="227">
        <f>IF(N95="základní",J95,0)</f>
        <v>0</v>
      </c>
      <c r="BF95" s="227">
        <f>IF(N95="snížená",J95,0)</f>
        <v>0</v>
      </c>
      <c r="BG95" s="227">
        <f>IF(N95="zákl. přenesená",J95,0)</f>
        <v>0</v>
      </c>
      <c r="BH95" s="227">
        <f>IF(N95="sníž. přenesená",J95,0)</f>
        <v>0</v>
      </c>
      <c r="BI95" s="227">
        <f>IF(N95="nulová",J95,0)</f>
        <v>0</v>
      </c>
      <c r="BJ95" s="17" t="s">
        <v>82</v>
      </c>
      <c r="BK95" s="227">
        <f>ROUND(I95*H95,2)</f>
        <v>0</v>
      </c>
      <c r="BL95" s="17" t="s">
        <v>220</v>
      </c>
      <c r="BM95" s="17" t="s">
        <v>739</v>
      </c>
    </row>
    <row r="96" s="1" customFormat="1" ht="33.75" customHeight="1">
      <c r="B96" s="38"/>
      <c r="C96" s="216" t="s">
        <v>262</v>
      </c>
      <c r="D96" s="216" t="s">
        <v>215</v>
      </c>
      <c r="E96" s="217" t="s">
        <v>740</v>
      </c>
      <c r="F96" s="218" t="s">
        <v>741</v>
      </c>
      <c r="G96" s="219" t="s">
        <v>350</v>
      </c>
      <c r="H96" s="220">
        <v>1968.9200000000001</v>
      </c>
      <c r="I96" s="221"/>
      <c r="J96" s="222">
        <f>ROUND(I96*H96,2)</f>
        <v>0</v>
      </c>
      <c r="K96" s="218" t="s">
        <v>219</v>
      </c>
      <c r="L96" s="43"/>
      <c r="M96" s="223" t="s">
        <v>21</v>
      </c>
      <c r="N96" s="224" t="s">
        <v>46</v>
      </c>
      <c r="O96" s="79"/>
      <c r="P96" s="225">
        <f>O96*H96</f>
        <v>0</v>
      </c>
      <c r="Q96" s="225">
        <v>0</v>
      </c>
      <c r="R96" s="225">
        <f>Q96*H96</f>
        <v>0</v>
      </c>
      <c r="S96" s="225">
        <v>0</v>
      </c>
      <c r="T96" s="226">
        <f>S96*H96</f>
        <v>0</v>
      </c>
      <c r="AR96" s="17" t="s">
        <v>732</v>
      </c>
      <c r="AT96" s="17" t="s">
        <v>215</v>
      </c>
      <c r="AU96" s="17" t="s">
        <v>82</v>
      </c>
      <c r="AY96" s="17" t="s">
        <v>212</v>
      </c>
      <c r="BE96" s="227">
        <f>IF(N96="základní",J96,0)</f>
        <v>0</v>
      </c>
      <c r="BF96" s="227">
        <f>IF(N96="snížená",J96,0)</f>
        <v>0</v>
      </c>
      <c r="BG96" s="227">
        <f>IF(N96="zákl. přenesená",J96,0)</f>
        <v>0</v>
      </c>
      <c r="BH96" s="227">
        <f>IF(N96="sníž. přenesená",J96,0)</f>
        <v>0</v>
      </c>
      <c r="BI96" s="227">
        <f>IF(N96="nulová",J96,0)</f>
        <v>0</v>
      </c>
      <c r="BJ96" s="17" t="s">
        <v>82</v>
      </c>
      <c r="BK96" s="227">
        <f>ROUND(I96*H96,2)</f>
        <v>0</v>
      </c>
      <c r="BL96" s="17" t="s">
        <v>732</v>
      </c>
      <c r="BM96" s="17" t="s">
        <v>742</v>
      </c>
    </row>
    <row r="97" s="1" customFormat="1" ht="22.5" customHeight="1">
      <c r="B97" s="38"/>
      <c r="C97" s="216" t="s">
        <v>270</v>
      </c>
      <c r="D97" s="216" t="s">
        <v>215</v>
      </c>
      <c r="E97" s="217" t="s">
        <v>743</v>
      </c>
      <c r="F97" s="218" t="s">
        <v>744</v>
      </c>
      <c r="G97" s="219" t="s">
        <v>350</v>
      </c>
      <c r="H97" s="220">
        <v>1</v>
      </c>
      <c r="I97" s="221"/>
      <c r="J97" s="222">
        <f>ROUND(I97*H97,2)</f>
        <v>0</v>
      </c>
      <c r="K97" s="218" t="s">
        <v>219</v>
      </c>
      <c r="L97" s="43"/>
      <c r="M97" s="284" t="s">
        <v>21</v>
      </c>
      <c r="N97" s="285" t="s">
        <v>46</v>
      </c>
      <c r="O97" s="281"/>
      <c r="P97" s="286">
        <f>O97*H97</f>
        <v>0</v>
      </c>
      <c r="Q97" s="286">
        <v>0</v>
      </c>
      <c r="R97" s="286">
        <f>Q97*H97</f>
        <v>0</v>
      </c>
      <c r="S97" s="286">
        <v>0</v>
      </c>
      <c r="T97" s="287">
        <f>S97*H97</f>
        <v>0</v>
      </c>
      <c r="AR97" s="17" t="s">
        <v>220</v>
      </c>
      <c r="AT97" s="17" t="s">
        <v>215</v>
      </c>
      <c r="AU97" s="17" t="s">
        <v>82</v>
      </c>
      <c r="AY97" s="17" t="s">
        <v>212</v>
      </c>
      <c r="BE97" s="227">
        <f>IF(N97="základní",J97,0)</f>
        <v>0</v>
      </c>
      <c r="BF97" s="227">
        <f>IF(N97="snížená",J97,0)</f>
        <v>0</v>
      </c>
      <c r="BG97" s="227">
        <f>IF(N97="zákl. přenesená",J97,0)</f>
        <v>0</v>
      </c>
      <c r="BH97" s="227">
        <f>IF(N97="sníž. přenesená",J97,0)</f>
        <v>0</v>
      </c>
      <c r="BI97" s="227">
        <f>IF(N97="nulová",J97,0)</f>
        <v>0</v>
      </c>
      <c r="BJ97" s="17" t="s">
        <v>82</v>
      </c>
      <c r="BK97" s="227">
        <f>ROUND(I97*H97,2)</f>
        <v>0</v>
      </c>
      <c r="BL97" s="17" t="s">
        <v>220</v>
      </c>
      <c r="BM97" s="17" t="s">
        <v>745</v>
      </c>
    </row>
    <row r="98" s="1" customFormat="1" ht="6.96" customHeight="1">
      <c r="B98" s="57"/>
      <c r="C98" s="58"/>
      <c r="D98" s="58"/>
      <c r="E98" s="58"/>
      <c r="F98" s="58"/>
      <c r="G98" s="58"/>
      <c r="H98" s="58"/>
      <c r="I98" s="167"/>
      <c r="J98" s="58"/>
      <c r="K98" s="58"/>
      <c r="L98" s="43"/>
    </row>
  </sheetData>
  <sheetProtection sheet="1" autoFilter="0" formatColumns="0" formatRows="0" objects="1" scenarios="1" spinCount="100000" saltValue="pWRlGGrjptviBz5WHXPhqrbi9EX6Zeu5akPRkHvQ7Qn2j0Pms5UzZeu65NSPEaJlWYXyFzZYycLFFLyfKJ2ctQ==" hashValue="wfr7wNBg5q84AGAIrMsCT7qHPoOF38fyaYz1elXtgtcSVtlg7WkZeQtqaqDhdsfkdhqRbMjGvXUO0wpphy3Qqw==" algorithmName="SHA-512" password="CC35"/>
  <autoFilter ref="C85:K97"/>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106</v>
      </c>
    </row>
    <row r="3" ht="6.96" customHeight="1">
      <c r="B3" s="137"/>
      <c r="C3" s="138"/>
      <c r="D3" s="138"/>
      <c r="E3" s="138"/>
      <c r="F3" s="138"/>
      <c r="G3" s="138"/>
      <c r="H3" s="138"/>
      <c r="I3" s="139"/>
      <c r="J3" s="138"/>
      <c r="K3" s="138"/>
      <c r="L3" s="20"/>
      <c r="AT3" s="17" t="s">
        <v>84</v>
      </c>
    </row>
    <row r="4" ht="24.96" customHeight="1">
      <c r="B4" s="20"/>
      <c r="D4" s="140" t="s">
        <v>182</v>
      </c>
      <c r="L4" s="20"/>
      <c r="M4" s="24" t="s">
        <v>10</v>
      </c>
      <c r="AT4" s="17" t="s">
        <v>36</v>
      </c>
    </row>
    <row r="5" ht="6.96" customHeight="1">
      <c r="B5" s="20"/>
      <c r="L5" s="20"/>
    </row>
    <row r="6" ht="12" customHeight="1">
      <c r="B6" s="20"/>
      <c r="D6" s="141" t="s">
        <v>16</v>
      </c>
      <c r="L6" s="20"/>
    </row>
    <row r="7" ht="16.5" customHeight="1">
      <c r="B7" s="20"/>
      <c r="E7" s="142" t="str">
        <f>'Rekapitulace stavby'!K6</f>
        <v>Oprava přejezdů v obvodu ST Ústí n.L.</v>
      </c>
      <c r="F7" s="141"/>
      <c r="G7" s="141"/>
      <c r="H7" s="141"/>
      <c r="L7" s="20"/>
    </row>
    <row r="8">
      <c r="B8" s="20"/>
      <c r="D8" s="141" t="s">
        <v>183</v>
      </c>
      <c r="L8" s="20"/>
    </row>
    <row r="9" ht="16.5" customHeight="1">
      <c r="B9" s="20"/>
      <c r="E9" s="142" t="s">
        <v>746</v>
      </c>
      <c r="L9" s="20"/>
    </row>
    <row r="10" ht="12" customHeight="1">
      <c r="B10" s="20"/>
      <c r="D10" s="141" t="s">
        <v>185</v>
      </c>
      <c r="L10" s="20"/>
    </row>
    <row r="11" s="1" customFormat="1" ht="16.5" customHeight="1">
      <c r="B11" s="43"/>
      <c r="E11" s="141" t="s">
        <v>186</v>
      </c>
      <c r="F11" s="1"/>
      <c r="G11" s="1"/>
      <c r="H11" s="1"/>
      <c r="I11" s="143"/>
      <c r="L11" s="43"/>
    </row>
    <row r="12" s="1" customFormat="1" ht="12" customHeight="1">
      <c r="B12" s="43"/>
      <c r="D12" s="141" t="s">
        <v>187</v>
      </c>
      <c r="I12" s="143"/>
      <c r="L12" s="43"/>
    </row>
    <row r="13" s="1" customFormat="1" ht="36.96" customHeight="1">
      <c r="B13" s="43"/>
      <c r="E13" s="144" t="s">
        <v>747</v>
      </c>
      <c r="F13" s="1"/>
      <c r="G13" s="1"/>
      <c r="H13" s="1"/>
      <c r="I13" s="143"/>
      <c r="L13" s="43"/>
    </row>
    <row r="14" s="1" customFormat="1">
      <c r="B14" s="43"/>
      <c r="I14" s="143"/>
      <c r="L14" s="43"/>
    </row>
    <row r="15" s="1" customFormat="1" ht="12" customHeight="1">
      <c r="B15" s="43"/>
      <c r="D15" s="141" t="s">
        <v>18</v>
      </c>
      <c r="F15" s="17" t="s">
        <v>19</v>
      </c>
      <c r="I15" s="145" t="s">
        <v>20</v>
      </c>
      <c r="J15" s="17" t="s">
        <v>21</v>
      </c>
      <c r="L15" s="43"/>
    </row>
    <row r="16" s="1" customFormat="1" ht="12" customHeight="1">
      <c r="B16" s="43"/>
      <c r="D16" s="141" t="s">
        <v>22</v>
      </c>
      <c r="F16" s="17" t="s">
        <v>23</v>
      </c>
      <c r="I16" s="145" t="s">
        <v>24</v>
      </c>
      <c r="J16" s="146" t="str">
        <f>'Rekapitulace stavby'!AN8</f>
        <v>2. 11. 2018</v>
      </c>
      <c r="L16" s="43"/>
    </row>
    <row r="17" s="1" customFormat="1" ht="10.8" customHeight="1">
      <c r="B17" s="43"/>
      <c r="I17" s="143"/>
      <c r="L17" s="43"/>
    </row>
    <row r="18" s="1" customFormat="1" ht="12" customHeight="1">
      <c r="B18" s="43"/>
      <c r="D18" s="141" t="s">
        <v>26</v>
      </c>
      <c r="I18" s="145" t="s">
        <v>27</v>
      </c>
      <c r="J18" s="17" t="s">
        <v>28</v>
      </c>
      <c r="L18" s="43"/>
    </row>
    <row r="19" s="1" customFormat="1" ht="18" customHeight="1">
      <c r="B19" s="43"/>
      <c r="E19" s="17" t="s">
        <v>29</v>
      </c>
      <c r="I19" s="145" t="s">
        <v>30</v>
      </c>
      <c r="J19" s="17" t="s">
        <v>31</v>
      </c>
      <c r="L19" s="43"/>
    </row>
    <row r="20" s="1" customFormat="1" ht="6.96" customHeight="1">
      <c r="B20" s="43"/>
      <c r="I20" s="143"/>
      <c r="L20" s="43"/>
    </row>
    <row r="21" s="1" customFormat="1" ht="12" customHeight="1">
      <c r="B21" s="43"/>
      <c r="D21" s="141" t="s">
        <v>32</v>
      </c>
      <c r="I21" s="145" t="s">
        <v>27</v>
      </c>
      <c r="J21" s="33" t="str">
        <f>'Rekapitulace stavby'!AN13</f>
        <v>Vyplň údaj</v>
      </c>
      <c r="L21" s="43"/>
    </row>
    <row r="22" s="1" customFormat="1" ht="18" customHeight="1">
      <c r="B22" s="43"/>
      <c r="E22" s="33" t="str">
        <f>'Rekapitulace stavby'!E14</f>
        <v>Vyplň údaj</v>
      </c>
      <c r="F22" s="17"/>
      <c r="G22" s="17"/>
      <c r="H22" s="17"/>
      <c r="I22" s="145" t="s">
        <v>30</v>
      </c>
      <c r="J22" s="33" t="str">
        <f>'Rekapitulace stavby'!AN14</f>
        <v>Vyplň údaj</v>
      </c>
      <c r="L22" s="43"/>
    </row>
    <row r="23" s="1" customFormat="1" ht="6.96" customHeight="1">
      <c r="B23" s="43"/>
      <c r="I23" s="143"/>
      <c r="L23" s="43"/>
    </row>
    <row r="24" s="1" customFormat="1" ht="12" customHeight="1">
      <c r="B24" s="43"/>
      <c r="D24" s="141" t="s">
        <v>34</v>
      </c>
      <c r="I24" s="145" t="s">
        <v>27</v>
      </c>
      <c r="J24" s="17" t="str">
        <f>IF('Rekapitulace stavby'!AN16="","",'Rekapitulace stavby'!AN16)</f>
        <v/>
      </c>
      <c r="L24" s="43"/>
    </row>
    <row r="25" s="1" customFormat="1" ht="18" customHeight="1">
      <c r="B25" s="43"/>
      <c r="E25" s="17" t="str">
        <f>IF('Rekapitulace stavby'!E17="","",'Rekapitulace stavby'!E17)</f>
        <v xml:space="preserve"> </v>
      </c>
      <c r="I25" s="145" t="s">
        <v>30</v>
      </c>
      <c r="J25" s="17" t="str">
        <f>IF('Rekapitulace stavby'!AN17="","",'Rekapitulace stavby'!AN17)</f>
        <v/>
      </c>
      <c r="L25" s="43"/>
    </row>
    <row r="26" s="1" customFormat="1" ht="6.96" customHeight="1">
      <c r="B26" s="43"/>
      <c r="I26" s="143"/>
      <c r="L26" s="43"/>
    </row>
    <row r="27" s="1" customFormat="1" ht="12" customHeight="1">
      <c r="B27" s="43"/>
      <c r="D27" s="141" t="s">
        <v>37</v>
      </c>
      <c r="I27" s="145" t="s">
        <v>27</v>
      </c>
      <c r="J27" s="17" t="s">
        <v>21</v>
      </c>
      <c r="L27" s="43"/>
    </row>
    <row r="28" s="1" customFormat="1" ht="18" customHeight="1">
      <c r="B28" s="43"/>
      <c r="E28" s="17" t="s">
        <v>38</v>
      </c>
      <c r="I28" s="145" t="s">
        <v>30</v>
      </c>
      <c r="J28" s="17" t="s">
        <v>21</v>
      </c>
      <c r="L28" s="43"/>
    </row>
    <row r="29" s="1" customFormat="1" ht="6.96" customHeight="1">
      <c r="B29" s="43"/>
      <c r="I29" s="143"/>
      <c r="L29" s="43"/>
    </row>
    <row r="30" s="1" customFormat="1" ht="12" customHeight="1">
      <c r="B30" s="43"/>
      <c r="D30" s="141" t="s">
        <v>39</v>
      </c>
      <c r="I30" s="143"/>
      <c r="L30" s="43"/>
    </row>
    <row r="31" s="7" customFormat="1" ht="45" customHeight="1">
      <c r="B31" s="147"/>
      <c r="E31" s="148" t="s">
        <v>40</v>
      </c>
      <c r="F31" s="148"/>
      <c r="G31" s="148"/>
      <c r="H31" s="148"/>
      <c r="I31" s="149"/>
      <c r="L31" s="147"/>
    </row>
    <row r="32" s="1" customFormat="1" ht="6.96" customHeight="1">
      <c r="B32" s="43"/>
      <c r="I32" s="143"/>
      <c r="L32" s="43"/>
    </row>
    <row r="33" s="1" customFormat="1" ht="6.96" customHeight="1">
      <c r="B33" s="43"/>
      <c r="D33" s="71"/>
      <c r="E33" s="71"/>
      <c r="F33" s="71"/>
      <c r="G33" s="71"/>
      <c r="H33" s="71"/>
      <c r="I33" s="150"/>
      <c r="J33" s="71"/>
      <c r="K33" s="71"/>
      <c r="L33" s="43"/>
    </row>
    <row r="34" s="1" customFormat="1" ht="25.44" customHeight="1">
      <c r="B34" s="43"/>
      <c r="D34" s="151" t="s">
        <v>41</v>
      </c>
      <c r="I34" s="143"/>
      <c r="J34" s="152">
        <f>ROUND(J94, 2)</f>
        <v>0</v>
      </c>
      <c r="L34" s="43"/>
    </row>
    <row r="35" s="1" customFormat="1" ht="6.96" customHeight="1">
      <c r="B35" s="43"/>
      <c r="D35" s="71"/>
      <c r="E35" s="71"/>
      <c r="F35" s="71"/>
      <c r="G35" s="71"/>
      <c r="H35" s="71"/>
      <c r="I35" s="150"/>
      <c r="J35" s="71"/>
      <c r="K35" s="71"/>
      <c r="L35" s="43"/>
    </row>
    <row r="36" s="1" customFormat="1" ht="14.4" customHeight="1">
      <c r="B36" s="43"/>
      <c r="F36" s="153" t="s">
        <v>43</v>
      </c>
      <c r="I36" s="154" t="s">
        <v>42</v>
      </c>
      <c r="J36" s="153" t="s">
        <v>44</v>
      </c>
      <c r="L36" s="43"/>
    </row>
    <row r="37" hidden="1" s="1" customFormat="1" ht="14.4" customHeight="1">
      <c r="B37" s="43"/>
      <c r="D37" s="141" t="s">
        <v>45</v>
      </c>
      <c r="E37" s="141" t="s">
        <v>46</v>
      </c>
      <c r="F37" s="155">
        <f>ROUND((SUM(BE94:BE197)),  2)</f>
        <v>0</v>
      </c>
      <c r="I37" s="156">
        <v>0.20999999999999999</v>
      </c>
      <c r="J37" s="155">
        <f>ROUND(((SUM(BE94:BE197))*I37),  2)</f>
        <v>0</v>
      </c>
      <c r="L37" s="43"/>
    </row>
    <row r="38" hidden="1" s="1" customFormat="1" ht="14.4" customHeight="1">
      <c r="B38" s="43"/>
      <c r="E38" s="141" t="s">
        <v>47</v>
      </c>
      <c r="F38" s="155">
        <f>ROUND((SUM(BF94:BF197)),  2)</f>
        <v>0</v>
      </c>
      <c r="I38" s="156">
        <v>0.14999999999999999</v>
      </c>
      <c r="J38" s="155">
        <f>ROUND(((SUM(BF94:BF197))*I38),  2)</f>
        <v>0</v>
      </c>
      <c r="L38" s="43"/>
    </row>
    <row r="39" s="1" customFormat="1" ht="14.4" customHeight="1">
      <c r="B39" s="43"/>
      <c r="D39" s="141" t="s">
        <v>45</v>
      </c>
      <c r="E39" s="141" t="s">
        <v>48</v>
      </c>
      <c r="F39" s="155">
        <f>ROUND((SUM(BG94:BG197)),  2)</f>
        <v>0</v>
      </c>
      <c r="I39" s="156">
        <v>0.20999999999999999</v>
      </c>
      <c r="J39" s="155">
        <f>0</f>
        <v>0</v>
      </c>
      <c r="L39" s="43"/>
    </row>
    <row r="40" s="1" customFormat="1" ht="14.4" customHeight="1">
      <c r="B40" s="43"/>
      <c r="E40" s="141" t="s">
        <v>49</v>
      </c>
      <c r="F40" s="155">
        <f>ROUND((SUM(BH94:BH197)),  2)</f>
        <v>0</v>
      </c>
      <c r="I40" s="156">
        <v>0.14999999999999999</v>
      </c>
      <c r="J40" s="155">
        <f>0</f>
        <v>0</v>
      </c>
      <c r="L40" s="43"/>
    </row>
    <row r="41" hidden="1" s="1" customFormat="1" ht="14.4" customHeight="1">
      <c r="B41" s="43"/>
      <c r="E41" s="141" t="s">
        <v>50</v>
      </c>
      <c r="F41" s="155">
        <f>ROUND((SUM(BI94:BI197)),  2)</f>
        <v>0</v>
      </c>
      <c r="I41" s="156">
        <v>0</v>
      </c>
      <c r="J41" s="155">
        <f>0</f>
        <v>0</v>
      </c>
      <c r="L41" s="43"/>
    </row>
    <row r="42" s="1" customFormat="1" ht="6.96" customHeight="1">
      <c r="B42" s="43"/>
      <c r="I42" s="143"/>
      <c r="L42" s="43"/>
    </row>
    <row r="43" s="1" customFormat="1" ht="25.44" customHeight="1">
      <c r="B43" s="43"/>
      <c r="C43" s="157"/>
      <c r="D43" s="158" t="s">
        <v>51</v>
      </c>
      <c r="E43" s="159"/>
      <c r="F43" s="159"/>
      <c r="G43" s="160" t="s">
        <v>52</v>
      </c>
      <c r="H43" s="161" t="s">
        <v>53</v>
      </c>
      <c r="I43" s="162"/>
      <c r="J43" s="163">
        <f>SUM(J34:J41)</f>
        <v>0</v>
      </c>
      <c r="K43" s="164"/>
      <c r="L43" s="43"/>
    </row>
    <row r="44" s="1" customFormat="1" ht="14.4" customHeight="1">
      <c r="B44" s="165"/>
      <c r="C44" s="166"/>
      <c r="D44" s="166"/>
      <c r="E44" s="166"/>
      <c r="F44" s="166"/>
      <c r="G44" s="166"/>
      <c r="H44" s="166"/>
      <c r="I44" s="167"/>
      <c r="J44" s="166"/>
      <c r="K44" s="166"/>
      <c r="L44" s="43"/>
    </row>
    <row r="48" s="1" customFormat="1" ht="6.96" customHeight="1">
      <c r="B48" s="168"/>
      <c r="C48" s="169"/>
      <c r="D48" s="169"/>
      <c r="E48" s="169"/>
      <c r="F48" s="169"/>
      <c r="G48" s="169"/>
      <c r="H48" s="169"/>
      <c r="I48" s="170"/>
      <c r="J48" s="169"/>
      <c r="K48" s="169"/>
      <c r="L48" s="43"/>
    </row>
    <row r="49" s="1" customFormat="1" ht="24.96" customHeight="1">
      <c r="B49" s="38"/>
      <c r="C49" s="23" t="s">
        <v>189</v>
      </c>
      <c r="D49" s="39"/>
      <c r="E49" s="39"/>
      <c r="F49" s="39"/>
      <c r="G49" s="39"/>
      <c r="H49" s="39"/>
      <c r="I49" s="143"/>
      <c r="J49" s="39"/>
      <c r="K49" s="39"/>
      <c r="L49" s="43"/>
    </row>
    <row r="50" s="1" customFormat="1" ht="6.96" customHeight="1">
      <c r="B50" s="38"/>
      <c r="C50" s="39"/>
      <c r="D50" s="39"/>
      <c r="E50" s="39"/>
      <c r="F50" s="39"/>
      <c r="G50" s="39"/>
      <c r="H50" s="39"/>
      <c r="I50" s="143"/>
      <c r="J50" s="39"/>
      <c r="K50" s="39"/>
      <c r="L50" s="43"/>
    </row>
    <row r="51" s="1" customFormat="1" ht="12" customHeight="1">
      <c r="B51" s="38"/>
      <c r="C51" s="32" t="s">
        <v>16</v>
      </c>
      <c r="D51" s="39"/>
      <c r="E51" s="39"/>
      <c r="F51" s="39"/>
      <c r="G51" s="39"/>
      <c r="H51" s="39"/>
      <c r="I51" s="143"/>
      <c r="J51" s="39"/>
      <c r="K51" s="39"/>
      <c r="L51" s="43"/>
    </row>
    <row r="52" s="1" customFormat="1" ht="16.5" customHeight="1">
      <c r="B52" s="38"/>
      <c r="C52" s="39"/>
      <c r="D52" s="39"/>
      <c r="E52" s="171" t="str">
        <f>E7</f>
        <v>Oprava přejezdů v obvodu ST Ústí n.L.</v>
      </c>
      <c r="F52" s="32"/>
      <c r="G52" s="32"/>
      <c r="H52" s="32"/>
      <c r="I52" s="143"/>
      <c r="J52" s="39"/>
      <c r="K52" s="39"/>
      <c r="L52" s="43"/>
    </row>
    <row r="53" ht="12" customHeight="1">
      <c r="B53" s="21"/>
      <c r="C53" s="32" t="s">
        <v>183</v>
      </c>
      <c r="D53" s="22"/>
      <c r="E53" s="22"/>
      <c r="F53" s="22"/>
      <c r="G53" s="22"/>
      <c r="H53" s="22"/>
      <c r="I53" s="136"/>
      <c r="J53" s="22"/>
      <c r="K53" s="22"/>
      <c r="L53" s="20"/>
    </row>
    <row r="54" ht="16.5" customHeight="1">
      <c r="B54" s="21"/>
      <c r="C54" s="22"/>
      <c r="D54" s="22"/>
      <c r="E54" s="171" t="s">
        <v>746</v>
      </c>
      <c r="F54" s="22"/>
      <c r="G54" s="22"/>
      <c r="H54" s="22"/>
      <c r="I54" s="136"/>
      <c r="J54" s="22"/>
      <c r="K54" s="22"/>
      <c r="L54" s="20"/>
    </row>
    <row r="55" ht="12" customHeight="1">
      <c r="B55" s="21"/>
      <c r="C55" s="32" t="s">
        <v>185</v>
      </c>
      <c r="D55" s="22"/>
      <c r="E55" s="22"/>
      <c r="F55" s="22"/>
      <c r="G55" s="22"/>
      <c r="H55" s="22"/>
      <c r="I55" s="136"/>
      <c r="J55" s="22"/>
      <c r="K55" s="22"/>
      <c r="L55" s="20"/>
    </row>
    <row r="56" s="1" customFormat="1" ht="16.5" customHeight="1">
      <c r="B56" s="38"/>
      <c r="C56" s="39"/>
      <c r="D56" s="39"/>
      <c r="E56" s="32" t="s">
        <v>186</v>
      </c>
      <c r="F56" s="39"/>
      <c r="G56" s="39"/>
      <c r="H56" s="39"/>
      <c r="I56" s="143"/>
      <c r="J56" s="39"/>
      <c r="K56" s="39"/>
      <c r="L56" s="43"/>
    </row>
    <row r="57" s="1" customFormat="1" ht="12" customHeight="1">
      <c r="B57" s="38"/>
      <c r="C57" s="32" t="s">
        <v>187</v>
      </c>
      <c r="D57" s="39"/>
      <c r="E57" s="39"/>
      <c r="F57" s="39"/>
      <c r="G57" s="39"/>
      <c r="H57" s="39"/>
      <c r="I57" s="143"/>
      <c r="J57" s="39"/>
      <c r="K57" s="39"/>
      <c r="L57" s="43"/>
    </row>
    <row r="58" s="1" customFormat="1" ht="16.5" customHeight="1">
      <c r="B58" s="38"/>
      <c r="C58" s="39"/>
      <c r="D58" s="39"/>
      <c r="E58" s="64" t="str">
        <f>E13</f>
        <v>ZRN 1 - 1.TK - P2941</v>
      </c>
      <c r="F58" s="39"/>
      <c r="G58" s="39"/>
      <c r="H58" s="39"/>
      <c r="I58" s="143"/>
      <c r="J58" s="39"/>
      <c r="K58" s="39"/>
      <c r="L58" s="43"/>
    </row>
    <row r="59" s="1" customFormat="1" ht="6.96" customHeight="1">
      <c r="B59" s="38"/>
      <c r="C59" s="39"/>
      <c r="D59" s="39"/>
      <c r="E59" s="39"/>
      <c r="F59" s="39"/>
      <c r="G59" s="39"/>
      <c r="H59" s="39"/>
      <c r="I59" s="143"/>
      <c r="J59" s="39"/>
      <c r="K59" s="39"/>
      <c r="L59" s="43"/>
    </row>
    <row r="60" s="1" customFormat="1" ht="12" customHeight="1">
      <c r="B60" s="38"/>
      <c r="C60" s="32" t="s">
        <v>22</v>
      </c>
      <c r="D60" s="39"/>
      <c r="E60" s="39"/>
      <c r="F60" s="27" t="str">
        <f>F16</f>
        <v>obvod ST Ústí n.L.</v>
      </c>
      <c r="G60" s="39"/>
      <c r="H60" s="39"/>
      <c r="I60" s="145" t="s">
        <v>24</v>
      </c>
      <c r="J60" s="67" t="str">
        <f>IF(J16="","",J16)</f>
        <v>2. 11. 2018</v>
      </c>
      <c r="K60" s="39"/>
      <c r="L60" s="43"/>
    </row>
    <row r="61" s="1" customFormat="1" ht="6.96" customHeight="1">
      <c r="B61" s="38"/>
      <c r="C61" s="39"/>
      <c r="D61" s="39"/>
      <c r="E61" s="39"/>
      <c r="F61" s="39"/>
      <c r="G61" s="39"/>
      <c r="H61" s="39"/>
      <c r="I61" s="143"/>
      <c r="J61" s="39"/>
      <c r="K61" s="39"/>
      <c r="L61" s="43"/>
    </row>
    <row r="62" s="1" customFormat="1" ht="13.65" customHeight="1">
      <c r="B62" s="38"/>
      <c r="C62" s="32" t="s">
        <v>26</v>
      </c>
      <c r="D62" s="39"/>
      <c r="E62" s="39"/>
      <c r="F62" s="27" t="str">
        <f>E19</f>
        <v>SŽDC s.o., OŘ Ústí n.L., ST Ústí n.L.</v>
      </c>
      <c r="G62" s="39"/>
      <c r="H62" s="39"/>
      <c r="I62" s="145" t="s">
        <v>34</v>
      </c>
      <c r="J62" s="36" t="str">
        <f>E25</f>
        <v xml:space="preserve"> </v>
      </c>
      <c r="K62" s="39"/>
      <c r="L62" s="43"/>
    </row>
    <row r="63" s="1" customFormat="1" ht="24.9" customHeight="1">
      <c r="B63" s="38"/>
      <c r="C63" s="32" t="s">
        <v>32</v>
      </c>
      <c r="D63" s="39"/>
      <c r="E63" s="39"/>
      <c r="F63" s="27" t="str">
        <f>IF(E22="","",E22)</f>
        <v>Vyplň údaj</v>
      </c>
      <c r="G63" s="39"/>
      <c r="H63" s="39"/>
      <c r="I63" s="145" t="s">
        <v>37</v>
      </c>
      <c r="J63" s="36" t="str">
        <f>E28</f>
        <v>Jakub Lukášek, DiS; Jan Seemann, DiS</v>
      </c>
      <c r="K63" s="39"/>
      <c r="L63" s="43"/>
    </row>
    <row r="64" s="1" customFormat="1" ht="10.32" customHeight="1">
      <c r="B64" s="38"/>
      <c r="C64" s="39"/>
      <c r="D64" s="39"/>
      <c r="E64" s="39"/>
      <c r="F64" s="39"/>
      <c r="G64" s="39"/>
      <c r="H64" s="39"/>
      <c r="I64" s="143"/>
      <c r="J64" s="39"/>
      <c r="K64" s="39"/>
      <c r="L64" s="43"/>
    </row>
    <row r="65" s="1" customFormat="1" ht="29.28" customHeight="1">
      <c r="B65" s="38"/>
      <c r="C65" s="172" t="s">
        <v>190</v>
      </c>
      <c r="D65" s="173"/>
      <c r="E65" s="173"/>
      <c r="F65" s="173"/>
      <c r="G65" s="173"/>
      <c r="H65" s="173"/>
      <c r="I65" s="174"/>
      <c r="J65" s="175" t="s">
        <v>191</v>
      </c>
      <c r="K65" s="173"/>
      <c r="L65" s="43"/>
    </row>
    <row r="66" s="1" customFormat="1" ht="10.32" customHeight="1">
      <c r="B66" s="38"/>
      <c r="C66" s="39"/>
      <c r="D66" s="39"/>
      <c r="E66" s="39"/>
      <c r="F66" s="39"/>
      <c r="G66" s="39"/>
      <c r="H66" s="39"/>
      <c r="I66" s="143"/>
      <c r="J66" s="39"/>
      <c r="K66" s="39"/>
      <c r="L66" s="43"/>
    </row>
    <row r="67" s="1" customFormat="1" ht="22.8" customHeight="1">
      <c r="B67" s="38"/>
      <c r="C67" s="176" t="s">
        <v>73</v>
      </c>
      <c r="D67" s="39"/>
      <c r="E67" s="39"/>
      <c r="F67" s="39"/>
      <c r="G67" s="39"/>
      <c r="H67" s="39"/>
      <c r="I67" s="143"/>
      <c r="J67" s="97">
        <f>J94</f>
        <v>0</v>
      </c>
      <c r="K67" s="39"/>
      <c r="L67" s="43"/>
      <c r="AU67" s="17" t="s">
        <v>192</v>
      </c>
    </row>
    <row r="68" s="8" customFormat="1" ht="24.96" customHeight="1">
      <c r="B68" s="177"/>
      <c r="C68" s="178"/>
      <c r="D68" s="179" t="s">
        <v>193</v>
      </c>
      <c r="E68" s="180"/>
      <c r="F68" s="180"/>
      <c r="G68" s="180"/>
      <c r="H68" s="180"/>
      <c r="I68" s="181"/>
      <c r="J68" s="182">
        <f>J95</f>
        <v>0</v>
      </c>
      <c r="K68" s="178"/>
      <c r="L68" s="183"/>
    </row>
    <row r="69" s="9" customFormat="1" ht="19.92" customHeight="1">
      <c r="B69" s="184"/>
      <c r="C69" s="120"/>
      <c r="D69" s="185" t="s">
        <v>194</v>
      </c>
      <c r="E69" s="186"/>
      <c r="F69" s="186"/>
      <c r="G69" s="186"/>
      <c r="H69" s="186"/>
      <c r="I69" s="187"/>
      <c r="J69" s="188">
        <f>J96</f>
        <v>0</v>
      </c>
      <c r="K69" s="120"/>
      <c r="L69" s="189"/>
    </row>
    <row r="70" s="8" customFormat="1" ht="24.96" customHeight="1">
      <c r="B70" s="177"/>
      <c r="C70" s="178"/>
      <c r="D70" s="179" t="s">
        <v>195</v>
      </c>
      <c r="E70" s="180"/>
      <c r="F70" s="180"/>
      <c r="G70" s="180"/>
      <c r="H70" s="180"/>
      <c r="I70" s="181"/>
      <c r="J70" s="182">
        <f>J157</f>
        <v>0</v>
      </c>
      <c r="K70" s="178"/>
      <c r="L70" s="183"/>
    </row>
    <row r="71" s="1" customFormat="1" ht="21.84" customHeight="1">
      <c r="B71" s="38"/>
      <c r="C71" s="39"/>
      <c r="D71" s="39"/>
      <c r="E71" s="39"/>
      <c r="F71" s="39"/>
      <c r="G71" s="39"/>
      <c r="H71" s="39"/>
      <c r="I71" s="143"/>
      <c r="J71" s="39"/>
      <c r="K71" s="39"/>
      <c r="L71" s="43"/>
    </row>
    <row r="72" s="1" customFormat="1" ht="6.96" customHeight="1">
      <c r="B72" s="57"/>
      <c r="C72" s="58"/>
      <c r="D72" s="58"/>
      <c r="E72" s="58"/>
      <c r="F72" s="58"/>
      <c r="G72" s="58"/>
      <c r="H72" s="58"/>
      <c r="I72" s="167"/>
      <c r="J72" s="58"/>
      <c r="K72" s="58"/>
      <c r="L72" s="43"/>
    </row>
    <row r="76" s="1" customFormat="1" ht="6.96" customHeight="1">
      <c r="B76" s="59"/>
      <c r="C76" s="60"/>
      <c r="D76" s="60"/>
      <c r="E76" s="60"/>
      <c r="F76" s="60"/>
      <c r="G76" s="60"/>
      <c r="H76" s="60"/>
      <c r="I76" s="170"/>
      <c r="J76" s="60"/>
      <c r="K76" s="60"/>
      <c r="L76" s="43"/>
    </row>
    <row r="77" s="1" customFormat="1" ht="24.96" customHeight="1">
      <c r="B77" s="38"/>
      <c r="C77" s="23" t="s">
        <v>197</v>
      </c>
      <c r="D77" s="39"/>
      <c r="E77" s="39"/>
      <c r="F77" s="39"/>
      <c r="G77" s="39"/>
      <c r="H77" s="39"/>
      <c r="I77" s="143"/>
      <c r="J77" s="39"/>
      <c r="K77" s="39"/>
      <c r="L77" s="43"/>
    </row>
    <row r="78" s="1" customFormat="1" ht="6.96" customHeight="1">
      <c r="B78" s="38"/>
      <c r="C78" s="39"/>
      <c r="D78" s="39"/>
      <c r="E78" s="39"/>
      <c r="F78" s="39"/>
      <c r="G78" s="39"/>
      <c r="H78" s="39"/>
      <c r="I78" s="143"/>
      <c r="J78" s="39"/>
      <c r="K78" s="39"/>
      <c r="L78" s="43"/>
    </row>
    <row r="79" s="1" customFormat="1" ht="12" customHeight="1">
      <c r="B79" s="38"/>
      <c r="C79" s="32" t="s">
        <v>16</v>
      </c>
      <c r="D79" s="39"/>
      <c r="E79" s="39"/>
      <c r="F79" s="39"/>
      <c r="G79" s="39"/>
      <c r="H79" s="39"/>
      <c r="I79" s="143"/>
      <c r="J79" s="39"/>
      <c r="K79" s="39"/>
      <c r="L79" s="43"/>
    </row>
    <row r="80" s="1" customFormat="1" ht="16.5" customHeight="1">
      <c r="B80" s="38"/>
      <c r="C80" s="39"/>
      <c r="D80" s="39"/>
      <c r="E80" s="171" t="str">
        <f>E7</f>
        <v>Oprava přejezdů v obvodu ST Ústí n.L.</v>
      </c>
      <c r="F80" s="32"/>
      <c r="G80" s="32"/>
      <c r="H80" s="32"/>
      <c r="I80" s="143"/>
      <c r="J80" s="39"/>
      <c r="K80" s="39"/>
      <c r="L80" s="43"/>
    </row>
    <row r="81" ht="12" customHeight="1">
      <c r="B81" s="21"/>
      <c r="C81" s="32" t="s">
        <v>183</v>
      </c>
      <c r="D81" s="22"/>
      <c r="E81" s="22"/>
      <c r="F81" s="22"/>
      <c r="G81" s="22"/>
      <c r="H81" s="22"/>
      <c r="I81" s="136"/>
      <c r="J81" s="22"/>
      <c r="K81" s="22"/>
      <c r="L81" s="20"/>
    </row>
    <row r="82" ht="16.5" customHeight="1">
      <c r="B82" s="21"/>
      <c r="C82" s="22"/>
      <c r="D82" s="22"/>
      <c r="E82" s="171" t="s">
        <v>746</v>
      </c>
      <c r="F82" s="22"/>
      <c r="G82" s="22"/>
      <c r="H82" s="22"/>
      <c r="I82" s="136"/>
      <c r="J82" s="22"/>
      <c r="K82" s="22"/>
      <c r="L82" s="20"/>
    </row>
    <row r="83" ht="12" customHeight="1">
      <c r="B83" s="21"/>
      <c r="C83" s="32" t="s">
        <v>185</v>
      </c>
      <c r="D83" s="22"/>
      <c r="E83" s="22"/>
      <c r="F83" s="22"/>
      <c r="G83" s="22"/>
      <c r="H83" s="22"/>
      <c r="I83" s="136"/>
      <c r="J83" s="22"/>
      <c r="K83" s="22"/>
      <c r="L83" s="20"/>
    </row>
    <row r="84" s="1" customFormat="1" ht="16.5" customHeight="1">
      <c r="B84" s="38"/>
      <c r="C84" s="39"/>
      <c r="D84" s="39"/>
      <c r="E84" s="32" t="s">
        <v>186</v>
      </c>
      <c r="F84" s="39"/>
      <c r="G84" s="39"/>
      <c r="H84" s="39"/>
      <c r="I84" s="143"/>
      <c r="J84" s="39"/>
      <c r="K84" s="39"/>
      <c r="L84" s="43"/>
    </row>
    <row r="85" s="1" customFormat="1" ht="12" customHeight="1">
      <c r="B85" s="38"/>
      <c r="C85" s="32" t="s">
        <v>187</v>
      </c>
      <c r="D85" s="39"/>
      <c r="E85" s="39"/>
      <c r="F85" s="39"/>
      <c r="G85" s="39"/>
      <c r="H85" s="39"/>
      <c r="I85" s="143"/>
      <c r="J85" s="39"/>
      <c r="K85" s="39"/>
      <c r="L85" s="43"/>
    </row>
    <row r="86" s="1" customFormat="1" ht="16.5" customHeight="1">
      <c r="B86" s="38"/>
      <c r="C86" s="39"/>
      <c r="D86" s="39"/>
      <c r="E86" s="64" t="str">
        <f>E13</f>
        <v>ZRN 1 - 1.TK - P2941</v>
      </c>
      <c r="F86" s="39"/>
      <c r="G86" s="39"/>
      <c r="H86" s="39"/>
      <c r="I86" s="143"/>
      <c r="J86" s="39"/>
      <c r="K86" s="39"/>
      <c r="L86" s="43"/>
    </row>
    <row r="87" s="1" customFormat="1" ht="6.96" customHeight="1">
      <c r="B87" s="38"/>
      <c r="C87" s="39"/>
      <c r="D87" s="39"/>
      <c r="E87" s="39"/>
      <c r="F87" s="39"/>
      <c r="G87" s="39"/>
      <c r="H87" s="39"/>
      <c r="I87" s="143"/>
      <c r="J87" s="39"/>
      <c r="K87" s="39"/>
      <c r="L87" s="43"/>
    </row>
    <row r="88" s="1" customFormat="1" ht="12" customHeight="1">
      <c r="B88" s="38"/>
      <c r="C88" s="32" t="s">
        <v>22</v>
      </c>
      <c r="D88" s="39"/>
      <c r="E88" s="39"/>
      <c r="F88" s="27" t="str">
        <f>F16</f>
        <v>obvod ST Ústí n.L.</v>
      </c>
      <c r="G88" s="39"/>
      <c r="H88" s="39"/>
      <c r="I88" s="145" t="s">
        <v>24</v>
      </c>
      <c r="J88" s="67" t="str">
        <f>IF(J16="","",J16)</f>
        <v>2. 11. 2018</v>
      </c>
      <c r="K88" s="39"/>
      <c r="L88" s="43"/>
    </row>
    <row r="89" s="1" customFormat="1" ht="6.96" customHeight="1">
      <c r="B89" s="38"/>
      <c r="C89" s="39"/>
      <c r="D89" s="39"/>
      <c r="E89" s="39"/>
      <c r="F89" s="39"/>
      <c r="G89" s="39"/>
      <c r="H89" s="39"/>
      <c r="I89" s="143"/>
      <c r="J89" s="39"/>
      <c r="K89" s="39"/>
      <c r="L89" s="43"/>
    </row>
    <row r="90" s="1" customFormat="1" ht="13.65" customHeight="1">
      <c r="B90" s="38"/>
      <c r="C90" s="32" t="s">
        <v>26</v>
      </c>
      <c r="D90" s="39"/>
      <c r="E90" s="39"/>
      <c r="F90" s="27" t="str">
        <f>E19</f>
        <v>SŽDC s.o., OŘ Ústí n.L., ST Ústí n.L.</v>
      </c>
      <c r="G90" s="39"/>
      <c r="H90" s="39"/>
      <c r="I90" s="145" t="s">
        <v>34</v>
      </c>
      <c r="J90" s="36" t="str">
        <f>E25</f>
        <v xml:space="preserve"> </v>
      </c>
      <c r="K90" s="39"/>
      <c r="L90" s="43"/>
    </row>
    <row r="91" s="1" customFormat="1" ht="24.9" customHeight="1">
      <c r="B91" s="38"/>
      <c r="C91" s="32" t="s">
        <v>32</v>
      </c>
      <c r="D91" s="39"/>
      <c r="E91" s="39"/>
      <c r="F91" s="27" t="str">
        <f>IF(E22="","",E22)</f>
        <v>Vyplň údaj</v>
      </c>
      <c r="G91" s="39"/>
      <c r="H91" s="39"/>
      <c r="I91" s="145" t="s">
        <v>37</v>
      </c>
      <c r="J91" s="36" t="str">
        <f>E28</f>
        <v>Jakub Lukášek, DiS; Jan Seemann, DiS</v>
      </c>
      <c r="K91" s="39"/>
      <c r="L91" s="43"/>
    </row>
    <row r="92" s="1" customFormat="1" ht="10.32" customHeight="1">
      <c r="B92" s="38"/>
      <c r="C92" s="39"/>
      <c r="D92" s="39"/>
      <c r="E92" s="39"/>
      <c r="F92" s="39"/>
      <c r="G92" s="39"/>
      <c r="H92" s="39"/>
      <c r="I92" s="143"/>
      <c r="J92" s="39"/>
      <c r="K92" s="39"/>
      <c r="L92" s="43"/>
    </row>
    <row r="93" s="10" customFormat="1" ht="29.28" customHeight="1">
      <c r="B93" s="190"/>
      <c r="C93" s="191" t="s">
        <v>198</v>
      </c>
      <c r="D93" s="192" t="s">
        <v>60</v>
      </c>
      <c r="E93" s="192" t="s">
        <v>56</v>
      </c>
      <c r="F93" s="192" t="s">
        <v>57</v>
      </c>
      <c r="G93" s="192" t="s">
        <v>199</v>
      </c>
      <c r="H93" s="192" t="s">
        <v>200</v>
      </c>
      <c r="I93" s="193" t="s">
        <v>201</v>
      </c>
      <c r="J93" s="192" t="s">
        <v>191</v>
      </c>
      <c r="K93" s="194" t="s">
        <v>202</v>
      </c>
      <c r="L93" s="195"/>
      <c r="M93" s="87" t="s">
        <v>21</v>
      </c>
      <c r="N93" s="88" t="s">
        <v>45</v>
      </c>
      <c r="O93" s="88" t="s">
        <v>203</v>
      </c>
      <c r="P93" s="88" t="s">
        <v>204</v>
      </c>
      <c r="Q93" s="88" t="s">
        <v>205</v>
      </c>
      <c r="R93" s="88" t="s">
        <v>206</v>
      </c>
      <c r="S93" s="88" t="s">
        <v>207</v>
      </c>
      <c r="T93" s="89" t="s">
        <v>208</v>
      </c>
    </row>
    <row r="94" s="1" customFormat="1" ht="22.8" customHeight="1">
      <c r="B94" s="38"/>
      <c r="C94" s="94" t="s">
        <v>209</v>
      </c>
      <c r="D94" s="39"/>
      <c r="E94" s="39"/>
      <c r="F94" s="39"/>
      <c r="G94" s="39"/>
      <c r="H94" s="39"/>
      <c r="I94" s="143"/>
      <c r="J94" s="196">
        <f>BK94</f>
        <v>0</v>
      </c>
      <c r="K94" s="39"/>
      <c r="L94" s="43"/>
      <c r="M94" s="90"/>
      <c r="N94" s="91"/>
      <c r="O94" s="91"/>
      <c r="P94" s="197">
        <f>P95+P157</f>
        <v>0</v>
      </c>
      <c r="Q94" s="91"/>
      <c r="R94" s="197">
        <f>R95+R157</f>
        <v>237.69650000000002</v>
      </c>
      <c r="S94" s="91"/>
      <c r="T94" s="198">
        <f>T95+T157</f>
        <v>0</v>
      </c>
      <c r="AT94" s="17" t="s">
        <v>74</v>
      </c>
      <c r="AU94" s="17" t="s">
        <v>192</v>
      </c>
      <c r="BK94" s="199">
        <f>BK95+BK157</f>
        <v>0</v>
      </c>
    </row>
    <row r="95" s="11" customFormat="1" ht="25.92" customHeight="1">
      <c r="B95" s="200"/>
      <c r="C95" s="201"/>
      <c r="D95" s="202" t="s">
        <v>74</v>
      </c>
      <c r="E95" s="203" t="s">
        <v>210</v>
      </c>
      <c r="F95" s="203" t="s">
        <v>211</v>
      </c>
      <c r="G95" s="201"/>
      <c r="H95" s="201"/>
      <c r="I95" s="204"/>
      <c r="J95" s="205">
        <f>BK95</f>
        <v>0</v>
      </c>
      <c r="K95" s="201"/>
      <c r="L95" s="206"/>
      <c r="M95" s="207"/>
      <c r="N95" s="208"/>
      <c r="O95" s="208"/>
      <c r="P95" s="209">
        <f>P96</f>
        <v>0</v>
      </c>
      <c r="Q95" s="208"/>
      <c r="R95" s="209">
        <f>R96</f>
        <v>237.69650000000002</v>
      </c>
      <c r="S95" s="208"/>
      <c r="T95" s="210">
        <f>T96</f>
        <v>0</v>
      </c>
      <c r="AR95" s="211" t="s">
        <v>82</v>
      </c>
      <c r="AT95" s="212" t="s">
        <v>74</v>
      </c>
      <c r="AU95" s="212" t="s">
        <v>75</v>
      </c>
      <c r="AY95" s="211" t="s">
        <v>212</v>
      </c>
      <c r="BK95" s="213">
        <f>BK96</f>
        <v>0</v>
      </c>
    </row>
    <row r="96" s="11" customFormat="1" ht="22.8" customHeight="1">
      <c r="B96" s="200"/>
      <c r="C96" s="201"/>
      <c r="D96" s="202" t="s">
        <v>74</v>
      </c>
      <c r="E96" s="214" t="s">
        <v>213</v>
      </c>
      <c r="F96" s="214" t="s">
        <v>214</v>
      </c>
      <c r="G96" s="201"/>
      <c r="H96" s="201"/>
      <c r="I96" s="204"/>
      <c r="J96" s="215">
        <f>BK96</f>
        <v>0</v>
      </c>
      <c r="K96" s="201"/>
      <c r="L96" s="206"/>
      <c r="M96" s="207"/>
      <c r="N96" s="208"/>
      <c r="O96" s="208"/>
      <c r="P96" s="209">
        <f>SUM(P97:P156)</f>
        <v>0</v>
      </c>
      <c r="Q96" s="208"/>
      <c r="R96" s="209">
        <f>SUM(R97:R156)</f>
        <v>237.69650000000002</v>
      </c>
      <c r="S96" s="208"/>
      <c r="T96" s="210">
        <f>SUM(T97:T156)</f>
        <v>0</v>
      </c>
      <c r="AR96" s="211" t="s">
        <v>82</v>
      </c>
      <c r="AT96" s="212" t="s">
        <v>74</v>
      </c>
      <c r="AU96" s="212" t="s">
        <v>82</v>
      </c>
      <c r="AY96" s="211" t="s">
        <v>212</v>
      </c>
      <c r="BK96" s="213">
        <f>SUM(BK97:BK156)</f>
        <v>0</v>
      </c>
    </row>
    <row r="97" s="1" customFormat="1" ht="22.5" customHeight="1">
      <c r="B97" s="38"/>
      <c r="C97" s="216" t="s">
        <v>82</v>
      </c>
      <c r="D97" s="216" t="s">
        <v>215</v>
      </c>
      <c r="E97" s="217" t="s">
        <v>748</v>
      </c>
      <c r="F97" s="218" t="s">
        <v>749</v>
      </c>
      <c r="G97" s="219" t="s">
        <v>235</v>
      </c>
      <c r="H97" s="220">
        <v>25</v>
      </c>
      <c r="I97" s="221"/>
      <c r="J97" s="222">
        <f>ROUND(I97*H97,2)</f>
        <v>0</v>
      </c>
      <c r="K97" s="218" t="s">
        <v>219</v>
      </c>
      <c r="L97" s="43"/>
      <c r="M97" s="223" t="s">
        <v>21</v>
      </c>
      <c r="N97" s="224" t="s">
        <v>48</v>
      </c>
      <c r="O97" s="79"/>
      <c r="P97" s="225">
        <f>O97*H97</f>
        <v>0</v>
      </c>
      <c r="Q97" s="225">
        <v>0</v>
      </c>
      <c r="R97" s="225">
        <f>Q97*H97</f>
        <v>0</v>
      </c>
      <c r="S97" s="225">
        <v>0</v>
      </c>
      <c r="T97" s="226">
        <f>S97*H97</f>
        <v>0</v>
      </c>
      <c r="AR97" s="17" t="s">
        <v>220</v>
      </c>
      <c r="AT97" s="17" t="s">
        <v>215</v>
      </c>
      <c r="AU97" s="17" t="s">
        <v>84</v>
      </c>
      <c r="AY97" s="17" t="s">
        <v>212</v>
      </c>
      <c r="BE97" s="227">
        <f>IF(N97="základní",J97,0)</f>
        <v>0</v>
      </c>
      <c r="BF97" s="227">
        <f>IF(N97="snížená",J97,0)</f>
        <v>0</v>
      </c>
      <c r="BG97" s="227">
        <f>IF(N97="zákl. přenesená",J97,0)</f>
        <v>0</v>
      </c>
      <c r="BH97" s="227">
        <f>IF(N97="sníž. přenesená",J97,0)</f>
        <v>0</v>
      </c>
      <c r="BI97" s="227">
        <f>IF(N97="nulová",J97,0)</f>
        <v>0</v>
      </c>
      <c r="BJ97" s="17" t="s">
        <v>220</v>
      </c>
      <c r="BK97" s="227">
        <f>ROUND(I97*H97,2)</f>
        <v>0</v>
      </c>
      <c r="BL97" s="17" t="s">
        <v>220</v>
      </c>
      <c r="BM97" s="17" t="s">
        <v>750</v>
      </c>
    </row>
    <row r="98" s="1" customFormat="1">
      <c r="B98" s="38"/>
      <c r="C98" s="39"/>
      <c r="D98" s="228" t="s">
        <v>222</v>
      </c>
      <c r="E98" s="39"/>
      <c r="F98" s="229" t="s">
        <v>243</v>
      </c>
      <c r="G98" s="39"/>
      <c r="H98" s="39"/>
      <c r="I98" s="143"/>
      <c r="J98" s="39"/>
      <c r="K98" s="39"/>
      <c r="L98" s="43"/>
      <c r="M98" s="230"/>
      <c r="N98" s="79"/>
      <c r="O98" s="79"/>
      <c r="P98" s="79"/>
      <c r="Q98" s="79"/>
      <c r="R98" s="79"/>
      <c r="S98" s="79"/>
      <c r="T98" s="80"/>
      <c r="AT98" s="17" t="s">
        <v>222</v>
      </c>
      <c r="AU98" s="17" t="s">
        <v>84</v>
      </c>
    </row>
    <row r="99" s="1" customFormat="1" ht="22.5" customHeight="1">
      <c r="B99" s="38"/>
      <c r="C99" s="216" t="s">
        <v>84</v>
      </c>
      <c r="D99" s="216" t="s">
        <v>215</v>
      </c>
      <c r="E99" s="217" t="s">
        <v>224</v>
      </c>
      <c r="F99" s="218" t="s">
        <v>225</v>
      </c>
      <c r="G99" s="219" t="s">
        <v>226</v>
      </c>
      <c r="H99" s="220">
        <v>9</v>
      </c>
      <c r="I99" s="221"/>
      <c r="J99" s="222">
        <f>ROUND(I99*H99,2)</f>
        <v>0</v>
      </c>
      <c r="K99" s="218" t="s">
        <v>219</v>
      </c>
      <c r="L99" s="43"/>
      <c r="M99" s="223" t="s">
        <v>21</v>
      </c>
      <c r="N99" s="224" t="s">
        <v>48</v>
      </c>
      <c r="O99" s="79"/>
      <c r="P99" s="225">
        <f>O99*H99</f>
        <v>0</v>
      </c>
      <c r="Q99" s="225">
        <v>0</v>
      </c>
      <c r="R99" s="225">
        <f>Q99*H99</f>
        <v>0</v>
      </c>
      <c r="S99" s="225">
        <v>0</v>
      </c>
      <c r="T99" s="226">
        <f>S99*H99</f>
        <v>0</v>
      </c>
      <c r="AR99" s="17" t="s">
        <v>220</v>
      </c>
      <c r="AT99" s="17" t="s">
        <v>215</v>
      </c>
      <c r="AU99" s="17" t="s">
        <v>84</v>
      </c>
      <c r="AY99" s="17" t="s">
        <v>212</v>
      </c>
      <c r="BE99" s="227">
        <f>IF(N99="základní",J99,0)</f>
        <v>0</v>
      </c>
      <c r="BF99" s="227">
        <f>IF(N99="snížená",J99,0)</f>
        <v>0</v>
      </c>
      <c r="BG99" s="227">
        <f>IF(N99="zákl. přenesená",J99,0)</f>
        <v>0</v>
      </c>
      <c r="BH99" s="227">
        <f>IF(N99="sníž. přenesená",J99,0)</f>
        <v>0</v>
      </c>
      <c r="BI99" s="227">
        <f>IF(N99="nulová",J99,0)</f>
        <v>0</v>
      </c>
      <c r="BJ99" s="17" t="s">
        <v>220</v>
      </c>
      <c r="BK99" s="227">
        <f>ROUND(I99*H99,2)</f>
        <v>0</v>
      </c>
      <c r="BL99" s="17" t="s">
        <v>220</v>
      </c>
      <c r="BM99" s="17" t="s">
        <v>751</v>
      </c>
    </row>
    <row r="100" s="1" customFormat="1">
      <c r="B100" s="38"/>
      <c r="C100" s="39"/>
      <c r="D100" s="228" t="s">
        <v>222</v>
      </c>
      <c r="E100" s="39"/>
      <c r="F100" s="229" t="s">
        <v>228</v>
      </c>
      <c r="G100" s="39"/>
      <c r="H100" s="39"/>
      <c r="I100" s="143"/>
      <c r="J100" s="39"/>
      <c r="K100" s="39"/>
      <c r="L100" s="43"/>
      <c r="M100" s="230"/>
      <c r="N100" s="79"/>
      <c r="O100" s="79"/>
      <c r="P100" s="79"/>
      <c r="Q100" s="79"/>
      <c r="R100" s="79"/>
      <c r="S100" s="79"/>
      <c r="T100" s="80"/>
      <c r="AT100" s="17" t="s">
        <v>222</v>
      </c>
      <c r="AU100" s="17" t="s">
        <v>84</v>
      </c>
    </row>
    <row r="101" s="1" customFormat="1" ht="22.5" customHeight="1">
      <c r="B101" s="38"/>
      <c r="C101" s="216" t="s">
        <v>91</v>
      </c>
      <c r="D101" s="216" t="s">
        <v>215</v>
      </c>
      <c r="E101" s="217" t="s">
        <v>233</v>
      </c>
      <c r="F101" s="218" t="s">
        <v>234</v>
      </c>
      <c r="G101" s="219" t="s">
        <v>235</v>
      </c>
      <c r="H101" s="220">
        <v>78.5</v>
      </c>
      <c r="I101" s="221"/>
      <c r="J101" s="222">
        <f>ROUND(I101*H101,2)</f>
        <v>0</v>
      </c>
      <c r="K101" s="218" t="s">
        <v>219</v>
      </c>
      <c r="L101" s="43"/>
      <c r="M101" s="223" t="s">
        <v>21</v>
      </c>
      <c r="N101" s="224" t="s">
        <v>48</v>
      </c>
      <c r="O101" s="79"/>
      <c r="P101" s="225">
        <f>O101*H101</f>
        <v>0</v>
      </c>
      <c r="Q101" s="225">
        <v>0</v>
      </c>
      <c r="R101" s="225">
        <f>Q101*H101</f>
        <v>0</v>
      </c>
      <c r="S101" s="225">
        <v>0</v>
      </c>
      <c r="T101" s="226">
        <f>S101*H101</f>
        <v>0</v>
      </c>
      <c r="AR101" s="17" t="s">
        <v>220</v>
      </c>
      <c r="AT101" s="17" t="s">
        <v>215</v>
      </c>
      <c r="AU101" s="17" t="s">
        <v>84</v>
      </c>
      <c r="AY101" s="17" t="s">
        <v>212</v>
      </c>
      <c r="BE101" s="227">
        <f>IF(N101="základní",J101,0)</f>
        <v>0</v>
      </c>
      <c r="BF101" s="227">
        <f>IF(N101="snížená",J101,0)</f>
        <v>0</v>
      </c>
      <c r="BG101" s="227">
        <f>IF(N101="zákl. přenesená",J101,0)</f>
        <v>0</v>
      </c>
      <c r="BH101" s="227">
        <f>IF(N101="sníž. přenesená",J101,0)</f>
        <v>0</v>
      </c>
      <c r="BI101" s="227">
        <f>IF(N101="nulová",J101,0)</f>
        <v>0</v>
      </c>
      <c r="BJ101" s="17" t="s">
        <v>220</v>
      </c>
      <c r="BK101" s="227">
        <f>ROUND(I101*H101,2)</f>
        <v>0</v>
      </c>
      <c r="BL101" s="17" t="s">
        <v>220</v>
      </c>
      <c r="BM101" s="17" t="s">
        <v>752</v>
      </c>
    </row>
    <row r="102" s="1" customFormat="1">
      <c r="B102" s="38"/>
      <c r="C102" s="39"/>
      <c r="D102" s="228" t="s">
        <v>222</v>
      </c>
      <c r="E102" s="39"/>
      <c r="F102" s="229" t="s">
        <v>237</v>
      </c>
      <c r="G102" s="39"/>
      <c r="H102" s="39"/>
      <c r="I102" s="143"/>
      <c r="J102" s="39"/>
      <c r="K102" s="39"/>
      <c r="L102" s="43"/>
      <c r="M102" s="230"/>
      <c r="N102" s="79"/>
      <c r="O102" s="79"/>
      <c r="P102" s="79"/>
      <c r="Q102" s="79"/>
      <c r="R102" s="79"/>
      <c r="S102" s="79"/>
      <c r="T102" s="80"/>
      <c r="AT102" s="17" t="s">
        <v>222</v>
      </c>
      <c r="AU102" s="17" t="s">
        <v>84</v>
      </c>
    </row>
    <row r="103" s="12" customFormat="1">
      <c r="B103" s="231"/>
      <c r="C103" s="232"/>
      <c r="D103" s="228" t="s">
        <v>229</v>
      </c>
      <c r="E103" s="233" t="s">
        <v>21</v>
      </c>
      <c r="F103" s="234" t="s">
        <v>753</v>
      </c>
      <c r="G103" s="232"/>
      <c r="H103" s="235">
        <v>20</v>
      </c>
      <c r="I103" s="236"/>
      <c r="J103" s="232"/>
      <c r="K103" s="232"/>
      <c r="L103" s="237"/>
      <c r="M103" s="238"/>
      <c r="N103" s="239"/>
      <c r="O103" s="239"/>
      <c r="P103" s="239"/>
      <c r="Q103" s="239"/>
      <c r="R103" s="239"/>
      <c r="S103" s="239"/>
      <c r="T103" s="240"/>
      <c r="AT103" s="241" t="s">
        <v>229</v>
      </c>
      <c r="AU103" s="241" t="s">
        <v>84</v>
      </c>
      <c r="AV103" s="12" t="s">
        <v>84</v>
      </c>
      <c r="AW103" s="12" t="s">
        <v>36</v>
      </c>
      <c r="AX103" s="12" t="s">
        <v>75</v>
      </c>
      <c r="AY103" s="241" t="s">
        <v>212</v>
      </c>
    </row>
    <row r="104" s="12" customFormat="1">
      <c r="B104" s="231"/>
      <c r="C104" s="232"/>
      <c r="D104" s="228" t="s">
        <v>229</v>
      </c>
      <c r="E104" s="233" t="s">
        <v>21</v>
      </c>
      <c r="F104" s="234" t="s">
        <v>754</v>
      </c>
      <c r="G104" s="232"/>
      <c r="H104" s="235">
        <v>58.5</v>
      </c>
      <c r="I104" s="236"/>
      <c r="J104" s="232"/>
      <c r="K104" s="232"/>
      <c r="L104" s="237"/>
      <c r="M104" s="238"/>
      <c r="N104" s="239"/>
      <c r="O104" s="239"/>
      <c r="P104" s="239"/>
      <c r="Q104" s="239"/>
      <c r="R104" s="239"/>
      <c r="S104" s="239"/>
      <c r="T104" s="240"/>
      <c r="AT104" s="241" t="s">
        <v>229</v>
      </c>
      <c r="AU104" s="241" t="s">
        <v>84</v>
      </c>
      <c r="AV104" s="12" t="s">
        <v>84</v>
      </c>
      <c r="AW104" s="12" t="s">
        <v>36</v>
      </c>
      <c r="AX104" s="12" t="s">
        <v>75</v>
      </c>
      <c r="AY104" s="241" t="s">
        <v>212</v>
      </c>
    </row>
    <row r="105" s="13" customFormat="1">
      <c r="B105" s="242"/>
      <c r="C105" s="243"/>
      <c r="D105" s="228" t="s">
        <v>229</v>
      </c>
      <c r="E105" s="244" t="s">
        <v>21</v>
      </c>
      <c r="F105" s="245" t="s">
        <v>232</v>
      </c>
      <c r="G105" s="243"/>
      <c r="H105" s="246">
        <v>78.5</v>
      </c>
      <c r="I105" s="247"/>
      <c r="J105" s="243"/>
      <c r="K105" s="243"/>
      <c r="L105" s="248"/>
      <c r="M105" s="249"/>
      <c r="N105" s="250"/>
      <c r="O105" s="250"/>
      <c r="P105" s="250"/>
      <c r="Q105" s="250"/>
      <c r="R105" s="250"/>
      <c r="S105" s="250"/>
      <c r="T105" s="251"/>
      <c r="AT105" s="252" t="s">
        <v>229</v>
      </c>
      <c r="AU105" s="252" t="s">
        <v>84</v>
      </c>
      <c r="AV105" s="13" t="s">
        <v>220</v>
      </c>
      <c r="AW105" s="13" t="s">
        <v>36</v>
      </c>
      <c r="AX105" s="13" t="s">
        <v>82</v>
      </c>
      <c r="AY105" s="252" t="s">
        <v>212</v>
      </c>
    </row>
    <row r="106" s="1" customFormat="1" ht="22.5" customHeight="1">
      <c r="B106" s="38"/>
      <c r="C106" s="216" t="s">
        <v>220</v>
      </c>
      <c r="D106" s="216" t="s">
        <v>215</v>
      </c>
      <c r="E106" s="217" t="s">
        <v>755</v>
      </c>
      <c r="F106" s="218" t="s">
        <v>756</v>
      </c>
      <c r="G106" s="219" t="s">
        <v>218</v>
      </c>
      <c r="H106" s="220">
        <v>4</v>
      </c>
      <c r="I106" s="221"/>
      <c r="J106" s="222">
        <f>ROUND(I106*H106,2)</f>
        <v>0</v>
      </c>
      <c r="K106" s="218" t="s">
        <v>219</v>
      </c>
      <c r="L106" s="43"/>
      <c r="M106" s="223" t="s">
        <v>21</v>
      </c>
      <c r="N106" s="224" t="s">
        <v>48</v>
      </c>
      <c r="O106" s="79"/>
      <c r="P106" s="225">
        <f>O106*H106</f>
        <v>0</v>
      </c>
      <c r="Q106" s="225">
        <v>0</v>
      </c>
      <c r="R106" s="225">
        <f>Q106*H106</f>
        <v>0</v>
      </c>
      <c r="S106" s="225">
        <v>0</v>
      </c>
      <c r="T106" s="226">
        <f>S106*H106</f>
        <v>0</v>
      </c>
      <c r="AR106" s="17" t="s">
        <v>220</v>
      </c>
      <c r="AT106" s="17" t="s">
        <v>215</v>
      </c>
      <c r="AU106" s="17" t="s">
        <v>84</v>
      </c>
      <c r="AY106" s="17" t="s">
        <v>212</v>
      </c>
      <c r="BE106" s="227">
        <f>IF(N106="základní",J106,0)</f>
        <v>0</v>
      </c>
      <c r="BF106" s="227">
        <f>IF(N106="snížená",J106,0)</f>
        <v>0</v>
      </c>
      <c r="BG106" s="227">
        <f>IF(N106="zákl. přenesená",J106,0)</f>
        <v>0</v>
      </c>
      <c r="BH106" s="227">
        <f>IF(N106="sníž. přenesená",J106,0)</f>
        <v>0</v>
      </c>
      <c r="BI106" s="227">
        <f>IF(N106="nulová",J106,0)</f>
        <v>0</v>
      </c>
      <c r="BJ106" s="17" t="s">
        <v>220</v>
      </c>
      <c r="BK106" s="227">
        <f>ROUND(I106*H106,2)</f>
        <v>0</v>
      </c>
      <c r="BL106" s="17" t="s">
        <v>220</v>
      </c>
      <c r="BM106" s="17" t="s">
        <v>757</v>
      </c>
    </row>
    <row r="107" s="1" customFormat="1">
      <c r="B107" s="38"/>
      <c r="C107" s="39"/>
      <c r="D107" s="228" t="s">
        <v>222</v>
      </c>
      <c r="E107" s="39"/>
      <c r="F107" s="229" t="s">
        <v>223</v>
      </c>
      <c r="G107" s="39"/>
      <c r="H107" s="39"/>
      <c r="I107" s="143"/>
      <c r="J107" s="39"/>
      <c r="K107" s="39"/>
      <c r="L107" s="43"/>
      <c r="M107" s="230"/>
      <c r="N107" s="79"/>
      <c r="O107" s="79"/>
      <c r="P107" s="79"/>
      <c r="Q107" s="79"/>
      <c r="R107" s="79"/>
      <c r="S107" s="79"/>
      <c r="T107" s="80"/>
      <c r="AT107" s="17" t="s">
        <v>222</v>
      </c>
      <c r="AU107" s="17" t="s">
        <v>84</v>
      </c>
    </row>
    <row r="108" s="1" customFormat="1" ht="33.75" customHeight="1">
      <c r="B108" s="38"/>
      <c r="C108" s="216" t="s">
        <v>213</v>
      </c>
      <c r="D108" s="216" t="s">
        <v>215</v>
      </c>
      <c r="E108" s="217" t="s">
        <v>758</v>
      </c>
      <c r="F108" s="218" t="s">
        <v>759</v>
      </c>
      <c r="G108" s="219" t="s">
        <v>248</v>
      </c>
      <c r="H108" s="220">
        <v>0.010999999999999999</v>
      </c>
      <c r="I108" s="221"/>
      <c r="J108" s="222">
        <f>ROUND(I108*H108,2)</f>
        <v>0</v>
      </c>
      <c r="K108" s="218" t="s">
        <v>219</v>
      </c>
      <c r="L108" s="43"/>
      <c r="M108" s="223" t="s">
        <v>21</v>
      </c>
      <c r="N108" s="224" t="s">
        <v>48</v>
      </c>
      <c r="O108" s="79"/>
      <c r="P108" s="225">
        <f>O108*H108</f>
        <v>0</v>
      </c>
      <c r="Q108" s="225">
        <v>0</v>
      </c>
      <c r="R108" s="225">
        <f>Q108*H108</f>
        <v>0</v>
      </c>
      <c r="S108" s="225">
        <v>0</v>
      </c>
      <c r="T108" s="226">
        <f>S108*H108</f>
        <v>0</v>
      </c>
      <c r="AR108" s="17" t="s">
        <v>220</v>
      </c>
      <c r="AT108" s="17" t="s">
        <v>215</v>
      </c>
      <c r="AU108" s="17" t="s">
        <v>84</v>
      </c>
      <c r="AY108" s="17" t="s">
        <v>212</v>
      </c>
      <c r="BE108" s="227">
        <f>IF(N108="základní",J108,0)</f>
        <v>0</v>
      </c>
      <c r="BF108" s="227">
        <f>IF(N108="snížená",J108,0)</f>
        <v>0</v>
      </c>
      <c r="BG108" s="227">
        <f>IF(N108="zákl. přenesená",J108,0)</f>
        <v>0</v>
      </c>
      <c r="BH108" s="227">
        <f>IF(N108="sníž. přenesená",J108,0)</f>
        <v>0</v>
      </c>
      <c r="BI108" s="227">
        <f>IF(N108="nulová",J108,0)</f>
        <v>0</v>
      </c>
      <c r="BJ108" s="17" t="s">
        <v>220</v>
      </c>
      <c r="BK108" s="227">
        <f>ROUND(I108*H108,2)</f>
        <v>0</v>
      </c>
      <c r="BL108" s="17" t="s">
        <v>220</v>
      </c>
      <c r="BM108" s="17" t="s">
        <v>760</v>
      </c>
    </row>
    <row r="109" s="1" customFormat="1">
      <c r="B109" s="38"/>
      <c r="C109" s="39"/>
      <c r="D109" s="228" t="s">
        <v>222</v>
      </c>
      <c r="E109" s="39"/>
      <c r="F109" s="229" t="s">
        <v>250</v>
      </c>
      <c r="G109" s="39"/>
      <c r="H109" s="39"/>
      <c r="I109" s="143"/>
      <c r="J109" s="39"/>
      <c r="K109" s="39"/>
      <c r="L109" s="43"/>
      <c r="M109" s="230"/>
      <c r="N109" s="79"/>
      <c r="O109" s="79"/>
      <c r="P109" s="79"/>
      <c r="Q109" s="79"/>
      <c r="R109" s="79"/>
      <c r="S109" s="79"/>
      <c r="T109" s="80"/>
      <c r="AT109" s="17" t="s">
        <v>222</v>
      </c>
      <c r="AU109" s="17" t="s">
        <v>84</v>
      </c>
    </row>
    <row r="110" s="1" customFormat="1" ht="56.25" customHeight="1">
      <c r="B110" s="38"/>
      <c r="C110" s="216" t="s">
        <v>251</v>
      </c>
      <c r="D110" s="216" t="s">
        <v>215</v>
      </c>
      <c r="E110" s="217" t="s">
        <v>252</v>
      </c>
      <c r="F110" s="218" t="s">
        <v>253</v>
      </c>
      <c r="G110" s="219" t="s">
        <v>254</v>
      </c>
      <c r="H110" s="220">
        <v>18</v>
      </c>
      <c r="I110" s="221"/>
      <c r="J110" s="222">
        <f>ROUND(I110*H110,2)</f>
        <v>0</v>
      </c>
      <c r="K110" s="218" t="s">
        <v>219</v>
      </c>
      <c r="L110" s="43"/>
      <c r="M110" s="223" t="s">
        <v>21</v>
      </c>
      <c r="N110" s="224" t="s">
        <v>48</v>
      </c>
      <c r="O110" s="79"/>
      <c r="P110" s="225">
        <f>O110*H110</f>
        <v>0</v>
      </c>
      <c r="Q110" s="225">
        <v>0</v>
      </c>
      <c r="R110" s="225">
        <f>Q110*H110</f>
        <v>0</v>
      </c>
      <c r="S110" s="225">
        <v>0</v>
      </c>
      <c r="T110" s="226">
        <f>S110*H110</f>
        <v>0</v>
      </c>
      <c r="AR110" s="17" t="s">
        <v>220</v>
      </c>
      <c r="AT110" s="17" t="s">
        <v>215</v>
      </c>
      <c r="AU110" s="17" t="s">
        <v>84</v>
      </c>
      <c r="AY110" s="17" t="s">
        <v>212</v>
      </c>
      <c r="BE110" s="227">
        <f>IF(N110="základní",J110,0)</f>
        <v>0</v>
      </c>
      <c r="BF110" s="227">
        <f>IF(N110="snížená",J110,0)</f>
        <v>0</v>
      </c>
      <c r="BG110" s="227">
        <f>IF(N110="zákl. přenesená",J110,0)</f>
        <v>0</v>
      </c>
      <c r="BH110" s="227">
        <f>IF(N110="sníž. přenesená",J110,0)</f>
        <v>0</v>
      </c>
      <c r="BI110" s="227">
        <f>IF(N110="nulová",J110,0)</f>
        <v>0</v>
      </c>
      <c r="BJ110" s="17" t="s">
        <v>220</v>
      </c>
      <c r="BK110" s="227">
        <f>ROUND(I110*H110,2)</f>
        <v>0</v>
      </c>
      <c r="BL110" s="17" t="s">
        <v>220</v>
      </c>
      <c r="BM110" s="17" t="s">
        <v>761</v>
      </c>
    </row>
    <row r="111" s="1" customFormat="1">
      <c r="B111" s="38"/>
      <c r="C111" s="39"/>
      <c r="D111" s="228" t="s">
        <v>222</v>
      </c>
      <c r="E111" s="39"/>
      <c r="F111" s="229" t="s">
        <v>256</v>
      </c>
      <c r="G111" s="39"/>
      <c r="H111" s="39"/>
      <c r="I111" s="143"/>
      <c r="J111" s="39"/>
      <c r="K111" s="39"/>
      <c r="L111" s="43"/>
      <c r="M111" s="230"/>
      <c r="N111" s="79"/>
      <c r="O111" s="79"/>
      <c r="P111" s="79"/>
      <c r="Q111" s="79"/>
      <c r="R111" s="79"/>
      <c r="S111" s="79"/>
      <c r="T111" s="80"/>
      <c r="AT111" s="17" t="s">
        <v>222</v>
      </c>
      <c r="AU111" s="17" t="s">
        <v>84</v>
      </c>
    </row>
    <row r="112" s="1" customFormat="1" ht="22.5" customHeight="1">
      <c r="B112" s="38"/>
      <c r="C112" s="253" t="s">
        <v>257</v>
      </c>
      <c r="D112" s="253" t="s">
        <v>258</v>
      </c>
      <c r="E112" s="254" t="s">
        <v>762</v>
      </c>
      <c r="F112" s="255" t="s">
        <v>763</v>
      </c>
      <c r="G112" s="256" t="s">
        <v>261</v>
      </c>
      <c r="H112" s="257">
        <v>202.27000000000001</v>
      </c>
      <c r="I112" s="258"/>
      <c r="J112" s="259">
        <f>ROUND(I112*H112,2)</f>
        <v>0</v>
      </c>
      <c r="K112" s="255" t="s">
        <v>219</v>
      </c>
      <c r="L112" s="260"/>
      <c r="M112" s="261" t="s">
        <v>21</v>
      </c>
      <c r="N112" s="262" t="s">
        <v>48</v>
      </c>
      <c r="O112" s="79"/>
      <c r="P112" s="225">
        <f>O112*H112</f>
        <v>0</v>
      </c>
      <c r="Q112" s="225">
        <v>1</v>
      </c>
      <c r="R112" s="225">
        <f>Q112*H112</f>
        <v>202.27000000000001</v>
      </c>
      <c r="S112" s="225">
        <v>0</v>
      </c>
      <c r="T112" s="226">
        <f>S112*H112</f>
        <v>0</v>
      </c>
      <c r="AR112" s="17" t="s">
        <v>262</v>
      </c>
      <c r="AT112" s="17" t="s">
        <v>258</v>
      </c>
      <c r="AU112" s="17" t="s">
        <v>84</v>
      </c>
      <c r="AY112" s="17" t="s">
        <v>212</v>
      </c>
      <c r="BE112" s="227">
        <f>IF(N112="základní",J112,0)</f>
        <v>0</v>
      </c>
      <c r="BF112" s="227">
        <f>IF(N112="snížená",J112,0)</f>
        <v>0</v>
      </c>
      <c r="BG112" s="227">
        <f>IF(N112="zákl. přenesená",J112,0)</f>
        <v>0</v>
      </c>
      <c r="BH112" s="227">
        <f>IF(N112="sníž. přenesená",J112,0)</f>
        <v>0</v>
      </c>
      <c r="BI112" s="227">
        <f>IF(N112="nulová",J112,0)</f>
        <v>0</v>
      </c>
      <c r="BJ112" s="17" t="s">
        <v>220</v>
      </c>
      <c r="BK112" s="227">
        <f>ROUND(I112*H112,2)</f>
        <v>0</v>
      </c>
      <c r="BL112" s="17" t="s">
        <v>220</v>
      </c>
      <c r="BM112" s="17" t="s">
        <v>764</v>
      </c>
    </row>
    <row r="113" s="1" customFormat="1" ht="33.75" customHeight="1">
      <c r="B113" s="38"/>
      <c r="C113" s="216" t="s">
        <v>262</v>
      </c>
      <c r="D113" s="216" t="s">
        <v>215</v>
      </c>
      <c r="E113" s="217" t="s">
        <v>765</v>
      </c>
      <c r="F113" s="218" t="s">
        <v>766</v>
      </c>
      <c r="G113" s="219" t="s">
        <v>254</v>
      </c>
      <c r="H113" s="220">
        <v>135</v>
      </c>
      <c r="I113" s="221"/>
      <c r="J113" s="222">
        <f>ROUND(I113*H113,2)</f>
        <v>0</v>
      </c>
      <c r="K113" s="218" t="s">
        <v>219</v>
      </c>
      <c r="L113" s="43"/>
      <c r="M113" s="223" t="s">
        <v>21</v>
      </c>
      <c r="N113" s="224" t="s">
        <v>48</v>
      </c>
      <c r="O113" s="79"/>
      <c r="P113" s="225">
        <f>O113*H113</f>
        <v>0</v>
      </c>
      <c r="Q113" s="225">
        <v>0</v>
      </c>
      <c r="R113" s="225">
        <f>Q113*H113</f>
        <v>0</v>
      </c>
      <c r="S113" s="225">
        <v>0</v>
      </c>
      <c r="T113" s="226">
        <f>S113*H113</f>
        <v>0</v>
      </c>
      <c r="AR113" s="17" t="s">
        <v>220</v>
      </c>
      <c r="AT113" s="17" t="s">
        <v>215</v>
      </c>
      <c r="AU113" s="17" t="s">
        <v>84</v>
      </c>
      <c r="AY113" s="17" t="s">
        <v>212</v>
      </c>
      <c r="BE113" s="227">
        <f>IF(N113="základní",J113,0)</f>
        <v>0</v>
      </c>
      <c r="BF113" s="227">
        <f>IF(N113="snížená",J113,0)</f>
        <v>0</v>
      </c>
      <c r="BG113" s="227">
        <f>IF(N113="zákl. přenesená",J113,0)</f>
        <v>0</v>
      </c>
      <c r="BH113" s="227">
        <f>IF(N113="sníž. přenesená",J113,0)</f>
        <v>0</v>
      </c>
      <c r="BI113" s="227">
        <f>IF(N113="nulová",J113,0)</f>
        <v>0</v>
      </c>
      <c r="BJ113" s="17" t="s">
        <v>220</v>
      </c>
      <c r="BK113" s="227">
        <f>ROUND(I113*H113,2)</f>
        <v>0</v>
      </c>
      <c r="BL113" s="17" t="s">
        <v>220</v>
      </c>
      <c r="BM113" s="17" t="s">
        <v>767</v>
      </c>
    </row>
    <row r="114" s="1" customFormat="1">
      <c r="B114" s="38"/>
      <c r="C114" s="39"/>
      <c r="D114" s="228" t="s">
        <v>222</v>
      </c>
      <c r="E114" s="39"/>
      <c r="F114" s="229" t="s">
        <v>768</v>
      </c>
      <c r="G114" s="39"/>
      <c r="H114" s="39"/>
      <c r="I114" s="143"/>
      <c r="J114" s="39"/>
      <c r="K114" s="39"/>
      <c r="L114" s="43"/>
      <c r="M114" s="230"/>
      <c r="N114" s="79"/>
      <c r="O114" s="79"/>
      <c r="P114" s="79"/>
      <c r="Q114" s="79"/>
      <c r="R114" s="79"/>
      <c r="S114" s="79"/>
      <c r="T114" s="80"/>
      <c r="AT114" s="17" t="s">
        <v>222</v>
      </c>
      <c r="AU114" s="17" t="s">
        <v>84</v>
      </c>
    </row>
    <row r="115" s="12" customFormat="1">
      <c r="B115" s="231"/>
      <c r="C115" s="232"/>
      <c r="D115" s="228" t="s">
        <v>229</v>
      </c>
      <c r="E115" s="233" t="s">
        <v>21</v>
      </c>
      <c r="F115" s="234" t="s">
        <v>769</v>
      </c>
      <c r="G115" s="232"/>
      <c r="H115" s="235">
        <v>135</v>
      </c>
      <c r="I115" s="236"/>
      <c r="J115" s="232"/>
      <c r="K115" s="232"/>
      <c r="L115" s="237"/>
      <c r="M115" s="238"/>
      <c r="N115" s="239"/>
      <c r="O115" s="239"/>
      <c r="P115" s="239"/>
      <c r="Q115" s="239"/>
      <c r="R115" s="239"/>
      <c r="S115" s="239"/>
      <c r="T115" s="240"/>
      <c r="AT115" s="241" t="s">
        <v>229</v>
      </c>
      <c r="AU115" s="241" t="s">
        <v>84</v>
      </c>
      <c r="AV115" s="12" t="s">
        <v>84</v>
      </c>
      <c r="AW115" s="12" t="s">
        <v>36</v>
      </c>
      <c r="AX115" s="12" t="s">
        <v>82</v>
      </c>
      <c r="AY115" s="241" t="s">
        <v>212</v>
      </c>
    </row>
    <row r="116" s="1" customFormat="1" ht="56.25" customHeight="1">
      <c r="B116" s="38"/>
      <c r="C116" s="216" t="s">
        <v>270</v>
      </c>
      <c r="D116" s="216" t="s">
        <v>215</v>
      </c>
      <c r="E116" s="217" t="s">
        <v>770</v>
      </c>
      <c r="F116" s="218" t="s">
        <v>771</v>
      </c>
      <c r="G116" s="219" t="s">
        <v>218</v>
      </c>
      <c r="H116" s="220">
        <v>20</v>
      </c>
      <c r="I116" s="221"/>
      <c r="J116" s="222">
        <f>ROUND(I116*H116,2)</f>
        <v>0</v>
      </c>
      <c r="K116" s="218" t="s">
        <v>219</v>
      </c>
      <c r="L116" s="43"/>
      <c r="M116" s="223" t="s">
        <v>21</v>
      </c>
      <c r="N116" s="224" t="s">
        <v>48</v>
      </c>
      <c r="O116" s="79"/>
      <c r="P116" s="225">
        <f>O116*H116</f>
        <v>0</v>
      </c>
      <c r="Q116" s="225">
        <v>0</v>
      </c>
      <c r="R116" s="225">
        <f>Q116*H116</f>
        <v>0</v>
      </c>
      <c r="S116" s="225">
        <v>0</v>
      </c>
      <c r="T116" s="226">
        <f>S116*H116</f>
        <v>0</v>
      </c>
      <c r="AR116" s="17" t="s">
        <v>220</v>
      </c>
      <c r="AT116" s="17" t="s">
        <v>215</v>
      </c>
      <c r="AU116" s="17" t="s">
        <v>84</v>
      </c>
      <c r="AY116" s="17" t="s">
        <v>212</v>
      </c>
      <c r="BE116" s="227">
        <f>IF(N116="základní",J116,0)</f>
        <v>0</v>
      </c>
      <c r="BF116" s="227">
        <f>IF(N116="snížená",J116,0)</f>
        <v>0</v>
      </c>
      <c r="BG116" s="227">
        <f>IF(N116="zákl. přenesená",J116,0)</f>
        <v>0</v>
      </c>
      <c r="BH116" s="227">
        <f>IF(N116="sníž. přenesená",J116,0)</f>
        <v>0</v>
      </c>
      <c r="BI116" s="227">
        <f>IF(N116="nulová",J116,0)</f>
        <v>0</v>
      </c>
      <c r="BJ116" s="17" t="s">
        <v>220</v>
      </c>
      <c r="BK116" s="227">
        <f>ROUND(I116*H116,2)</f>
        <v>0</v>
      </c>
      <c r="BL116" s="17" t="s">
        <v>220</v>
      </c>
      <c r="BM116" s="17" t="s">
        <v>772</v>
      </c>
    </row>
    <row r="117" s="1" customFormat="1">
      <c r="B117" s="38"/>
      <c r="C117" s="39"/>
      <c r="D117" s="228" t="s">
        <v>222</v>
      </c>
      <c r="E117" s="39"/>
      <c r="F117" s="229" t="s">
        <v>773</v>
      </c>
      <c r="G117" s="39"/>
      <c r="H117" s="39"/>
      <c r="I117" s="143"/>
      <c r="J117" s="39"/>
      <c r="K117" s="39"/>
      <c r="L117" s="43"/>
      <c r="M117" s="230"/>
      <c r="N117" s="79"/>
      <c r="O117" s="79"/>
      <c r="P117" s="79"/>
      <c r="Q117" s="79"/>
      <c r="R117" s="79"/>
      <c r="S117" s="79"/>
      <c r="T117" s="80"/>
      <c r="AT117" s="17" t="s">
        <v>222</v>
      </c>
      <c r="AU117" s="17" t="s">
        <v>84</v>
      </c>
    </row>
    <row r="118" s="1" customFormat="1" ht="22.5" customHeight="1">
      <c r="B118" s="38"/>
      <c r="C118" s="253" t="s">
        <v>174</v>
      </c>
      <c r="D118" s="253" t="s">
        <v>258</v>
      </c>
      <c r="E118" s="254" t="s">
        <v>774</v>
      </c>
      <c r="F118" s="255" t="s">
        <v>775</v>
      </c>
      <c r="G118" s="256" t="s">
        <v>218</v>
      </c>
      <c r="H118" s="257">
        <v>20</v>
      </c>
      <c r="I118" s="258"/>
      <c r="J118" s="259">
        <f>ROUND(I118*H118,2)</f>
        <v>0</v>
      </c>
      <c r="K118" s="255" t="s">
        <v>219</v>
      </c>
      <c r="L118" s="260"/>
      <c r="M118" s="261" t="s">
        <v>21</v>
      </c>
      <c r="N118" s="262" t="s">
        <v>48</v>
      </c>
      <c r="O118" s="79"/>
      <c r="P118" s="225">
        <f>O118*H118</f>
        <v>0</v>
      </c>
      <c r="Q118" s="225">
        <v>0.32705000000000001</v>
      </c>
      <c r="R118" s="225">
        <f>Q118*H118</f>
        <v>6.5410000000000004</v>
      </c>
      <c r="S118" s="225">
        <v>0</v>
      </c>
      <c r="T118" s="226">
        <f>S118*H118</f>
        <v>0</v>
      </c>
      <c r="AR118" s="17" t="s">
        <v>262</v>
      </c>
      <c r="AT118" s="17" t="s">
        <v>258</v>
      </c>
      <c r="AU118" s="17" t="s">
        <v>84</v>
      </c>
      <c r="AY118" s="17" t="s">
        <v>212</v>
      </c>
      <c r="BE118" s="227">
        <f>IF(N118="základní",J118,0)</f>
        <v>0</v>
      </c>
      <c r="BF118" s="227">
        <f>IF(N118="snížená",J118,0)</f>
        <v>0</v>
      </c>
      <c r="BG118" s="227">
        <f>IF(N118="zákl. přenesená",J118,0)</f>
        <v>0</v>
      </c>
      <c r="BH118" s="227">
        <f>IF(N118="sníž. přenesená",J118,0)</f>
        <v>0</v>
      </c>
      <c r="BI118" s="227">
        <f>IF(N118="nulová",J118,0)</f>
        <v>0</v>
      </c>
      <c r="BJ118" s="17" t="s">
        <v>220</v>
      </c>
      <c r="BK118" s="227">
        <f>ROUND(I118*H118,2)</f>
        <v>0</v>
      </c>
      <c r="BL118" s="17" t="s">
        <v>220</v>
      </c>
      <c r="BM118" s="17" t="s">
        <v>776</v>
      </c>
    </row>
    <row r="119" s="1" customFormat="1" ht="22.5" customHeight="1">
      <c r="B119" s="38"/>
      <c r="C119" s="253" t="s">
        <v>279</v>
      </c>
      <c r="D119" s="253" t="s">
        <v>258</v>
      </c>
      <c r="E119" s="254" t="s">
        <v>777</v>
      </c>
      <c r="F119" s="255" t="s">
        <v>778</v>
      </c>
      <c r="G119" s="256" t="s">
        <v>218</v>
      </c>
      <c r="H119" s="257">
        <v>80</v>
      </c>
      <c r="I119" s="258"/>
      <c r="J119" s="259">
        <f>ROUND(I119*H119,2)</f>
        <v>0</v>
      </c>
      <c r="K119" s="255" t="s">
        <v>219</v>
      </c>
      <c r="L119" s="260"/>
      <c r="M119" s="261" t="s">
        <v>21</v>
      </c>
      <c r="N119" s="262" t="s">
        <v>48</v>
      </c>
      <c r="O119" s="79"/>
      <c r="P119" s="225">
        <f>O119*H119</f>
        <v>0</v>
      </c>
      <c r="Q119" s="225">
        <v>0.0010499999999999999</v>
      </c>
      <c r="R119" s="225">
        <f>Q119*H119</f>
        <v>0.083999999999999991</v>
      </c>
      <c r="S119" s="225">
        <v>0</v>
      </c>
      <c r="T119" s="226">
        <f>S119*H119</f>
        <v>0</v>
      </c>
      <c r="AR119" s="17" t="s">
        <v>262</v>
      </c>
      <c r="AT119" s="17" t="s">
        <v>258</v>
      </c>
      <c r="AU119" s="17" t="s">
        <v>84</v>
      </c>
      <c r="AY119" s="17" t="s">
        <v>212</v>
      </c>
      <c r="BE119" s="227">
        <f>IF(N119="základní",J119,0)</f>
        <v>0</v>
      </c>
      <c r="BF119" s="227">
        <f>IF(N119="snížená",J119,0)</f>
        <v>0</v>
      </c>
      <c r="BG119" s="227">
        <f>IF(N119="zákl. přenesená",J119,0)</f>
        <v>0</v>
      </c>
      <c r="BH119" s="227">
        <f>IF(N119="sníž. přenesená",J119,0)</f>
        <v>0</v>
      </c>
      <c r="BI119" s="227">
        <f>IF(N119="nulová",J119,0)</f>
        <v>0</v>
      </c>
      <c r="BJ119" s="17" t="s">
        <v>220</v>
      </c>
      <c r="BK119" s="227">
        <f>ROUND(I119*H119,2)</f>
        <v>0</v>
      </c>
      <c r="BL119" s="17" t="s">
        <v>220</v>
      </c>
      <c r="BM119" s="17" t="s">
        <v>779</v>
      </c>
    </row>
    <row r="120" s="1" customFormat="1" ht="45" customHeight="1">
      <c r="B120" s="38"/>
      <c r="C120" s="216" t="s">
        <v>284</v>
      </c>
      <c r="D120" s="216" t="s">
        <v>215</v>
      </c>
      <c r="E120" s="217" t="s">
        <v>780</v>
      </c>
      <c r="F120" s="218" t="s">
        <v>781</v>
      </c>
      <c r="G120" s="219" t="s">
        <v>226</v>
      </c>
      <c r="H120" s="220">
        <v>50</v>
      </c>
      <c r="I120" s="221"/>
      <c r="J120" s="222">
        <f>ROUND(I120*H120,2)</f>
        <v>0</v>
      </c>
      <c r="K120" s="218" t="s">
        <v>219</v>
      </c>
      <c r="L120" s="43"/>
      <c r="M120" s="223" t="s">
        <v>21</v>
      </c>
      <c r="N120" s="224" t="s">
        <v>48</v>
      </c>
      <c r="O120" s="79"/>
      <c r="P120" s="225">
        <f>O120*H120</f>
        <v>0</v>
      </c>
      <c r="Q120" s="225">
        <v>0</v>
      </c>
      <c r="R120" s="225">
        <f>Q120*H120</f>
        <v>0</v>
      </c>
      <c r="S120" s="225">
        <v>0</v>
      </c>
      <c r="T120" s="226">
        <f>S120*H120</f>
        <v>0</v>
      </c>
      <c r="AR120" s="17" t="s">
        <v>220</v>
      </c>
      <c r="AT120" s="17" t="s">
        <v>215</v>
      </c>
      <c r="AU120" s="17" t="s">
        <v>84</v>
      </c>
      <c r="AY120" s="17" t="s">
        <v>212</v>
      </c>
      <c r="BE120" s="227">
        <f>IF(N120="základní",J120,0)</f>
        <v>0</v>
      </c>
      <c r="BF120" s="227">
        <f>IF(N120="snížená",J120,0)</f>
        <v>0</v>
      </c>
      <c r="BG120" s="227">
        <f>IF(N120="zákl. přenesená",J120,0)</f>
        <v>0</v>
      </c>
      <c r="BH120" s="227">
        <f>IF(N120="sníž. přenesená",J120,0)</f>
        <v>0</v>
      </c>
      <c r="BI120" s="227">
        <f>IF(N120="nulová",J120,0)</f>
        <v>0</v>
      </c>
      <c r="BJ120" s="17" t="s">
        <v>220</v>
      </c>
      <c r="BK120" s="227">
        <f>ROUND(I120*H120,2)</f>
        <v>0</v>
      </c>
      <c r="BL120" s="17" t="s">
        <v>220</v>
      </c>
      <c r="BM120" s="17" t="s">
        <v>782</v>
      </c>
    </row>
    <row r="121" s="1" customFormat="1">
      <c r="B121" s="38"/>
      <c r="C121" s="39"/>
      <c r="D121" s="228" t="s">
        <v>222</v>
      </c>
      <c r="E121" s="39"/>
      <c r="F121" s="229" t="s">
        <v>783</v>
      </c>
      <c r="G121" s="39"/>
      <c r="H121" s="39"/>
      <c r="I121" s="143"/>
      <c r="J121" s="39"/>
      <c r="K121" s="39"/>
      <c r="L121" s="43"/>
      <c r="M121" s="230"/>
      <c r="N121" s="79"/>
      <c r="O121" s="79"/>
      <c r="P121" s="79"/>
      <c r="Q121" s="79"/>
      <c r="R121" s="79"/>
      <c r="S121" s="79"/>
      <c r="T121" s="80"/>
      <c r="AT121" s="17" t="s">
        <v>222</v>
      </c>
      <c r="AU121" s="17" t="s">
        <v>84</v>
      </c>
    </row>
    <row r="122" s="12" customFormat="1">
      <c r="B122" s="231"/>
      <c r="C122" s="232"/>
      <c r="D122" s="228" t="s">
        <v>229</v>
      </c>
      <c r="E122" s="233" t="s">
        <v>21</v>
      </c>
      <c r="F122" s="234" t="s">
        <v>784</v>
      </c>
      <c r="G122" s="232"/>
      <c r="H122" s="235">
        <v>50</v>
      </c>
      <c r="I122" s="236"/>
      <c r="J122" s="232"/>
      <c r="K122" s="232"/>
      <c r="L122" s="237"/>
      <c r="M122" s="238"/>
      <c r="N122" s="239"/>
      <c r="O122" s="239"/>
      <c r="P122" s="239"/>
      <c r="Q122" s="239"/>
      <c r="R122" s="239"/>
      <c r="S122" s="239"/>
      <c r="T122" s="240"/>
      <c r="AT122" s="241" t="s">
        <v>229</v>
      </c>
      <c r="AU122" s="241" t="s">
        <v>84</v>
      </c>
      <c r="AV122" s="12" t="s">
        <v>84</v>
      </c>
      <c r="AW122" s="12" t="s">
        <v>36</v>
      </c>
      <c r="AX122" s="12" t="s">
        <v>82</v>
      </c>
      <c r="AY122" s="241" t="s">
        <v>212</v>
      </c>
    </row>
    <row r="123" s="1" customFormat="1" ht="22.5" customHeight="1">
      <c r="B123" s="38"/>
      <c r="C123" s="253" t="s">
        <v>288</v>
      </c>
      <c r="D123" s="253" t="s">
        <v>258</v>
      </c>
      <c r="E123" s="254" t="s">
        <v>785</v>
      </c>
      <c r="F123" s="255" t="s">
        <v>786</v>
      </c>
      <c r="G123" s="256" t="s">
        <v>226</v>
      </c>
      <c r="H123" s="257">
        <v>50</v>
      </c>
      <c r="I123" s="258"/>
      <c r="J123" s="259">
        <f>ROUND(I123*H123,2)</f>
        <v>0</v>
      </c>
      <c r="K123" s="255" t="s">
        <v>219</v>
      </c>
      <c r="L123" s="260"/>
      <c r="M123" s="261" t="s">
        <v>21</v>
      </c>
      <c r="N123" s="262" t="s">
        <v>48</v>
      </c>
      <c r="O123" s="79"/>
      <c r="P123" s="225">
        <f>O123*H123</f>
        <v>0</v>
      </c>
      <c r="Q123" s="225">
        <v>0.06003</v>
      </c>
      <c r="R123" s="225">
        <f>Q123*H123</f>
        <v>3.0015000000000001</v>
      </c>
      <c r="S123" s="225">
        <v>0</v>
      </c>
      <c r="T123" s="226">
        <f>S123*H123</f>
        <v>0</v>
      </c>
      <c r="AR123" s="17" t="s">
        <v>262</v>
      </c>
      <c r="AT123" s="17" t="s">
        <v>258</v>
      </c>
      <c r="AU123" s="17" t="s">
        <v>84</v>
      </c>
      <c r="AY123" s="17" t="s">
        <v>212</v>
      </c>
      <c r="BE123" s="227">
        <f>IF(N123="základní",J123,0)</f>
        <v>0</v>
      </c>
      <c r="BF123" s="227">
        <f>IF(N123="snížená",J123,0)</f>
        <v>0</v>
      </c>
      <c r="BG123" s="227">
        <f>IF(N123="zákl. přenesená",J123,0)</f>
        <v>0</v>
      </c>
      <c r="BH123" s="227">
        <f>IF(N123="sníž. přenesená",J123,0)</f>
        <v>0</v>
      </c>
      <c r="BI123" s="227">
        <f>IF(N123="nulová",J123,0)</f>
        <v>0</v>
      </c>
      <c r="BJ123" s="17" t="s">
        <v>220</v>
      </c>
      <c r="BK123" s="227">
        <f>ROUND(I123*H123,2)</f>
        <v>0</v>
      </c>
      <c r="BL123" s="17" t="s">
        <v>220</v>
      </c>
      <c r="BM123" s="17" t="s">
        <v>787</v>
      </c>
    </row>
    <row r="124" s="12" customFormat="1">
      <c r="B124" s="231"/>
      <c r="C124" s="232"/>
      <c r="D124" s="228" t="s">
        <v>229</v>
      </c>
      <c r="E124" s="233" t="s">
        <v>21</v>
      </c>
      <c r="F124" s="234" t="s">
        <v>788</v>
      </c>
      <c r="G124" s="232"/>
      <c r="H124" s="235">
        <v>50</v>
      </c>
      <c r="I124" s="236"/>
      <c r="J124" s="232"/>
      <c r="K124" s="232"/>
      <c r="L124" s="237"/>
      <c r="M124" s="238"/>
      <c r="N124" s="239"/>
      <c r="O124" s="239"/>
      <c r="P124" s="239"/>
      <c r="Q124" s="239"/>
      <c r="R124" s="239"/>
      <c r="S124" s="239"/>
      <c r="T124" s="240"/>
      <c r="AT124" s="241" t="s">
        <v>229</v>
      </c>
      <c r="AU124" s="241" t="s">
        <v>84</v>
      </c>
      <c r="AV124" s="12" t="s">
        <v>84</v>
      </c>
      <c r="AW124" s="12" t="s">
        <v>36</v>
      </c>
      <c r="AX124" s="12" t="s">
        <v>82</v>
      </c>
      <c r="AY124" s="241" t="s">
        <v>212</v>
      </c>
    </row>
    <row r="125" s="1" customFormat="1" ht="33.75" customHeight="1">
      <c r="B125" s="38"/>
      <c r="C125" s="216" t="s">
        <v>293</v>
      </c>
      <c r="D125" s="216" t="s">
        <v>215</v>
      </c>
      <c r="E125" s="217" t="s">
        <v>789</v>
      </c>
      <c r="F125" s="218" t="s">
        <v>790</v>
      </c>
      <c r="G125" s="219" t="s">
        <v>248</v>
      </c>
      <c r="H125" s="220">
        <v>0.010999999999999999</v>
      </c>
      <c r="I125" s="221"/>
      <c r="J125" s="222">
        <f>ROUND(I125*H125,2)</f>
        <v>0</v>
      </c>
      <c r="K125" s="218" t="s">
        <v>219</v>
      </c>
      <c r="L125" s="43"/>
      <c r="M125" s="223" t="s">
        <v>21</v>
      </c>
      <c r="N125" s="224" t="s">
        <v>48</v>
      </c>
      <c r="O125" s="79"/>
      <c r="P125" s="225">
        <f>O125*H125</f>
        <v>0</v>
      </c>
      <c r="Q125" s="225">
        <v>0</v>
      </c>
      <c r="R125" s="225">
        <f>Q125*H125</f>
        <v>0</v>
      </c>
      <c r="S125" s="225">
        <v>0</v>
      </c>
      <c r="T125" s="226">
        <f>S125*H125</f>
        <v>0</v>
      </c>
      <c r="AR125" s="17" t="s">
        <v>220</v>
      </c>
      <c r="AT125" s="17" t="s">
        <v>215</v>
      </c>
      <c r="AU125" s="17" t="s">
        <v>84</v>
      </c>
      <c r="AY125" s="17" t="s">
        <v>212</v>
      </c>
      <c r="BE125" s="227">
        <f>IF(N125="základní",J125,0)</f>
        <v>0</v>
      </c>
      <c r="BF125" s="227">
        <f>IF(N125="snížená",J125,0)</f>
        <v>0</v>
      </c>
      <c r="BG125" s="227">
        <f>IF(N125="zákl. přenesená",J125,0)</f>
        <v>0</v>
      </c>
      <c r="BH125" s="227">
        <f>IF(N125="sníž. přenesená",J125,0)</f>
        <v>0</v>
      </c>
      <c r="BI125" s="227">
        <f>IF(N125="nulová",J125,0)</f>
        <v>0</v>
      </c>
      <c r="BJ125" s="17" t="s">
        <v>220</v>
      </c>
      <c r="BK125" s="227">
        <f>ROUND(I125*H125,2)</f>
        <v>0</v>
      </c>
      <c r="BL125" s="17" t="s">
        <v>220</v>
      </c>
      <c r="BM125" s="17" t="s">
        <v>791</v>
      </c>
    </row>
    <row r="126" s="1" customFormat="1">
      <c r="B126" s="38"/>
      <c r="C126" s="39"/>
      <c r="D126" s="228" t="s">
        <v>222</v>
      </c>
      <c r="E126" s="39"/>
      <c r="F126" s="229" t="s">
        <v>274</v>
      </c>
      <c r="G126" s="39"/>
      <c r="H126" s="39"/>
      <c r="I126" s="143"/>
      <c r="J126" s="39"/>
      <c r="K126" s="39"/>
      <c r="L126" s="43"/>
      <c r="M126" s="230"/>
      <c r="N126" s="79"/>
      <c r="O126" s="79"/>
      <c r="P126" s="79"/>
      <c r="Q126" s="79"/>
      <c r="R126" s="79"/>
      <c r="S126" s="79"/>
      <c r="T126" s="80"/>
      <c r="AT126" s="17" t="s">
        <v>222</v>
      </c>
      <c r="AU126" s="17" t="s">
        <v>84</v>
      </c>
    </row>
    <row r="127" s="1" customFormat="1" ht="45" customHeight="1">
      <c r="B127" s="38"/>
      <c r="C127" s="216" t="s">
        <v>8</v>
      </c>
      <c r="D127" s="216" t="s">
        <v>215</v>
      </c>
      <c r="E127" s="217" t="s">
        <v>792</v>
      </c>
      <c r="F127" s="218" t="s">
        <v>793</v>
      </c>
      <c r="G127" s="219" t="s">
        <v>248</v>
      </c>
      <c r="H127" s="220">
        <v>1.1499999999999999</v>
      </c>
      <c r="I127" s="221"/>
      <c r="J127" s="222">
        <f>ROUND(I127*H127,2)</f>
        <v>0</v>
      </c>
      <c r="K127" s="218" t="s">
        <v>219</v>
      </c>
      <c r="L127" s="43"/>
      <c r="M127" s="223" t="s">
        <v>21</v>
      </c>
      <c r="N127" s="224" t="s">
        <v>48</v>
      </c>
      <c r="O127" s="79"/>
      <c r="P127" s="225">
        <f>O127*H127</f>
        <v>0</v>
      </c>
      <c r="Q127" s="225">
        <v>0</v>
      </c>
      <c r="R127" s="225">
        <f>Q127*H127</f>
        <v>0</v>
      </c>
      <c r="S127" s="225">
        <v>0</v>
      </c>
      <c r="T127" s="226">
        <f>S127*H127</f>
        <v>0</v>
      </c>
      <c r="AR127" s="17" t="s">
        <v>220</v>
      </c>
      <c r="AT127" s="17" t="s">
        <v>215</v>
      </c>
      <c r="AU127" s="17" t="s">
        <v>84</v>
      </c>
      <c r="AY127" s="17" t="s">
        <v>212</v>
      </c>
      <c r="BE127" s="227">
        <f>IF(N127="základní",J127,0)</f>
        <v>0</v>
      </c>
      <c r="BF127" s="227">
        <f>IF(N127="snížená",J127,0)</f>
        <v>0</v>
      </c>
      <c r="BG127" s="227">
        <f>IF(N127="zákl. přenesená",J127,0)</f>
        <v>0</v>
      </c>
      <c r="BH127" s="227">
        <f>IF(N127="sníž. přenesená",J127,0)</f>
        <v>0</v>
      </c>
      <c r="BI127" s="227">
        <f>IF(N127="nulová",J127,0)</f>
        <v>0</v>
      </c>
      <c r="BJ127" s="17" t="s">
        <v>220</v>
      </c>
      <c r="BK127" s="227">
        <f>ROUND(I127*H127,2)</f>
        <v>0</v>
      </c>
      <c r="BL127" s="17" t="s">
        <v>220</v>
      </c>
      <c r="BM127" s="17" t="s">
        <v>794</v>
      </c>
    </row>
    <row r="128" s="1" customFormat="1">
      <c r="B128" s="38"/>
      <c r="C128" s="39"/>
      <c r="D128" s="228" t="s">
        <v>222</v>
      </c>
      <c r="E128" s="39"/>
      <c r="F128" s="229" t="s">
        <v>795</v>
      </c>
      <c r="G128" s="39"/>
      <c r="H128" s="39"/>
      <c r="I128" s="143"/>
      <c r="J128" s="39"/>
      <c r="K128" s="39"/>
      <c r="L128" s="43"/>
      <c r="M128" s="230"/>
      <c r="N128" s="79"/>
      <c r="O128" s="79"/>
      <c r="P128" s="79"/>
      <c r="Q128" s="79"/>
      <c r="R128" s="79"/>
      <c r="S128" s="79"/>
      <c r="T128" s="80"/>
      <c r="AT128" s="17" t="s">
        <v>222</v>
      </c>
      <c r="AU128" s="17" t="s">
        <v>84</v>
      </c>
    </row>
    <row r="129" s="1" customFormat="1" ht="56.25" customHeight="1">
      <c r="B129" s="38"/>
      <c r="C129" s="216" t="s">
        <v>300</v>
      </c>
      <c r="D129" s="216" t="s">
        <v>215</v>
      </c>
      <c r="E129" s="217" t="s">
        <v>333</v>
      </c>
      <c r="F129" s="218" t="s">
        <v>334</v>
      </c>
      <c r="G129" s="219" t="s">
        <v>248</v>
      </c>
      <c r="H129" s="220">
        <v>0.14999999999999999</v>
      </c>
      <c r="I129" s="221"/>
      <c r="J129" s="222">
        <f>ROUND(I129*H129,2)</f>
        <v>0</v>
      </c>
      <c r="K129" s="218" t="s">
        <v>219</v>
      </c>
      <c r="L129" s="43"/>
      <c r="M129" s="223" t="s">
        <v>21</v>
      </c>
      <c r="N129" s="224" t="s">
        <v>48</v>
      </c>
      <c r="O129" s="79"/>
      <c r="P129" s="225">
        <f>O129*H129</f>
        <v>0</v>
      </c>
      <c r="Q129" s="225">
        <v>0</v>
      </c>
      <c r="R129" s="225">
        <f>Q129*H129</f>
        <v>0</v>
      </c>
      <c r="S129" s="225">
        <v>0</v>
      </c>
      <c r="T129" s="226">
        <f>S129*H129</f>
        <v>0</v>
      </c>
      <c r="AR129" s="17" t="s">
        <v>220</v>
      </c>
      <c r="AT129" s="17" t="s">
        <v>215</v>
      </c>
      <c r="AU129" s="17" t="s">
        <v>84</v>
      </c>
      <c r="AY129" s="17" t="s">
        <v>212</v>
      </c>
      <c r="BE129" s="227">
        <f>IF(N129="základní",J129,0)</f>
        <v>0</v>
      </c>
      <c r="BF129" s="227">
        <f>IF(N129="snížená",J129,0)</f>
        <v>0</v>
      </c>
      <c r="BG129" s="227">
        <f>IF(N129="zákl. přenesená",J129,0)</f>
        <v>0</v>
      </c>
      <c r="BH129" s="227">
        <f>IF(N129="sníž. přenesená",J129,0)</f>
        <v>0</v>
      </c>
      <c r="BI129" s="227">
        <f>IF(N129="nulová",J129,0)</f>
        <v>0</v>
      </c>
      <c r="BJ129" s="17" t="s">
        <v>220</v>
      </c>
      <c r="BK129" s="227">
        <f>ROUND(I129*H129,2)</f>
        <v>0</v>
      </c>
      <c r="BL129" s="17" t="s">
        <v>220</v>
      </c>
      <c r="BM129" s="17" t="s">
        <v>796</v>
      </c>
    </row>
    <row r="130" s="1" customFormat="1">
      <c r="B130" s="38"/>
      <c r="C130" s="39"/>
      <c r="D130" s="228" t="s">
        <v>222</v>
      </c>
      <c r="E130" s="39"/>
      <c r="F130" s="229" t="s">
        <v>336</v>
      </c>
      <c r="G130" s="39"/>
      <c r="H130" s="39"/>
      <c r="I130" s="143"/>
      <c r="J130" s="39"/>
      <c r="K130" s="39"/>
      <c r="L130" s="43"/>
      <c r="M130" s="230"/>
      <c r="N130" s="79"/>
      <c r="O130" s="79"/>
      <c r="P130" s="79"/>
      <c r="Q130" s="79"/>
      <c r="R130" s="79"/>
      <c r="S130" s="79"/>
      <c r="T130" s="80"/>
      <c r="AT130" s="17" t="s">
        <v>222</v>
      </c>
      <c r="AU130" s="17" t="s">
        <v>84</v>
      </c>
    </row>
    <row r="131" s="1" customFormat="1" ht="22.5" customHeight="1">
      <c r="B131" s="38"/>
      <c r="C131" s="216" t="s">
        <v>304</v>
      </c>
      <c r="D131" s="216" t="s">
        <v>215</v>
      </c>
      <c r="E131" s="217" t="s">
        <v>266</v>
      </c>
      <c r="F131" s="218" t="s">
        <v>267</v>
      </c>
      <c r="G131" s="219" t="s">
        <v>248</v>
      </c>
      <c r="H131" s="220">
        <v>0.010999999999999999</v>
      </c>
      <c r="I131" s="221"/>
      <c r="J131" s="222">
        <f>ROUND(I131*H131,2)</f>
        <v>0</v>
      </c>
      <c r="K131" s="218" t="s">
        <v>219</v>
      </c>
      <c r="L131" s="43"/>
      <c r="M131" s="223" t="s">
        <v>21</v>
      </c>
      <c r="N131" s="224" t="s">
        <v>48</v>
      </c>
      <c r="O131" s="79"/>
      <c r="P131" s="225">
        <f>O131*H131</f>
        <v>0</v>
      </c>
      <c r="Q131" s="225">
        <v>0</v>
      </c>
      <c r="R131" s="225">
        <f>Q131*H131</f>
        <v>0</v>
      </c>
      <c r="S131" s="225">
        <v>0</v>
      </c>
      <c r="T131" s="226">
        <f>S131*H131</f>
        <v>0</v>
      </c>
      <c r="AR131" s="17" t="s">
        <v>220</v>
      </c>
      <c r="AT131" s="17" t="s">
        <v>215</v>
      </c>
      <c r="AU131" s="17" t="s">
        <v>84</v>
      </c>
      <c r="AY131" s="17" t="s">
        <v>212</v>
      </c>
      <c r="BE131" s="227">
        <f>IF(N131="základní",J131,0)</f>
        <v>0</v>
      </c>
      <c r="BF131" s="227">
        <f>IF(N131="snížená",J131,0)</f>
        <v>0</v>
      </c>
      <c r="BG131" s="227">
        <f>IF(N131="zákl. přenesená",J131,0)</f>
        <v>0</v>
      </c>
      <c r="BH131" s="227">
        <f>IF(N131="sníž. přenesená",J131,0)</f>
        <v>0</v>
      </c>
      <c r="BI131" s="227">
        <f>IF(N131="nulová",J131,0)</f>
        <v>0</v>
      </c>
      <c r="BJ131" s="17" t="s">
        <v>220</v>
      </c>
      <c r="BK131" s="227">
        <f>ROUND(I131*H131,2)</f>
        <v>0</v>
      </c>
      <c r="BL131" s="17" t="s">
        <v>220</v>
      </c>
      <c r="BM131" s="17" t="s">
        <v>797</v>
      </c>
    </row>
    <row r="132" s="1" customFormat="1">
      <c r="B132" s="38"/>
      <c r="C132" s="39"/>
      <c r="D132" s="228" t="s">
        <v>222</v>
      </c>
      <c r="E132" s="39"/>
      <c r="F132" s="229" t="s">
        <v>269</v>
      </c>
      <c r="G132" s="39"/>
      <c r="H132" s="39"/>
      <c r="I132" s="143"/>
      <c r="J132" s="39"/>
      <c r="K132" s="39"/>
      <c r="L132" s="43"/>
      <c r="M132" s="230"/>
      <c r="N132" s="79"/>
      <c r="O132" s="79"/>
      <c r="P132" s="79"/>
      <c r="Q132" s="79"/>
      <c r="R132" s="79"/>
      <c r="S132" s="79"/>
      <c r="T132" s="80"/>
      <c r="AT132" s="17" t="s">
        <v>222</v>
      </c>
      <c r="AU132" s="17" t="s">
        <v>84</v>
      </c>
    </row>
    <row r="133" s="1" customFormat="1" ht="45" customHeight="1">
      <c r="B133" s="38"/>
      <c r="C133" s="216" t="s">
        <v>308</v>
      </c>
      <c r="D133" s="216" t="s">
        <v>215</v>
      </c>
      <c r="E133" s="217" t="s">
        <v>798</v>
      </c>
      <c r="F133" s="218" t="s">
        <v>799</v>
      </c>
      <c r="G133" s="219" t="s">
        <v>316</v>
      </c>
      <c r="H133" s="220">
        <v>4</v>
      </c>
      <c r="I133" s="221"/>
      <c r="J133" s="222">
        <f>ROUND(I133*H133,2)</f>
        <v>0</v>
      </c>
      <c r="K133" s="218" t="s">
        <v>219</v>
      </c>
      <c r="L133" s="43"/>
      <c r="M133" s="223" t="s">
        <v>21</v>
      </c>
      <c r="N133" s="224" t="s">
        <v>48</v>
      </c>
      <c r="O133" s="79"/>
      <c r="P133" s="225">
        <f>O133*H133</f>
        <v>0</v>
      </c>
      <c r="Q133" s="225">
        <v>0</v>
      </c>
      <c r="R133" s="225">
        <f>Q133*H133</f>
        <v>0</v>
      </c>
      <c r="S133" s="225">
        <v>0</v>
      </c>
      <c r="T133" s="226">
        <f>S133*H133</f>
        <v>0</v>
      </c>
      <c r="AR133" s="17" t="s">
        <v>220</v>
      </c>
      <c r="AT133" s="17" t="s">
        <v>215</v>
      </c>
      <c r="AU133" s="17" t="s">
        <v>84</v>
      </c>
      <c r="AY133" s="17" t="s">
        <v>212</v>
      </c>
      <c r="BE133" s="227">
        <f>IF(N133="základní",J133,0)</f>
        <v>0</v>
      </c>
      <c r="BF133" s="227">
        <f>IF(N133="snížená",J133,0)</f>
        <v>0</v>
      </c>
      <c r="BG133" s="227">
        <f>IF(N133="zákl. přenesená",J133,0)</f>
        <v>0</v>
      </c>
      <c r="BH133" s="227">
        <f>IF(N133="sníž. přenesená",J133,0)</f>
        <v>0</v>
      </c>
      <c r="BI133" s="227">
        <f>IF(N133="nulová",J133,0)</f>
        <v>0</v>
      </c>
      <c r="BJ133" s="17" t="s">
        <v>220</v>
      </c>
      <c r="BK133" s="227">
        <f>ROUND(I133*H133,2)</f>
        <v>0</v>
      </c>
      <c r="BL133" s="17" t="s">
        <v>220</v>
      </c>
      <c r="BM133" s="17" t="s">
        <v>800</v>
      </c>
    </row>
    <row r="134" s="1" customFormat="1">
      <c r="B134" s="38"/>
      <c r="C134" s="39"/>
      <c r="D134" s="228" t="s">
        <v>222</v>
      </c>
      <c r="E134" s="39"/>
      <c r="F134" s="229" t="s">
        <v>318</v>
      </c>
      <c r="G134" s="39"/>
      <c r="H134" s="39"/>
      <c r="I134" s="143"/>
      <c r="J134" s="39"/>
      <c r="K134" s="39"/>
      <c r="L134" s="43"/>
      <c r="M134" s="230"/>
      <c r="N134" s="79"/>
      <c r="O134" s="79"/>
      <c r="P134" s="79"/>
      <c r="Q134" s="79"/>
      <c r="R134" s="79"/>
      <c r="S134" s="79"/>
      <c r="T134" s="80"/>
      <c r="AT134" s="17" t="s">
        <v>222</v>
      </c>
      <c r="AU134" s="17" t="s">
        <v>84</v>
      </c>
    </row>
    <row r="135" s="1" customFormat="1" ht="33.75" customHeight="1">
      <c r="B135" s="38"/>
      <c r="C135" s="216" t="s">
        <v>313</v>
      </c>
      <c r="D135" s="216" t="s">
        <v>215</v>
      </c>
      <c r="E135" s="217" t="s">
        <v>801</v>
      </c>
      <c r="F135" s="218" t="s">
        <v>802</v>
      </c>
      <c r="G135" s="219" t="s">
        <v>316</v>
      </c>
      <c r="H135" s="220">
        <v>2</v>
      </c>
      <c r="I135" s="221"/>
      <c r="J135" s="222">
        <f>ROUND(I135*H135,2)</f>
        <v>0</v>
      </c>
      <c r="K135" s="218" t="s">
        <v>219</v>
      </c>
      <c r="L135" s="43"/>
      <c r="M135" s="223" t="s">
        <v>21</v>
      </c>
      <c r="N135" s="224" t="s">
        <v>48</v>
      </c>
      <c r="O135" s="79"/>
      <c r="P135" s="225">
        <f>O135*H135</f>
        <v>0</v>
      </c>
      <c r="Q135" s="225">
        <v>0</v>
      </c>
      <c r="R135" s="225">
        <f>Q135*H135</f>
        <v>0</v>
      </c>
      <c r="S135" s="225">
        <v>0</v>
      </c>
      <c r="T135" s="226">
        <f>S135*H135</f>
        <v>0</v>
      </c>
      <c r="AR135" s="17" t="s">
        <v>220</v>
      </c>
      <c r="AT135" s="17" t="s">
        <v>215</v>
      </c>
      <c r="AU135" s="17" t="s">
        <v>84</v>
      </c>
      <c r="AY135" s="17" t="s">
        <v>212</v>
      </c>
      <c r="BE135" s="227">
        <f>IF(N135="základní",J135,0)</f>
        <v>0</v>
      </c>
      <c r="BF135" s="227">
        <f>IF(N135="snížená",J135,0)</f>
        <v>0</v>
      </c>
      <c r="BG135" s="227">
        <f>IF(N135="zákl. přenesená",J135,0)</f>
        <v>0</v>
      </c>
      <c r="BH135" s="227">
        <f>IF(N135="sníž. přenesená",J135,0)</f>
        <v>0</v>
      </c>
      <c r="BI135" s="227">
        <f>IF(N135="nulová",J135,0)</f>
        <v>0</v>
      </c>
      <c r="BJ135" s="17" t="s">
        <v>220</v>
      </c>
      <c r="BK135" s="227">
        <f>ROUND(I135*H135,2)</f>
        <v>0</v>
      </c>
      <c r="BL135" s="17" t="s">
        <v>220</v>
      </c>
      <c r="BM135" s="17" t="s">
        <v>803</v>
      </c>
    </row>
    <row r="136" s="1" customFormat="1">
      <c r="B136" s="38"/>
      <c r="C136" s="39"/>
      <c r="D136" s="228" t="s">
        <v>222</v>
      </c>
      <c r="E136" s="39"/>
      <c r="F136" s="229" t="s">
        <v>323</v>
      </c>
      <c r="G136" s="39"/>
      <c r="H136" s="39"/>
      <c r="I136" s="143"/>
      <c r="J136" s="39"/>
      <c r="K136" s="39"/>
      <c r="L136" s="43"/>
      <c r="M136" s="230"/>
      <c r="N136" s="79"/>
      <c r="O136" s="79"/>
      <c r="P136" s="79"/>
      <c r="Q136" s="79"/>
      <c r="R136" s="79"/>
      <c r="S136" s="79"/>
      <c r="T136" s="80"/>
      <c r="AT136" s="17" t="s">
        <v>222</v>
      </c>
      <c r="AU136" s="17" t="s">
        <v>84</v>
      </c>
    </row>
    <row r="137" s="1" customFormat="1" ht="33.75" customHeight="1">
      <c r="B137" s="38"/>
      <c r="C137" s="216" t="s">
        <v>319</v>
      </c>
      <c r="D137" s="216" t="s">
        <v>215</v>
      </c>
      <c r="E137" s="217" t="s">
        <v>329</v>
      </c>
      <c r="F137" s="218" t="s">
        <v>330</v>
      </c>
      <c r="G137" s="219" t="s">
        <v>226</v>
      </c>
      <c r="H137" s="220">
        <v>200</v>
      </c>
      <c r="I137" s="221"/>
      <c r="J137" s="222">
        <f>ROUND(I137*H137,2)</f>
        <v>0</v>
      </c>
      <c r="K137" s="218" t="s">
        <v>219</v>
      </c>
      <c r="L137" s="43"/>
      <c r="M137" s="223" t="s">
        <v>21</v>
      </c>
      <c r="N137" s="224" t="s">
        <v>48</v>
      </c>
      <c r="O137" s="79"/>
      <c r="P137" s="225">
        <f>O137*H137</f>
        <v>0</v>
      </c>
      <c r="Q137" s="225">
        <v>0</v>
      </c>
      <c r="R137" s="225">
        <f>Q137*H137</f>
        <v>0</v>
      </c>
      <c r="S137" s="225">
        <v>0</v>
      </c>
      <c r="T137" s="226">
        <f>S137*H137</f>
        <v>0</v>
      </c>
      <c r="AR137" s="17" t="s">
        <v>220</v>
      </c>
      <c r="AT137" s="17" t="s">
        <v>215</v>
      </c>
      <c r="AU137" s="17" t="s">
        <v>84</v>
      </c>
      <c r="AY137" s="17" t="s">
        <v>212</v>
      </c>
      <c r="BE137" s="227">
        <f>IF(N137="základní",J137,0)</f>
        <v>0</v>
      </c>
      <c r="BF137" s="227">
        <f>IF(N137="snížená",J137,0)</f>
        <v>0</v>
      </c>
      <c r="BG137" s="227">
        <f>IF(N137="zákl. přenesená",J137,0)</f>
        <v>0</v>
      </c>
      <c r="BH137" s="227">
        <f>IF(N137="sníž. přenesená",J137,0)</f>
        <v>0</v>
      </c>
      <c r="BI137" s="227">
        <f>IF(N137="nulová",J137,0)</f>
        <v>0</v>
      </c>
      <c r="BJ137" s="17" t="s">
        <v>220</v>
      </c>
      <c r="BK137" s="227">
        <f>ROUND(I137*H137,2)</f>
        <v>0</v>
      </c>
      <c r="BL137" s="17" t="s">
        <v>220</v>
      </c>
      <c r="BM137" s="17" t="s">
        <v>804</v>
      </c>
    </row>
    <row r="138" s="1" customFormat="1">
      <c r="B138" s="38"/>
      <c r="C138" s="39"/>
      <c r="D138" s="228" t="s">
        <v>222</v>
      </c>
      <c r="E138" s="39"/>
      <c r="F138" s="229" t="s">
        <v>327</v>
      </c>
      <c r="G138" s="39"/>
      <c r="H138" s="39"/>
      <c r="I138" s="143"/>
      <c r="J138" s="39"/>
      <c r="K138" s="39"/>
      <c r="L138" s="43"/>
      <c r="M138" s="230"/>
      <c r="N138" s="79"/>
      <c r="O138" s="79"/>
      <c r="P138" s="79"/>
      <c r="Q138" s="79"/>
      <c r="R138" s="79"/>
      <c r="S138" s="79"/>
      <c r="T138" s="80"/>
      <c r="AT138" s="17" t="s">
        <v>222</v>
      </c>
      <c r="AU138" s="17" t="s">
        <v>84</v>
      </c>
    </row>
    <row r="139" s="1" customFormat="1" ht="22.5" customHeight="1">
      <c r="B139" s="38"/>
      <c r="C139" s="216" t="s">
        <v>7</v>
      </c>
      <c r="D139" s="216" t="s">
        <v>215</v>
      </c>
      <c r="E139" s="217" t="s">
        <v>805</v>
      </c>
      <c r="F139" s="218" t="s">
        <v>806</v>
      </c>
      <c r="G139" s="219" t="s">
        <v>226</v>
      </c>
      <c r="H139" s="220">
        <v>12</v>
      </c>
      <c r="I139" s="221"/>
      <c r="J139" s="222">
        <f>ROUND(I139*H139,2)</f>
        <v>0</v>
      </c>
      <c r="K139" s="218" t="s">
        <v>219</v>
      </c>
      <c r="L139" s="43"/>
      <c r="M139" s="223" t="s">
        <v>21</v>
      </c>
      <c r="N139" s="224" t="s">
        <v>48</v>
      </c>
      <c r="O139" s="79"/>
      <c r="P139" s="225">
        <f>O139*H139</f>
        <v>0</v>
      </c>
      <c r="Q139" s="225">
        <v>0</v>
      </c>
      <c r="R139" s="225">
        <f>Q139*H139</f>
        <v>0</v>
      </c>
      <c r="S139" s="225">
        <v>0</v>
      </c>
      <c r="T139" s="226">
        <f>S139*H139</f>
        <v>0</v>
      </c>
      <c r="AR139" s="17" t="s">
        <v>220</v>
      </c>
      <c r="AT139" s="17" t="s">
        <v>215</v>
      </c>
      <c r="AU139" s="17" t="s">
        <v>84</v>
      </c>
      <c r="AY139" s="17" t="s">
        <v>212</v>
      </c>
      <c r="BE139" s="227">
        <f>IF(N139="základní",J139,0)</f>
        <v>0</v>
      </c>
      <c r="BF139" s="227">
        <f>IF(N139="snížená",J139,0)</f>
        <v>0</v>
      </c>
      <c r="BG139" s="227">
        <f>IF(N139="zákl. přenesená",J139,0)</f>
        <v>0</v>
      </c>
      <c r="BH139" s="227">
        <f>IF(N139="sníž. přenesená",J139,0)</f>
        <v>0</v>
      </c>
      <c r="BI139" s="227">
        <f>IF(N139="nulová",J139,0)</f>
        <v>0</v>
      </c>
      <c r="BJ139" s="17" t="s">
        <v>220</v>
      </c>
      <c r="BK139" s="227">
        <f>ROUND(I139*H139,2)</f>
        <v>0</v>
      </c>
      <c r="BL139" s="17" t="s">
        <v>220</v>
      </c>
      <c r="BM139" s="17" t="s">
        <v>807</v>
      </c>
    </row>
    <row r="140" s="1" customFormat="1">
      <c r="B140" s="38"/>
      <c r="C140" s="39"/>
      <c r="D140" s="228" t="s">
        <v>222</v>
      </c>
      <c r="E140" s="39"/>
      <c r="F140" s="229" t="s">
        <v>365</v>
      </c>
      <c r="G140" s="39"/>
      <c r="H140" s="39"/>
      <c r="I140" s="143"/>
      <c r="J140" s="39"/>
      <c r="K140" s="39"/>
      <c r="L140" s="43"/>
      <c r="M140" s="230"/>
      <c r="N140" s="79"/>
      <c r="O140" s="79"/>
      <c r="P140" s="79"/>
      <c r="Q140" s="79"/>
      <c r="R140" s="79"/>
      <c r="S140" s="79"/>
      <c r="T140" s="80"/>
      <c r="AT140" s="17" t="s">
        <v>222</v>
      </c>
      <c r="AU140" s="17" t="s">
        <v>84</v>
      </c>
    </row>
    <row r="141" s="1" customFormat="1" ht="22.5" customHeight="1">
      <c r="B141" s="38"/>
      <c r="C141" s="253" t="s">
        <v>328</v>
      </c>
      <c r="D141" s="253" t="s">
        <v>258</v>
      </c>
      <c r="E141" s="254" t="s">
        <v>375</v>
      </c>
      <c r="F141" s="255" t="s">
        <v>376</v>
      </c>
      <c r="G141" s="256" t="s">
        <v>218</v>
      </c>
      <c r="H141" s="257">
        <v>2</v>
      </c>
      <c r="I141" s="258"/>
      <c r="J141" s="259">
        <f>ROUND(I141*H141,2)</f>
        <v>0</v>
      </c>
      <c r="K141" s="255" t="s">
        <v>219</v>
      </c>
      <c r="L141" s="260"/>
      <c r="M141" s="261" t="s">
        <v>21</v>
      </c>
      <c r="N141" s="262" t="s">
        <v>48</v>
      </c>
      <c r="O141" s="79"/>
      <c r="P141" s="225">
        <f>O141*H141</f>
        <v>0</v>
      </c>
      <c r="Q141" s="225">
        <v>0</v>
      </c>
      <c r="R141" s="225">
        <f>Q141*H141</f>
        <v>0</v>
      </c>
      <c r="S141" s="225">
        <v>0</v>
      </c>
      <c r="T141" s="226">
        <f>S141*H141</f>
        <v>0</v>
      </c>
      <c r="AR141" s="17" t="s">
        <v>262</v>
      </c>
      <c r="AT141" s="17" t="s">
        <v>258</v>
      </c>
      <c r="AU141" s="17" t="s">
        <v>84</v>
      </c>
      <c r="AY141" s="17" t="s">
        <v>212</v>
      </c>
      <c r="BE141" s="227">
        <f>IF(N141="základní",J141,0)</f>
        <v>0</v>
      </c>
      <c r="BF141" s="227">
        <f>IF(N141="snížená",J141,0)</f>
        <v>0</v>
      </c>
      <c r="BG141" s="227">
        <f>IF(N141="zákl. přenesená",J141,0)</f>
        <v>0</v>
      </c>
      <c r="BH141" s="227">
        <f>IF(N141="sníž. přenesená",J141,0)</f>
        <v>0</v>
      </c>
      <c r="BI141" s="227">
        <f>IF(N141="nulová",J141,0)</f>
        <v>0</v>
      </c>
      <c r="BJ141" s="17" t="s">
        <v>220</v>
      </c>
      <c r="BK141" s="227">
        <f>ROUND(I141*H141,2)</f>
        <v>0</v>
      </c>
      <c r="BL141" s="17" t="s">
        <v>220</v>
      </c>
      <c r="BM141" s="17" t="s">
        <v>808</v>
      </c>
    </row>
    <row r="142" s="1" customFormat="1" ht="22.5" customHeight="1">
      <c r="B142" s="38"/>
      <c r="C142" s="253" t="s">
        <v>332</v>
      </c>
      <c r="D142" s="253" t="s">
        <v>258</v>
      </c>
      <c r="E142" s="254" t="s">
        <v>369</v>
      </c>
      <c r="F142" s="255" t="s">
        <v>370</v>
      </c>
      <c r="G142" s="256" t="s">
        <v>218</v>
      </c>
      <c r="H142" s="257">
        <v>10</v>
      </c>
      <c r="I142" s="258"/>
      <c r="J142" s="259">
        <f>ROUND(I142*H142,2)</f>
        <v>0</v>
      </c>
      <c r="K142" s="255" t="s">
        <v>219</v>
      </c>
      <c r="L142" s="260"/>
      <c r="M142" s="261" t="s">
        <v>21</v>
      </c>
      <c r="N142" s="262" t="s">
        <v>48</v>
      </c>
      <c r="O142" s="79"/>
      <c r="P142" s="225">
        <f>O142*H142</f>
        <v>0</v>
      </c>
      <c r="Q142" s="225">
        <v>0</v>
      </c>
      <c r="R142" s="225">
        <f>Q142*H142</f>
        <v>0</v>
      </c>
      <c r="S142" s="225">
        <v>0</v>
      </c>
      <c r="T142" s="226">
        <f>S142*H142</f>
        <v>0</v>
      </c>
      <c r="AR142" s="17" t="s">
        <v>262</v>
      </c>
      <c r="AT142" s="17" t="s">
        <v>258</v>
      </c>
      <c r="AU142" s="17" t="s">
        <v>84</v>
      </c>
      <c r="AY142" s="17" t="s">
        <v>212</v>
      </c>
      <c r="BE142" s="227">
        <f>IF(N142="základní",J142,0)</f>
        <v>0</v>
      </c>
      <c r="BF142" s="227">
        <f>IF(N142="snížená",J142,0)</f>
        <v>0</v>
      </c>
      <c r="BG142" s="227">
        <f>IF(N142="zákl. přenesená",J142,0)</f>
        <v>0</v>
      </c>
      <c r="BH142" s="227">
        <f>IF(N142="sníž. přenesená",J142,0)</f>
        <v>0</v>
      </c>
      <c r="BI142" s="227">
        <f>IF(N142="nulová",J142,0)</f>
        <v>0</v>
      </c>
      <c r="BJ142" s="17" t="s">
        <v>220</v>
      </c>
      <c r="BK142" s="227">
        <f>ROUND(I142*H142,2)</f>
        <v>0</v>
      </c>
      <c r="BL142" s="17" t="s">
        <v>220</v>
      </c>
      <c r="BM142" s="17" t="s">
        <v>809</v>
      </c>
    </row>
    <row r="143" s="1" customFormat="1" ht="22.5" customHeight="1">
      <c r="B143" s="38"/>
      <c r="C143" s="253" t="s">
        <v>337</v>
      </c>
      <c r="D143" s="253" t="s">
        <v>258</v>
      </c>
      <c r="E143" s="254" t="s">
        <v>810</v>
      </c>
      <c r="F143" s="255" t="s">
        <v>811</v>
      </c>
      <c r="G143" s="256" t="s">
        <v>218</v>
      </c>
      <c r="H143" s="257">
        <v>8</v>
      </c>
      <c r="I143" s="258"/>
      <c r="J143" s="259">
        <f>ROUND(I143*H143,2)</f>
        <v>0</v>
      </c>
      <c r="K143" s="255" t="s">
        <v>219</v>
      </c>
      <c r="L143" s="260"/>
      <c r="M143" s="261" t="s">
        <v>21</v>
      </c>
      <c r="N143" s="262" t="s">
        <v>48</v>
      </c>
      <c r="O143" s="79"/>
      <c r="P143" s="225">
        <f>O143*H143</f>
        <v>0</v>
      </c>
      <c r="Q143" s="225">
        <v>0</v>
      </c>
      <c r="R143" s="225">
        <f>Q143*H143</f>
        <v>0</v>
      </c>
      <c r="S143" s="225">
        <v>0</v>
      </c>
      <c r="T143" s="226">
        <f>S143*H143</f>
        <v>0</v>
      </c>
      <c r="AR143" s="17" t="s">
        <v>262</v>
      </c>
      <c r="AT143" s="17" t="s">
        <v>258</v>
      </c>
      <c r="AU143" s="17" t="s">
        <v>84</v>
      </c>
      <c r="AY143" s="17" t="s">
        <v>212</v>
      </c>
      <c r="BE143" s="227">
        <f>IF(N143="základní",J143,0)</f>
        <v>0</v>
      </c>
      <c r="BF143" s="227">
        <f>IF(N143="snížená",J143,0)</f>
        <v>0</v>
      </c>
      <c r="BG143" s="227">
        <f>IF(N143="zákl. přenesená",J143,0)</f>
        <v>0</v>
      </c>
      <c r="BH143" s="227">
        <f>IF(N143="sníž. přenesená",J143,0)</f>
        <v>0</v>
      </c>
      <c r="BI143" s="227">
        <f>IF(N143="nulová",J143,0)</f>
        <v>0</v>
      </c>
      <c r="BJ143" s="17" t="s">
        <v>220</v>
      </c>
      <c r="BK143" s="227">
        <f>ROUND(I143*H143,2)</f>
        <v>0</v>
      </c>
      <c r="BL143" s="17" t="s">
        <v>220</v>
      </c>
      <c r="BM143" s="17" t="s">
        <v>812</v>
      </c>
    </row>
    <row r="144" s="12" customFormat="1">
      <c r="B144" s="231"/>
      <c r="C144" s="232"/>
      <c r="D144" s="228" t="s">
        <v>229</v>
      </c>
      <c r="E144" s="233" t="s">
        <v>21</v>
      </c>
      <c r="F144" s="234" t="s">
        <v>813</v>
      </c>
      <c r="G144" s="232"/>
      <c r="H144" s="235">
        <v>8</v>
      </c>
      <c r="I144" s="236"/>
      <c r="J144" s="232"/>
      <c r="K144" s="232"/>
      <c r="L144" s="237"/>
      <c r="M144" s="238"/>
      <c r="N144" s="239"/>
      <c r="O144" s="239"/>
      <c r="P144" s="239"/>
      <c r="Q144" s="239"/>
      <c r="R144" s="239"/>
      <c r="S144" s="239"/>
      <c r="T144" s="240"/>
      <c r="AT144" s="241" t="s">
        <v>229</v>
      </c>
      <c r="AU144" s="241" t="s">
        <v>84</v>
      </c>
      <c r="AV144" s="12" t="s">
        <v>84</v>
      </c>
      <c r="AW144" s="12" t="s">
        <v>36</v>
      </c>
      <c r="AX144" s="12" t="s">
        <v>82</v>
      </c>
      <c r="AY144" s="241" t="s">
        <v>212</v>
      </c>
    </row>
    <row r="145" s="1" customFormat="1" ht="22.5" customHeight="1">
      <c r="B145" s="38"/>
      <c r="C145" s="253" t="s">
        <v>342</v>
      </c>
      <c r="D145" s="253" t="s">
        <v>258</v>
      </c>
      <c r="E145" s="254" t="s">
        <v>814</v>
      </c>
      <c r="F145" s="255" t="s">
        <v>815</v>
      </c>
      <c r="G145" s="256" t="s">
        <v>218</v>
      </c>
      <c r="H145" s="257">
        <v>8</v>
      </c>
      <c r="I145" s="258"/>
      <c r="J145" s="259">
        <f>ROUND(I145*H145,2)</f>
        <v>0</v>
      </c>
      <c r="K145" s="255" t="s">
        <v>219</v>
      </c>
      <c r="L145" s="260"/>
      <c r="M145" s="261" t="s">
        <v>21</v>
      </c>
      <c r="N145" s="262" t="s">
        <v>48</v>
      </c>
      <c r="O145" s="79"/>
      <c r="P145" s="225">
        <f>O145*H145</f>
        <v>0</v>
      </c>
      <c r="Q145" s="225">
        <v>0</v>
      </c>
      <c r="R145" s="225">
        <f>Q145*H145</f>
        <v>0</v>
      </c>
      <c r="S145" s="225">
        <v>0</v>
      </c>
      <c r="T145" s="226">
        <f>S145*H145</f>
        <v>0</v>
      </c>
      <c r="AR145" s="17" t="s">
        <v>262</v>
      </c>
      <c r="AT145" s="17" t="s">
        <v>258</v>
      </c>
      <c r="AU145" s="17" t="s">
        <v>84</v>
      </c>
      <c r="AY145" s="17" t="s">
        <v>212</v>
      </c>
      <c r="BE145" s="227">
        <f>IF(N145="základní",J145,0)</f>
        <v>0</v>
      </c>
      <c r="BF145" s="227">
        <f>IF(N145="snížená",J145,0)</f>
        <v>0</v>
      </c>
      <c r="BG145" s="227">
        <f>IF(N145="zákl. přenesená",J145,0)</f>
        <v>0</v>
      </c>
      <c r="BH145" s="227">
        <f>IF(N145="sníž. přenesená",J145,0)</f>
        <v>0</v>
      </c>
      <c r="BI145" s="227">
        <f>IF(N145="nulová",J145,0)</f>
        <v>0</v>
      </c>
      <c r="BJ145" s="17" t="s">
        <v>220</v>
      </c>
      <c r="BK145" s="227">
        <f>ROUND(I145*H145,2)</f>
        <v>0</v>
      </c>
      <c r="BL145" s="17" t="s">
        <v>220</v>
      </c>
      <c r="BM145" s="17" t="s">
        <v>816</v>
      </c>
    </row>
    <row r="146" s="1" customFormat="1" ht="33.75" customHeight="1">
      <c r="B146" s="38"/>
      <c r="C146" s="216" t="s">
        <v>347</v>
      </c>
      <c r="D146" s="216" t="s">
        <v>215</v>
      </c>
      <c r="E146" s="217" t="s">
        <v>817</v>
      </c>
      <c r="F146" s="218" t="s">
        <v>818</v>
      </c>
      <c r="G146" s="219" t="s">
        <v>235</v>
      </c>
      <c r="H146" s="220">
        <v>58.5</v>
      </c>
      <c r="I146" s="221"/>
      <c r="J146" s="222">
        <f>ROUND(I146*H146,2)</f>
        <v>0</v>
      </c>
      <c r="K146" s="218" t="s">
        <v>219</v>
      </c>
      <c r="L146" s="43"/>
      <c r="M146" s="223" t="s">
        <v>21</v>
      </c>
      <c r="N146" s="224" t="s">
        <v>48</v>
      </c>
      <c r="O146" s="79"/>
      <c r="P146" s="225">
        <f>O146*H146</f>
        <v>0</v>
      </c>
      <c r="Q146" s="225">
        <v>0</v>
      </c>
      <c r="R146" s="225">
        <f>Q146*H146</f>
        <v>0</v>
      </c>
      <c r="S146" s="225">
        <v>0</v>
      </c>
      <c r="T146" s="226">
        <f>S146*H146</f>
        <v>0</v>
      </c>
      <c r="AR146" s="17" t="s">
        <v>220</v>
      </c>
      <c r="AT146" s="17" t="s">
        <v>215</v>
      </c>
      <c r="AU146" s="17" t="s">
        <v>84</v>
      </c>
      <c r="AY146" s="17" t="s">
        <v>212</v>
      </c>
      <c r="BE146" s="227">
        <f>IF(N146="základní",J146,0)</f>
        <v>0</v>
      </c>
      <c r="BF146" s="227">
        <f>IF(N146="snížená",J146,0)</f>
        <v>0</v>
      </c>
      <c r="BG146" s="227">
        <f>IF(N146="zákl. přenesená",J146,0)</f>
        <v>0</v>
      </c>
      <c r="BH146" s="227">
        <f>IF(N146="sníž. přenesená",J146,0)</f>
        <v>0</v>
      </c>
      <c r="BI146" s="227">
        <f>IF(N146="nulová",J146,0)</f>
        <v>0</v>
      </c>
      <c r="BJ146" s="17" t="s">
        <v>220</v>
      </c>
      <c r="BK146" s="227">
        <f>ROUND(I146*H146,2)</f>
        <v>0</v>
      </c>
      <c r="BL146" s="17" t="s">
        <v>220</v>
      </c>
      <c r="BM146" s="17" t="s">
        <v>819</v>
      </c>
    </row>
    <row r="147" s="1" customFormat="1">
      <c r="B147" s="38"/>
      <c r="C147" s="39"/>
      <c r="D147" s="228" t="s">
        <v>222</v>
      </c>
      <c r="E147" s="39"/>
      <c r="F147" s="229" t="s">
        <v>820</v>
      </c>
      <c r="G147" s="39"/>
      <c r="H147" s="39"/>
      <c r="I147" s="143"/>
      <c r="J147" s="39"/>
      <c r="K147" s="39"/>
      <c r="L147" s="43"/>
      <c r="M147" s="230"/>
      <c r="N147" s="79"/>
      <c r="O147" s="79"/>
      <c r="P147" s="79"/>
      <c r="Q147" s="79"/>
      <c r="R147" s="79"/>
      <c r="S147" s="79"/>
      <c r="T147" s="80"/>
      <c r="AT147" s="17" t="s">
        <v>222</v>
      </c>
      <c r="AU147" s="17" t="s">
        <v>84</v>
      </c>
    </row>
    <row r="148" s="1" customFormat="1" ht="22.5" customHeight="1">
      <c r="B148" s="38"/>
      <c r="C148" s="253" t="s">
        <v>353</v>
      </c>
      <c r="D148" s="253" t="s">
        <v>258</v>
      </c>
      <c r="E148" s="254" t="s">
        <v>389</v>
      </c>
      <c r="F148" s="255" t="s">
        <v>390</v>
      </c>
      <c r="G148" s="256" t="s">
        <v>261</v>
      </c>
      <c r="H148" s="257">
        <v>25.800000000000001</v>
      </c>
      <c r="I148" s="258"/>
      <c r="J148" s="259">
        <f>ROUND(I148*H148,2)</f>
        <v>0</v>
      </c>
      <c r="K148" s="255" t="s">
        <v>219</v>
      </c>
      <c r="L148" s="260"/>
      <c r="M148" s="261" t="s">
        <v>21</v>
      </c>
      <c r="N148" s="262" t="s">
        <v>48</v>
      </c>
      <c r="O148" s="79"/>
      <c r="P148" s="225">
        <f>O148*H148</f>
        <v>0</v>
      </c>
      <c r="Q148" s="225">
        <v>1</v>
      </c>
      <c r="R148" s="225">
        <f>Q148*H148</f>
        <v>25.800000000000001</v>
      </c>
      <c r="S148" s="225">
        <v>0</v>
      </c>
      <c r="T148" s="226">
        <f>S148*H148</f>
        <v>0</v>
      </c>
      <c r="AR148" s="17" t="s">
        <v>262</v>
      </c>
      <c r="AT148" s="17" t="s">
        <v>258</v>
      </c>
      <c r="AU148" s="17" t="s">
        <v>84</v>
      </c>
      <c r="AY148" s="17" t="s">
        <v>212</v>
      </c>
      <c r="BE148" s="227">
        <f>IF(N148="základní",J148,0)</f>
        <v>0</v>
      </c>
      <c r="BF148" s="227">
        <f>IF(N148="snížená",J148,0)</f>
        <v>0</v>
      </c>
      <c r="BG148" s="227">
        <f>IF(N148="zákl. přenesená",J148,0)</f>
        <v>0</v>
      </c>
      <c r="BH148" s="227">
        <f>IF(N148="sníž. přenesená",J148,0)</f>
        <v>0</v>
      </c>
      <c r="BI148" s="227">
        <f>IF(N148="nulová",J148,0)</f>
        <v>0</v>
      </c>
      <c r="BJ148" s="17" t="s">
        <v>220</v>
      </c>
      <c r="BK148" s="227">
        <f>ROUND(I148*H148,2)</f>
        <v>0</v>
      </c>
      <c r="BL148" s="17" t="s">
        <v>220</v>
      </c>
      <c r="BM148" s="17" t="s">
        <v>821</v>
      </c>
    </row>
    <row r="149" s="1" customFormat="1" ht="22.5" customHeight="1">
      <c r="B149" s="38"/>
      <c r="C149" s="253" t="s">
        <v>357</v>
      </c>
      <c r="D149" s="253" t="s">
        <v>258</v>
      </c>
      <c r="E149" s="254" t="s">
        <v>393</v>
      </c>
      <c r="F149" s="255" t="s">
        <v>394</v>
      </c>
      <c r="G149" s="256" t="s">
        <v>226</v>
      </c>
      <c r="H149" s="257">
        <v>24</v>
      </c>
      <c r="I149" s="258"/>
      <c r="J149" s="259">
        <f>ROUND(I149*H149,2)</f>
        <v>0</v>
      </c>
      <c r="K149" s="255" t="s">
        <v>219</v>
      </c>
      <c r="L149" s="260"/>
      <c r="M149" s="261" t="s">
        <v>21</v>
      </c>
      <c r="N149" s="262" t="s">
        <v>48</v>
      </c>
      <c r="O149" s="79"/>
      <c r="P149" s="225">
        <f>O149*H149</f>
        <v>0</v>
      </c>
      <c r="Q149" s="225">
        <v>0</v>
      </c>
      <c r="R149" s="225">
        <f>Q149*H149</f>
        <v>0</v>
      </c>
      <c r="S149" s="225">
        <v>0</v>
      </c>
      <c r="T149" s="226">
        <f>S149*H149</f>
        <v>0</v>
      </c>
      <c r="AR149" s="17" t="s">
        <v>262</v>
      </c>
      <c r="AT149" s="17" t="s">
        <v>258</v>
      </c>
      <c r="AU149" s="17" t="s">
        <v>84</v>
      </c>
      <c r="AY149" s="17" t="s">
        <v>212</v>
      </c>
      <c r="BE149" s="227">
        <f>IF(N149="základní",J149,0)</f>
        <v>0</v>
      </c>
      <c r="BF149" s="227">
        <f>IF(N149="snížená",J149,0)</f>
        <v>0</v>
      </c>
      <c r="BG149" s="227">
        <f>IF(N149="zákl. přenesená",J149,0)</f>
        <v>0</v>
      </c>
      <c r="BH149" s="227">
        <f>IF(N149="sníž. přenesená",J149,0)</f>
        <v>0</v>
      </c>
      <c r="BI149" s="227">
        <f>IF(N149="nulová",J149,0)</f>
        <v>0</v>
      </c>
      <c r="BJ149" s="17" t="s">
        <v>220</v>
      </c>
      <c r="BK149" s="227">
        <f>ROUND(I149*H149,2)</f>
        <v>0</v>
      </c>
      <c r="BL149" s="17" t="s">
        <v>220</v>
      </c>
      <c r="BM149" s="17" t="s">
        <v>822</v>
      </c>
    </row>
    <row r="150" s="12" customFormat="1">
      <c r="B150" s="231"/>
      <c r="C150" s="232"/>
      <c r="D150" s="228" t="s">
        <v>229</v>
      </c>
      <c r="E150" s="233" t="s">
        <v>21</v>
      </c>
      <c r="F150" s="234" t="s">
        <v>823</v>
      </c>
      <c r="G150" s="232"/>
      <c r="H150" s="235">
        <v>24</v>
      </c>
      <c r="I150" s="236"/>
      <c r="J150" s="232"/>
      <c r="K150" s="232"/>
      <c r="L150" s="237"/>
      <c r="M150" s="238"/>
      <c r="N150" s="239"/>
      <c r="O150" s="239"/>
      <c r="P150" s="239"/>
      <c r="Q150" s="239"/>
      <c r="R150" s="239"/>
      <c r="S150" s="239"/>
      <c r="T150" s="240"/>
      <c r="AT150" s="241" t="s">
        <v>229</v>
      </c>
      <c r="AU150" s="241" t="s">
        <v>84</v>
      </c>
      <c r="AV150" s="12" t="s">
        <v>84</v>
      </c>
      <c r="AW150" s="12" t="s">
        <v>36</v>
      </c>
      <c r="AX150" s="12" t="s">
        <v>82</v>
      </c>
      <c r="AY150" s="241" t="s">
        <v>212</v>
      </c>
    </row>
    <row r="151" s="1" customFormat="1" ht="22.5" customHeight="1">
      <c r="B151" s="38"/>
      <c r="C151" s="253" t="s">
        <v>361</v>
      </c>
      <c r="D151" s="253" t="s">
        <v>258</v>
      </c>
      <c r="E151" s="254" t="s">
        <v>397</v>
      </c>
      <c r="F151" s="255" t="s">
        <v>398</v>
      </c>
      <c r="G151" s="256" t="s">
        <v>399</v>
      </c>
      <c r="H151" s="257">
        <v>10</v>
      </c>
      <c r="I151" s="258"/>
      <c r="J151" s="259">
        <f>ROUND(I151*H151,2)</f>
        <v>0</v>
      </c>
      <c r="K151" s="255" t="s">
        <v>219</v>
      </c>
      <c r="L151" s="260"/>
      <c r="M151" s="261" t="s">
        <v>21</v>
      </c>
      <c r="N151" s="262" t="s">
        <v>48</v>
      </c>
      <c r="O151" s="79"/>
      <c r="P151" s="225">
        <f>O151*H151</f>
        <v>0</v>
      </c>
      <c r="Q151" s="225">
        <v>0</v>
      </c>
      <c r="R151" s="225">
        <f>Q151*H151</f>
        <v>0</v>
      </c>
      <c r="S151" s="225">
        <v>0</v>
      </c>
      <c r="T151" s="226">
        <f>S151*H151</f>
        <v>0</v>
      </c>
      <c r="AR151" s="17" t="s">
        <v>262</v>
      </c>
      <c r="AT151" s="17" t="s">
        <v>258</v>
      </c>
      <c r="AU151" s="17" t="s">
        <v>84</v>
      </c>
      <c r="AY151" s="17" t="s">
        <v>212</v>
      </c>
      <c r="BE151" s="227">
        <f>IF(N151="základní",J151,0)</f>
        <v>0</v>
      </c>
      <c r="BF151" s="227">
        <f>IF(N151="snížená",J151,0)</f>
        <v>0</v>
      </c>
      <c r="BG151" s="227">
        <f>IF(N151="zákl. přenesená",J151,0)</f>
        <v>0</v>
      </c>
      <c r="BH151" s="227">
        <f>IF(N151="sníž. přenesená",J151,0)</f>
        <v>0</v>
      </c>
      <c r="BI151" s="227">
        <f>IF(N151="nulová",J151,0)</f>
        <v>0</v>
      </c>
      <c r="BJ151" s="17" t="s">
        <v>220</v>
      </c>
      <c r="BK151" s="227">
        <f>ROUND(I151*H151,2)</f>
        <v>0</v>
      </c>
      <c r="BL151" s="17" t="s">
        <v>220</v>
      </c>
      <c r="BM151" s="17" t="s">
        <v>824</v>
      </c>
    </row>
    <row r="152" s="1" customFormat="1" ht="33.75" customHeight="1">
      <c r="B152" s="38"/>
      <c r="C152" s="216" t="s">
        <v>368</v>
      </c>
      <c r="D152" s="216" t="s">
        <v>215</v>
      </c>
      <c r="E152" s="217" t="s">
        <v>402</v>
      </c>
      <c r="F152" s="218" t="s">
        <v>403</v>
      </c>
      <c r="G152" s="219" t="s">
        <v>226</v>
      </c>
      <c r="H152" s="220">
        <v>13</v>
      </c>
      <c r="I152" s="221"/>
      <c r="J152" s="222">
        <f>ROUND(I152*H152,2)</f>
        <v>0</v>
      </c>
      <c r="K152" s="218" t="s">
        <v>219</v>
      </c>
      <c r="L152" s="43"/>
      <c r="M152" s="223" t="s">
        <v>21</v>
      </c>
      <c r="N152" s="224" t="s">
        <v>48</v>
      </c>
      <c r="O152" s="79"/>
      <c r="P152" s="225">
        <f>O152*H152</f>
        <v>0</v>
      </c>
      <c r="Q152" s="225">
        <v>0</v>
      </c>
      <c r="R152" s="225">
        <f>Q152*H152</f>
        <v>0</v>
      </c>
      <c r="S152" s="225">
        <v>0</v>
      </c>
      <c r="T152" s="226">
        <f>S152*H152</f>
        <v>0</v>
      </c>
      <c r="AR152" s="17" t="s">
        <v>220</v>
      </c>
      <c r="AT152" s="17" t="s">
        <v>215</v>
      </c>
      <c r="AU152" s="17" t="s">
        <v>84</v>
      </c>
      <c r="AY152" s="17" t="s">
        <v>212</v>
      </c>
      <c r="BE152" s="227">
        <f>IF(N152="základní",J152,0)</f>
        <v>0</v>
      </c>
      <c r="BF152" s="227">
        <f>IF(N152="snížená",J152,0)</f>
        <v>0</v>
      </c>
      <c r="BG152" s="227">
        <f>IF(N152="zákl. přenesená",J152,0)</f>
        <v>0</v>
      </c>
      <c r="BH152" s="227">
        <f>IF(N152="sníž. přenesená",J152,0)</f>
        <v>0</v>
      </c>
      <c r="BI152" s="227">
        <f>IF(N152="nulová",J152,0)</f>
        <v>0</v>
      </c>
      <c r="BJ152" s="17" t="s">
        <v>220</v>
      </c>
      <c r="BK152" s="227">
        <f>ROUND(I152*H152,2)</f>
        <v>0</v>
      </c>
      <c r="BL152" s="17" t="s">
        <v>220</v>
      </c>
      <c r="BM152" s="17" t="s">
        <v>825</v>
      </c>
    </row>
    <row r="153" s="1" customFormat="1">
      <c r="B153" s="38"/>
      <c r="C153" s="39"/>
      <c r="D153" s="228" t="s">
        <v>222</v>
      </c>
      <c r="E153" s="39"/>
      <c r="F153" s="229" t="s">
        <v>405</v>
      </c>
      <c r="G153" s="39"/>
      <c r="H153" s="39"/>
      <c r="I153" s="143"/>
      <c r="J153" s="39"/>
      <c r="K153" s="39"/>
      <c r="L153" s="43"/>
      <c r="M153" s="230"/>
      <c r="N153" s="79"/>
      <c r="O153" s="79"/>
      <c r="P153" s="79"/>
      <c r="Q153" s="79"/>
      <c r="R153" s="79"/>
      <c r="S153" s="79"/>
      <c r="T153" s="80"/>
      <c r="AT153" s="17" t="s">
        <v>222</v>
      </c>
      <c r="AU153" s="17" t="s">
        <v>84</v>
      </c>
    </row>
    <row r="154" s="1" customFormat="1" ht="33.75" customHeight="1">
      <c r="B154" s="38"/>
      <c r="C154" s="216" t="s">
        <v>374</v>
      </c>
      <c r="D154" s="216" t="s">
        <v>215</v>
      </c>
      <c r="E154" s="217" t="s">
        <v>826</v>
      </c>
      <c r="F154" s="218" t="s">
        <v>827</v>
      </c>
      <c r="G154" s="219" t="s">
        <v>254</v>
      </c>
      <c r="H154" s="220">
        <v>2</v>
      </c>
      <c r="I154" s="221"/>
      <c r="J154" s="222">
        <f>ROUND(I154*H154,2)</f>
        <v>0</v>
      </c>
      <c r="K154" s="218" t="s">
        <v>219</v>
      </c>
      <c r="L154" s="43"/>
      <c r="M154" s="223" t="s">
        <v>21</v>
      </c>
      <c r="N154" s="224" t="s">
        <v>48</v>
      </c>
      <c r="O154" s="79"/>
      <c r="P154" s="225">
        <f>O154*H154</f>
        <v>0</v>
      </c>
      <c r="Q154" s="225">
        <v>0</v>
      </c>
      <c r="R154" s="225">
        <f>Q154*H154</f>
        <v>0</v>
      </c>
      <c r="S154" s="225">
        <v>0</v>
      </c>
      <c r="T154" s="226">
        <f>S154*H154</f>
        <v>0</v>
      </c>
      <c r="AR154" s="17" t="s">
        <v>220</v>
      </c>
      <c r="AT154" s="17" t="s">
        <v>215</v>
      </c>
      <c r="AU154" s="17" t="s">
        <v>84</v>
      </c>
      <c r="AY154" s="17" t="s">
        <v>212</v>
      </c>
      <c r="BE154" s="227">
        <f>IF(N154="základní",J154,0)</f>
        <v>0</v>
      </c>
      <c r="BF154" s="227">
        <f>IF(N154="snížená",J154,0)</f>
        <v>0</v>
      </c>
      <c r="BG154" s="227">
        <f>IF(N154="zákl. přenesená",J154,0)</f>
        <v>0</v>
      </c>
      <c r="BH154" s="227">
        <f>IF(N154="sníž. přenesená",J154,0)</f>
        <v>0</v>
      </c>
      <c r="BI154" s="227">
        <f>IF(N154="nulová",J154,0)</f>
        <v>0</v>
      </c>
      <c r="BJ154" s="17" t="s">
        <v>220</v>
      </c>
      <c r="BK154" s="227">
        <f>ROUND(I154*H154,2)</f>
        <v>0</v>
      </c>
      <c r="BL154" s="17" t="s">
        <v>220</v>
      </c>
      <c r="BM154" s="17" t="s">
        <v>828</v>
      </c>
    </row>
    <row r="155" s="1" customFormat="1">
      <c r="B155" s="38"/>
      <c r="C155" s="39"/>
      <c r="D155" s="228" t="s">
        <v>222</v>
      </c>
      <c r="E155" s="39"/>
      <c r="F155" s="229" t="s">
        <v>829</v>
      </c>
      <c r="G155" s="39"/>
      <c r="H155" s="39"/>
      <c r="I155" s="143"/>
      <c r="J155" s="39"/>
      <c r="K155" s="39"/>
      <c r="L155" s="43"/>
      <c r="M155" s="230"/>
      <c r="N155" s="79"/>
      <c r="O155" s="79"/>
      <c r="P155" s="79"/>
      <c r="Q155" s="79"/>
      <c r="R155" s="79"/>
      <c r="S155" s="79"/>
      <c r="T155" s="80"/>
      <c r="AT155" s="17" t="s">
        <v>222</v>
      </c>
      <c r="AU155" s="17" t="s">
        <v>84</v>
      </c>
    </row>
    <row r="156" s="12" customFormat="1">
      <c r="B156" s="231"/>
      <c r="C156" s="232"/>
      <c r="D156" s="228" t="s">
        <v>229</v>
      </c>
      <c r="E156" s="233" t="s">
        <v>21</v>
      </c>
      <c r="F156" s="234" t="s">
        <v>830</v>
      </c>
      <c r="G156" s="232"/>
      <c r="H156" s="235">
        <v>2</v>
      </c>
      <c r="I156" s="236"/>
      <c r="J156" s="232"/>
      <c r="K156" s="232"/>
      <c r="L156" s="237"/>
      <c r="M156" s="238"/>
      <c r="N156" s="239"/>
      <c r="O156" s="239"/>
      <c r="P156" s="239"/>
      <c r="Q156" s="239"/>
      <c r="R156" s="239"/>
      <c r="S156" s="239"/>
      <c r="T156" s="240"/>
      <c r="AT156" s="241" t="s">
        <v>229</v>
      </c>
      <c r="AU156" s="241" t="s">
        <v>84</v>
      </c>
      <c r="AV156" s="12" t="s">
        <v>84</v>
      </c>
      <c r="AW156" s="12" t="s">
        <v>36</v>
      </c>
      <c r="AX156" s="12" t="s">
        <v>82</v>
      </c>
      <c r="AY156" s="241" t="s">
        <v>212</v>
      </c>
    </row>
    <row r="157" s="11" customFormat="1" ht="25.92" customHeight="1">
      <c r="B157" s="200"/>
      <c r="C157" s="201"/>
      <c r="D157" s="202" t="s">
        <v>74</v>
      </c>
      <c r="E157" s="203" t="s">
        <v>407</v>
      </c>
      <c r="F157" s="203" t="s">
        <v>408</v>
      </c>
      <c r="G157" s="201"/>
      <c r="H157" s="201"/>
      <c r="I157" s="204"/>
      <c r="J157" s="205">
        <f>BK157</f>
        <v>0</v>
      </c>
      <c r="K157" s="201"/>
      <c r="L157" s="206"/>
      <c r="M157" s="207"/>
      <c r="N157" s="208"/>
      <c r="O157" s="208"/>
      <c r="P157" s="209">
        <f>SUM(P158:P197)</f>
        <v>0</v>
      </c>
      <c r="Q157" s="208"/>
      <c r="R157" s="209">
        <f>SUM(R158:R197)</f>
        <v>0</v>
      </c>
      <c r="S157" s="208"/>
      <c r="T157" s="210">
        <f>SUM(T158:T197)</f>
        <v>0</v>
      </c>
      <c r="AR157" s="211" t="s">
        <v>220</v>
      </c>
      <c r="AT157" s="212" t="s">
        <v>74</v>
      </c>
      <c r="AU157" s="212" t="s">
        <v>75</v>
      </c>
      <c r="AY157" s="211" t="s">
        <v>212</v>
      </c>
      <c r="BK157" s="213">
        <f>SUM(BK158:BK197)</f>
        <v>0</v>
      </c>
    </row>
    <row r="158" s="1" customFormat="1" ht="78.75" customHeight="1">
      <c r="B158" s="38"/>
      <c r="C158" s="216" t="s">
        <v>378</v>
      </c>
      <c r="D158" s="216" t="s">
        <v>215</v>
      </c>
      <c r="E158" s="217" t="s">
        <v>423</v>
      </c>
      <c r="F158" s="218" t="s">
        <v>831</v>
      </c>
      <c r="G158" s="219" t="s">
        <v>261</v>
      </c>
      <c r="H158" s="220">
        <v>65.049999999999997</v>
      </c>
      <c r="I158" s="221"/>
      <c r="J158" s="222">
        <f>ROUND(I158*H158,2)</f>
        <v>0</v>
      </c>
      <c r="K158" s="218" t="s">
        <v>219</v>
      </c>
      <c r="L158" s="43"/>
      <c r="M158" s="223" t="s">
        <v>21</v>
      </c>
      <c r="N158" s="224" t="s">
        <v>48</v>
      </c>
      <c r="O158" s="79"/>
      <c r="P158" s="225">
        <f>O158*H158</f>
        <v>0</v>
      </c>
      <c r="Q158" s="225">
        <v>0</v>
      </c>
      <c r="R158" s="225">
        <f>Q158*H158</f>
        <v>0</v>
      </c>
      <c r="S158" s="225">
        <v>0</v>
      </c>
      <c r="T158" s="226">
        <f>S158*H158</f>
        <v>0</v>
      </c>
      <c r="AR158" s="17" t="s">
        <v>412</v>
      </c>
      <c r="AT158" s="17" t="s">
        <v>215</v>
      </c>
      <c r="AU158" s="17" t="s">
        <v>82</v>
      </c>
      <c r="AY158" s="17" t="s">
        <v>212</v>
      </c>
      <c r="BE158" s="227">
        <f>IF(N158="základní",J158,0)</f>
        <v>0</v>
      </c>
      <c r="BF158" s="227">
        <f>IF(N158="snížená",J158,0)</f>
        <v>0</v>
      </c>
      <c r="BG158" s="227">
        <f>IF(N158="zákl. přenesená",J158,0)</f>
        <v>0</v>
      </c>
      <c r="BH158" s="227">
        <f>IF(N158="sníž. přenesená",J158,0)</f>
        <v>0</v>
      </c>
      <c r="BI158" s="227">
        <f>IF(N158="nulová",J158,0)</f>
        <v>0</v>
      </c>
      <c r="BJ158" s="17" t="s">
        <v>220</v>
      </c>
      <c r="BK158" s="227">
        <f>ROUND(I158*H158,2)</f>
        <v>0</v>
      </c>
      <c r="BL158" s="17" t="s">
        <v>412</v>
      </c>
      <c r="BM158" s="17" t="s">
        <v>832</v>
      </c>
    </row>
    <row r="159" s="1" customFormat="1">
      <c r="B159" s="38"/>
      <c r="C159" s="39"/>
      <c r="D159" s="228" t="s">
        <v>222</v>
      </c>
      <c r="E159" s="39"/>
      <c r="F159" s="229" t="s">
        <v>414</v>
      </c>
      <c r="G159" s="39"/>
      <c r="H159" s="39"/>
      <c r="I159" s="143"/>
      <c r="J159" s="39"/>
      <c r="K159" s="39"/>
      <c r="L159" s="43"/>
      <c r="M159" s="230"/>
      <c r="N159" s="79"/>
      <c r="O159" s="79"/>
      <c r="P159" s="79"/>
      <c r="Q159" s="79"/>
      <c r="R159" s="79"/>
      <c r="S159" s="79"/>
      <c r="T159" s="80"/>
      <c r="AT159" s="17" t="s">
        <v>222</v>
      </c>
      <c r="AU159" s="17" t="s">
        <v>82</v>
      </c>
    </row>
    <row r="160" s="12" customFormat="1">
      <c r="B160" s="231"/>
      <c r="C160" s="232"/>
      <c r="D160" s="228" t="s">
        <v>229</v>
      </c>
      <c r="E160" s="233" t="s">
        <v>21</v>
      </c>
      <c r="F160" s="234" t="s">
        <v>833</v>
      </c>
      <c r="G160" s="232"/>
      <c r="H160" s="235">
        <v>5</v>
      </c>
      <c r="I160" s="236"/>
      <c r="J160" s="232"/>
      <c r="K160" s="232"/>
      <c r="L160" s="237"/>
      <c r="M160" s="238"/>
      <c r="N160" s="239"/>
      <c r="O160" s="239"/>
      <c r="P160" s="239"/>
      <c r="Q160" s="239"/>
      <c r="R160" s="239"/>
      <c r="S160" s="239"/>
      <c r="T160" s="240"/>
      <c r="AT160" s="241" t="s">
        <v>229</v>
      </c>
      <c r="AU160" s="241" t="s">
        <v>82</v>
      </c>
      <c r="AV160" s="12" t="s">
        <v>84</v>
      </c>
      <c r="AW160" s="12" t="s">
        <v>36</v>
      </c>
      <c r="AX160" s="12" t="s">
        <v>75</v>
      </c>
      <c r="AY160" s="241" t="s">
        <v>212</v>
      </c>
    </row>
    <row r="161" s="12" customFormat="1">
      <c r="B161" s="231"/>
      <c r="C161" s="232"/>
      <c r="D161" s="228" t="s">
        <v>229</v>
      </c>
      <c r="E161" s="233" t="s">
        <v>21</v>
      </c>
      <c r="F161" s="234" t="s">
        <v>834</v>
      </c>
      <c r="G161" s="232"/>
      <c r="H161" s="235">
        <v>30</v>
      </c>
      <c r="I161" s="236"/>
      <c r="J161" s="232"/>
      <c r="K161" s="232"/>
      <c r="L161" s="237"/>
      <c r="M161" s="238"/>
      <c r="N161" s="239"/>
      <c r="O161" s="239"/>
      <c r="P161" s="239"/>
      <c r="Q161" s="239"/>
      <c r="R161" s="239"/>
      <c r="S161" s="239"/>
      <c r="T161" s="240"/>
      <c r="AT161" s="241" t="s">
        <v>229</v>
      </c>
      <c r="AU161" s="241" t="s">
        <v>82</v>
      </c>
      <c r="AV161" s="12" t="s">
        <v>84</v>
      </c>
      <c r="AW161" s="12" t="s">
        <v>36</v>
      </c>
      <c r="AX161" s="12" t="s">
        <v>75</v>
      </c>
      <c r="AY161" s="241" t="s">
        <v>212</v>
      </c>
    </row>
    <row r="162" s="12" customFormat="1">
      <c r="B162" s="231"/>
      <c r="C162" s="232"/>
      <c r="D162" s="228" t="s">
        <v>229</v>
      </c>
      <c r="E162" s="233" t="s">
        <v>21</v>
      </c>
      <c r="F162" s="234" t="s">
        <v>835</v>
      </c>
      <c r="G162" s="232"/>
      <c r="H162" s="235">
        <v>3.25</v>
      </c>
      <c r="I162" s="236"/>
      <c r="J162" s="232"/>
      <c r="K162" s="232"/>
      <c r="L162" s="237"/>
      <c r="M162" s="238"/>
      <c r="N162" s="239"/>
      <c r="O162" s="239"/>
      <c r="P162" s="239"/>
      <c r="Q162" s="239"/>
      <c r="R162" s="239"/>
      <c r="S162" s="239"/>
      <c r="T162" s="240"/>
      <c r="AT162" s="241" t="s">
        <v>229</v>
      </c>
      <c r="AU162" s="241" t="s">
        <v>82</v>
      </c>
      <c r="AV162" s="12" t="s">
        <v>84</v>
      </c>
      <c r="AW162" s="12" t="s">
        <v>36</v>
      </c>
      <c r="AX162" s="12" t="s">
        <v>75</v>
      </c>
      <c r="AY162" s="241" t="s">
        <v>212</v>
      </c>
    </row>
    <row r="163" s="12" customFormat="1">
      <c r="B163" s="231"/>
      <c r="C163" s="232"/>
      <c r="D163" s="228" t="s">
        <v>229</v>
      </c>
      <c r="E163" s="233" t="s">
        <v>21</v>
      </c>
      <c r="F163" s="234" t="s">
        <v>836</v>
      </c>
      <c r="G163" s="232"/>
      <c r="H163" s="235">
        <v>1.6000000000000001</v>
      </c>
      <c r="I163" s="236"/>
      <c r="J163" s="232"/>
      <c r="K163" s="232"/>
      <c r="L163" s="237"/>
      <c r="M163" s="238"/>
      <c r="N163" s="239"/>
      <c r="O163" s="239"/>
      <c r="P163" s="239"/>
      <c r="Q163" s="239"/>
      <c r="R163" s="239"/>
      <c r="S163" s="239"/>
      <c r="T163" s="240"/>
      <c r="AT163" s="241" t="s">
        <v>229</v>
      </c>
      <c r="AU163" s="241" t="s">
        <v>82</v>
      </c>
      <c r="AV163" s="12" t="s">
        <v>84</v>
      </c>
      <c r="AW163" s="12" t="s">
        <v>36</v>
      </c>
      <c r="AX163" s="12" t="s">
        <v>75</v>
      </c>
      <c r="AY163" s="241" t="s">
        <v>212</v>
      </c>
    </row>
    <row r="164" s="12" customFormat="1">
      <c r="B164" s="231"/>
      <c r="C164" s="232"/>
      <c r="D164" s="228" t="s">
        <v>229</v>
      </c>
      <c r="E164" s="233" t="s">
        <v>21</v>
      </c>
      <c r="F164" s="234" t="s">
        <v>837</v>
      </c>
      <c r="G164" s="232"/>
      <c r="H164" s="235">
        <v>23.199999999999999</v>
      </c>
      <c r="I164" s="236"/>
      <c r="J164" s="232"/>
      <c r="K164" s="232"/>
      <c r="L164" s="237"/>
      <c r="M164" s="238"/>
      <c r="N164" s="239"/>
      <c r="O164" s="239"/>
      <c r="P164" s="239"/>
      <c r="Q164" s="239"/>
      <c r="R164" s="239"/>
      <c r="S164" s="239"/>
      <c r="T164" s="240"/>
      <c r="AT164" s="241" t="s">
        <v>229</v>
      </c>
      <c r="AU164" s="241" t="s">
        <v>82</v>
      </c>
      <c r="AV164" s="12" t="s">
        <v>84</v>
      </c>
      <c r="AW164" s="12" t="s">
        <v>36</v>
      </c>
      <c r="AX164" s="12" t="s">
        <v>75</v>
      </c>
      <c r="AY164" s="241" t="s">
        <v>212</v>
      </c>
    </row>
    <row r="165" s="12" customFormat="1">
      <c r="B165" s="231"/>
      <c r="C165" s="232"/>
      <c r="D165" s="228" t="s">
        <v>229</v>
      </c>
      <c r="E165" s="233" t="s">
        <v>21</v>
      </c>
      <c r="F165" s="234" t="s">
        <v>838</v>
      </c>
      <c r="G165" s="232"/>
      <c r="H165" s="235">
        <v>2</v>
      </c>
      <c r="I165" s="236"/>
      <c r="J165" s="232"/>
      <c r="K165" s="232"/>
      <c r="L165" s="237"/>
      <c r="M165" s="238"/>
      <c r="N165" s="239"/>
      <c r="O165" s="239"/>
      <c r="P165" s="239"/>
      <c r="Q165" s="239"/>
      <c r="R165" s="239"/>
      <c r="S165" s="239"/>
      <c r="T165" s="240"/>
      <c r="AT165" s="241" t="s">
        <v>229</v>
      </c>
      <c r="AU165" s="241" t="s">
        <v>82</v>
      </c>
      <c r="AV165" s="12" t="s">
        <v>84</v>
      </c>
      <c r="AW165" s="12" t="s">
        <v>36</v>
      </c>
      <c r="AX165" s="12" t="s">
        <v>75</v>
      </c>
      <c r="AY165" s="241" t="s">
        <v>212</v>
      </c>
    </row>
    <row r="166" s="13" customFormat="1">
      <c r="B166" s="242"/>
      <c r="C166" s="243"/>
      <c r="D166" s="228" t="s">
        <v>229</v>
      </c>
      <c r="E166" s="244" t="s">
        <v>21</v>
      </c>
      <c r="F166" s="245" t="s">
        <v>232</v>
      </c>
      <c r="G166" s="243"/>
      <c r="H166" s="246">
        <v>65.049999999999997</v>
      </c>
      <c r="I166" s="247"/>
      <c r="J166" s="243"/>
      <c r="K166" s="243"/>
      <c r="L166" s="248"/>
      <c r="M166" s="249"/>
      <c r="N166" s="250"/>
      <c r="O166" s="250"/>
      <c r="P166" s="250"/>
      <c r="Q166" s="250"/>
      <c r="R166" s="250"/>
      <c r="S166" s="250"/>
      <c r="T166" s="251"/>
      <c r="AT166" s="252" t="s">
        <v>229</v>
      </c>
      <c r="AU166" s="252" t="s">
        <v>82</v>
      </c>
      <c r="AV166" s="13" t="s">
        <v>220</v>
      </c>
      <c r="AW166" s="13" t="s">
        <v>36</v>
      </c>
      <c r="AX166" s="13" t="s">
        <v>82</v>
      </c>
      <c r="AY166" s="252" t="s">
        <v>212</v>
      </c>
    </row>
    <row r="167" s="1" customFormat="1" ht="78.75" customHeight="1">
      <c r="B167" s="38"/>
      <c r="C167" s="216" t="s">
        <v>383</v>
      </c>
      <c r="D167" s="216" t="s">
        <v>215</v>
      </c>
      <c r="E167" s="217" t="s">
        <v>839</v>
      </c>
      <c r="F167" s="218" t="s">
        <v>840</v>
      </c>
      <c r="G167" s="219" t="s">
        <v>261</v>
      </c>
      <c r="H167" s="220">
        <v>202.27000000000001</v>
      </c>
      <c r="I167" s="221"/>
      <c r="J167" s="222">
        <f>ROUND(I167*H167,2)</f>
        <v>0</v>
      </c>
      <c r="K167" s="218" t="s">
        <v>219</v>
      </c>
      <c r="L167" s="43"/>
      <c r="M167" s="223" t="s">
        <v>21</v>
      </c>
      <c r="N167" s="224" t="s">
        <v>48</v>
      </c>
      <c r="O167" s="79"/>
      <c r="P167" s="225">
        <f>O167*H167</f>
        <v>0</v>
      </c>
      <c r="Q167" s="225">
        <v>0</v>
      </c>
      <c r="R167" s="225">
        <f>Q167*H167</f>
        <v>0</v>
      </c>
      <c r="S167" s="225">
        <v>0</v>
      </c>
      <c r="T167" s="226">
        <f>S167*H167</f>
        <v>0</v>
      </c>
      <c r="AR167" s="17" t="s">
        <v>412</v>
      </c>
      <c r="AT167" s="17" t="s">
        <v>215</v>
      </c>
      <c r="AU167" s="17" t="s">
        <v>82</v>
      </c>
      <c r="AY167" s="17" t="s">
        <v>212</v>
      </c>
      <c r="BE167" s="227">
        <f>IF(N167="základní",J167,0)</f>
        <v>0</v>
      </c>
      <c r="BF167" s="227">
        <f>IF(N167="snížená",J167,0)</f>
        <v>0</v>
      </c>
      <c r="BG167" s="227">
        <f>IF(N167="zákl. přenesená",J167,0)</f>
        <v>0</v>
      </c>
      <c r="BH167" s="227">
        <f>IF(N167="sníž. přenesená",J167,0)</f>
        <v>0</v>
      </c>
      <c r="BI167" s="227">
        <f>IF(N167="nulová",J167,0)</f>
        <v>0</v>
      </c>
      <c r="BJ167" s="17" t="s">
        <v>220</v>
      </c>
      <c r="BK167" s="227">
        <f>ROUND(I167*H167,2)</f>
        <v>0</v>
      </c>
      <c r="BL167" s="17" t="s">
        <v>412</v>
      </c>
      <c r="BM167" s="17" t="s">
        <v>841</v>
      </c>
    </row>
    <row r="168" s="1" customFormat="1">
      <c r="B168" s="38"/>
      <c r="C168" s="39"/>
      <c r="D168" s="228" t="s">
        <v>222</v>
      </c>
      <c r="E168" s="39"/>
      <c r="F168" s="229" t="s">
        <v>414</v>
      </c>
      <c r="G168" s="39"/>
      <c r="H168" s="39"/>
      <c r="I168" s="143"/>
      <c r="J168" s="39"/>
      <c r="K168" s="39"/>
      <c r="L168" s="43"/>
      <c r="M168" s="230"/>
      <c r="N168" s="79"/>
      <c r="O168" s="79"/>
      <c r="P168" s="79"/>
      <c r="Q168" s="79"/>
      <c r="R168" s="79"/>
      <c r="S168" s="79"/>
      <c r="T168" s="80"/>
      <c r="AT168" s="17" t="s">
        <v>222</v>
      </c>
      <c r="AU168" s="17" t="s">
        <v>82</v>
      </c>
    </row>
    <row r="169" s="12" customFormat="1">
      <c r="B169" s="231"/>
      <c r="C169" s="232"/>
      <c r="D169" s="228" t="s">
        <v>229</v>
      </c>
      <c r="E169" s="233" t="s">
        <v>21</v>
      </c>
      <c r="F169" s="234" t="s">
        <v>842</v>
      </c>
      <c r="G169" s="232"/>
      <c r="H169" s="235">
        <v>202.27000000000001</v>
      </c>
      <c r="I169" s="236"/>
      <c r="J169" s="232"/>
      <c r="K169" s="232"/>
      <c r="L169" s="237"/>
      <c r="M169" s="238"/>
      <c r="N169" s="239"/>
      <c r="O169" s="239"/>
      <c r="P169" s="239"/>
      <c r="Q169" s="239"/>
      <c r="R169" s="239"/>
      <c r="S169" s="239"/>
      <c r="T169" s="240"/>
      <c r="AT169" s="241" t="s">
        <v>229</v>
      </c>
      <c r="AU169" s="241" t="s">
        <v>82</v>
      </c>
      <c r="AV169" s="12" t="s">
        <v>84</v>
      </c>
      <c r="AW169" s="12" t="s">
        <v>36</v>
      </c>
      <c r="AX169" s="12" t="s">
        <v>82</v>
      </c>
      <c r="AY169" s="241" t="s">
        <v>212</v>
      </c>
    </row>
    <row r="170" s="1" customFormat="1" ht="33.75" customHeight="1">
      <c r="B170" s="38"/>
      <c r="C170" s="216" t="s">
        <v>388</v>
      </c>
      <c r="D170" s="216" t="s">
        <v>215</v>
      </c>
      <c r="E170" s="217" t="s">
        <v>429</v>
      </c>
      <c r="F170" s="218" t="s">
        <v>843</v>
      </c>
      <c r="G170" s="219" t="s">
        <v>261</v>
      </c>
      <c r="H170" s="220">
        <v>32.200000000000003</v>
      </c>
      <c r="I170" s="221"/>
      <c r="J170" s="222">
        <f>ROUND(I170*H170,2)</f>
        <v>0</v>
      </c>
      <c r="K170" s="218" t="s">
        <v>219</v>
      </c>
      <c r="L170" s="43"/>
      <c r="M170" s="223" t="s">
        <v>21</v>
      </c>
      <c r="N170" s="224" t="s">
        <v>48</v>
      </c>
      <c r="O170" s="79"/>
      <c r="P170" s="225">
        <f>O170*H170</f>
        <v>0</v>
      </c>
      <c r="Q170" s="225">
        <v>0</v>
      </c>
      <c r="R170" s="225">
        <f>Q170*H170</f>
        <v>0</v>
      </c>
      <c r="S170" s="225">
        <v>0</v>
      </c>
      <c r="T170" s="226">
        <f>S170*H170</f>
        <v>0</v>
      </c>
      <c r="AR170" s="17" t="s">
        <v>412</v>
      </c>
      <c r="AT170" s="17" t="s">
        <v>215</v>
      </c>
      <c r="AU170" s="17" t="s">
        <v>82</v>
      </c>
      <c r="AY170" s="17" t="s">
        <v>212</v>
      </c>
      <c r="BE170" s="227">
        <f>IF(N170="základní",J170,0)</f>
        <v>0</v>
      </c>
      <c r="BF170" s="227">
        <f>IF(N170="snížená",J170,0)</f>
        <v>0</v>
      </c>
      <c r="BG170" s="227">
        <f>IF(N170="zákl. přenesená",J170,0)</f>
        <v>0</v>
      </c>
      <c r="BH170" s="227">
        <f>IF(N170="sníž. přenesená",J170,0)</f>
        <v>0</v>
      </c>
      <c r="BI170" s="227">
        <f>IF(N170="nulová",J170,0)</f>
        <v>0</v>
      </c>
      <c r="BJ170" s="17" t="s">
        <v>220</v>
      </c>
      <c r="BK170" s="227">
        <f>ROUND(I170*H170,2)</f>
        <v>0</v>
      </c>
      <c r="BL170" s="17" t="s">
        <v>412</v>
      </c>
      <c r="BM170" s="17" t="s">
        <v>844</v>
      </c>
    </row>
    <row r="171" s="1" customFormat="1">
      <c r="B171" s="38"/>
      <c r="C171" s="39"/>
      <c r="D171" s="228" t="s">
        <v>222</v>
      </c>
      <c r="E171" s="39"/>
      <c r="F171" s="229" t="s">
        <v>414</v>
      </c>
      <c r="G171" s="39"/>
      <c r="H171" s="39"/>
      <c r="I171" s="143"/>
      <c r="J171" s="39"/>
      <c r="K171" s="39"/>
      <c r="L171" s="43"/>
      <c r="M171" s="230"/>
      <c r="N171" s="79"/>
      <c r="O171" s="79"/>
      <c r="P171" s="79"/>
      <c r="Q171" s="79"/>
      <c r="R171" s="79"/>
      <c r="S171" s="79"/>
      <c r="T171" s="80"/>
      <c r="AT171" s="17" t="s">
        <v>222</v>
      </c>
      <c r="AU171" s="17" t="s">
        <v>82</v>
      </c>
    </row>
    <row r="172" s="12" customFormat="1">
      <c r="B172" s="231"/>
      <c r="C172" s="232"/>
      <c r="D172" s="228" t="s">
        <v>229</v>
      </c>
      <c r="E172" s="233" t="s">
        <v>21</v>
      </c>
      <c r="F172" s="234" t="s">
        <v>845</v>
      </c>
      <c r="G172" s="232"/>
      <c r="H172" s="235">
        <v>7.2000000000000002</v>
      </c>
      <c r="I172" s="236"/>
      <c r="J172" s="232"/>
      <c r="K172" s="232"/>
      <c r="L172" s="237"/>
      <c r="M172" s="238"/>
      <c r="N172" s="239"/>
      <c r="O172" s="239"/>
      <c r="P172" s="239"/>
      <c r="Q172" s="239"/>
      <c r="R172" s="239"/>
      <c r="S172" s="239"/>
      <c r="T172" s="240"/>
      <c r="AT172" s="241" t="s">
        <v>229</v>
      </c>
      <c r="AU172" s="241" t="s">
        <v>82</v>
      </c>
      <c r="AV172" s="12" t="s">
        <v>84</v>
      </c>
      <c r="AW172" s="12" t="s">
        <v>36</v>
      </c>
      <c r="AX172" s="12" t="s">
        <v>75</v>
      </c>
      <c r="AY172" s="241" t="s">
        <v>212</v>
      </c>
    </row>
    <row r="173" s="12" customFormat="1">
      <c r="B173" s="231"/>
      <c r="C173" s="232"/>
      <c r="D173" s="228" t="s">
        <v>229</v>
      </c>
      <c r="E173" s="233" t="s">
        <v>21</v>
      </c>
      <c r="F173" s="234" t="s">
        <v>846</v>
      </c>
      <c r="G173" s="232"/>
      <c r="H173" s="235">
        <v>25</v>
      </c>
      <c r="I173" s="236"/>
      <c r="J173" s="232"/>
      <c r="K173" s="232"/>
      <c r="L173" s="237"/>
      <c r="M173" s="238"/>
      <c r="N173" s="239"/>
      <c r="O173" s="239"/>
      <c r="P173" s="239"/>
      <c r="Q173" s="239"/>
      <c r="R173" s="239"/>
      <c r="S173" s="239"/>
      <c r="T173" s="240"/>
      <c r="AT173" s="241" t="s">
        <v>229</v>
      </c>
      <c r="AU173" s="241" t="s">
        <v>82</v>
      </c>
      <c r="AV173" s="12" t="s">
        <v>84</v>
      </c>
      <c r="AW173" s="12" t="s">
        <v>36</v>
      </c>
      <c r="AX173" s="12" t="s">
        <v>75</v>
      </c>
      <c r="AY173" s="241" t="s">
        <v>212</v>
      </c>
    </row>
    <row r="174" s="13" customFormat="1">
      <c r="B174" s="242"/>
      <c r="C174" s="243"/>
      <c r="D174" s="228" t="s">
        <v>229</v>
      </c>
      <c r="E174" s="244" t="s">
        <v>21</v>
      </c>
      <c r="F174" s="245" t="s">
        <v>232</v>
      </c>
      <c r="G174" s="243"/>
      <c r="H174" s="246">
        <v>32.200000000000003</v>
      </c>
      <c r="I174" s="247"/>
      <c r="J174" s="243"/>
      <c r="K174" s="243"/>
      <c r="L174" s="248"/>
      <c r="M174" s="249"/>
      <c r="N174" s="250"/>
      <c r="O174" s="250"/>
      <c r="P174" s="250"/>
      <c r="Q174" s="250"/>
      <c r="R174" s="250"/>
      <c r="S174" s="250"/>
      <c r="T174" s="251"/>
      <c r="AT174" s="252" t="s">
        <v>229</v>
      </c>
      <c r="AU174" s="252" t="s">
        <v>82</v>
      </c>
      <c r="AV174" s="13" t="s">
        <v>220</v>
      </c>
      <c r="AW174" s="13" t="s">
        <v>36</v>
      </c>
      <c r="AX174" s="13" t="s">
        <v>82</v>
      </c>
      <c r="AY174" s="252" t="s">
        <v>212</v>
      </c>
    </row>
    <row r="175" s="1" customFormat="1" ht="78.75" customHeight="1">
      <c r="B175" s="38"/>
      <c r="C175" s="216" t="s">
        <v>392</v>
      </c>
      <c r="D175" s="216" t="s">
        <v>215</v>
      </c>
      <c r="E175" s="217" t="s">
        <v>847</v>
      </c>
      <c r="F175" s="218" t="s">
        <v>848</v>
      </c>
      <c r="G175" s="219" t="s">
        <v>261</v>
      </c>
      <c r="H175" s="220">
        <v>20.949999999999999</v>
      </c>
      <c r="I175" s="221"/>
      <c r="J175" s="222">
        <f>ROUND(I175*H175,2)</f>
        <v>0</v>
      </c>
      <c r="K175" s="218" t="s">
        <v>219</v>
      </c>
      <c r="L175" s="43"/>
      <c r="M175" s="223" t="s">
        <v>21</v>
      </c>
      <c r="N175" s="224" t="s">
        <v>48</v>
      </c>
      <c r="O175" s="79"/>
      <c r="P175" s="225">
        <f>O175*H175</f>
        <v>0</v>
      </c>
      <c r="Q175" s="225">
        <v>0</v>
      </c>
      <c r="R175" s="225">
        <f>Q175*H175</f>
        <v>0</v>
      </c>
      <c r="S175" s="225">
        <v>0</v>
      </c>
      <c r="T175" s="226">
        <f>S175*H175</f>
        <v>0</v>
      </c>
      <c r="AR175" s="17" t="s">
        <v>412</v>
      </c>
      <c r="AT175" s="17" t="s">
        <v>215</v>
      </c>
      <c r="AU175" s="17" t="s">
        <v>82</v>
      </c>
      <c r="AY175" s="17" t="s">
        <v>212</v>
      </c>
      <c r="BE175" s="227">
        <f>IF(N175="základní",J175,0)</f>
        <v>0</v>
      </c>
      <c r="BF175" s="227">
        <f>IF(N175="snížená",J175,0)</f>
        <v>0</v>
      </c>
      <c r="BG175" s="227">
        <f>IF(N175="zákl. přenesená",J175,0)</f>
        <v>0</v>
      </c>
      <c r="BH175" s="227">
        <f>IF(N175="sníž. přenesená",J175,0)</f>
        <v>0</v>
      </c>
      <c r="BI175" s="227">
        <f>IF(N175="nulová",J175,0)</f>
        <v>0</v>
      </c>
      <c r="BJ175" s="17" t="s">
        <v>220</v>
      </c>
      <c r="BK175" s="227">
        <f>ROUND(I175*H175,2)</f>
        <v>0</v>
      </c>
      <c r="BL175" s="17" t="s">
        <v>412</v>
      </c>
      <c r="BM175" s="17" t="s">
        <v>849</v>
      </c>
    </row>
    <row r="176" s="1" customFormat="1">
      <c r="B176" s="38"/>
      <c r="C176" s="39"/>
      <c r="D176" s="228" t="s">
        <v>222</v>
      </c>
      <c r="E176" s="39"/>
      <c r="F176" s="229" t="s">
        <v>414</v>
      </c>
      <c r="G176" s="39"/>
      <c r="H176" s="39"/>
      <c r="I176" s="143"/>
      <c r="J176" s="39"/>
      <c r="K176" s="39"/>
      <c r="L176" s="43"/>
      <c r="M176" s="230"/>
      <c r="N176" s="79"/>
      <c r="O176" s="79"/>
      <c r="P176" s="79"/>
      <c r="Q176" s="79"/>
      <c r="R176" s="79"/>
      <c r="S176" s="79"/>
      <c r="T176" s="80"/>
      <c r="AT176" s="17" t="s">
        <v>222</v>
      </c>
      <c r="AU176" s="17" t="s">
        <v>82</v>
      </c>
    </row>
    <row r="177" s="12" customFormat="1">
      <c r="B177" s="231"/>
      <c r="C177" s="232"/>
      <c r="D177" s="228" t="s">
        <v>229</v>
      </c>
      <c r="E177" s="233" t="s">
        <v>21</v>
      </c>
      <c r="F177" s="234" t="s">
        <v>850</v>
      </c>
      <c r="G177" s="232"/>
      <c r="H177" s="235">
        <v>11.619999999999999</v>
      </c>
      <c r="I177" s="236"/>
      <c r="J177" s="232"/>
      <c r="K177" s="232"/>
      <c r="L177" s="237"/>
      <c r="M177" s="238"/>
      <c r="N177" s="239"/>
      <c r="O177" s="239"/>
      <c r="P177" s="239"/>
      <c r="Q177" s="239"/>
      <c r="R177" s="239"/>
      <c r="S177" s="239"/>
      <c r="T177" s="240"/>
      <c r="AT177" s="241" t="s">
        <v>229</v>
      </c>
      <c r="AU177" s="241" t="s">
        <v>82</v>
      </c>
      <c r="AV177" s="12" t="s">
        <v>84</v>
      </c>
      <c r="AW177" s="12" t="s">
        <v>36</v>
      </c>
      <c r="AX177" s="12" t="s">
        <v>75</v>
      </c>
      <c r="AY177" s="241" t="s">
        <v>212</v>
      </c>
    </row>
    <row r="178" s="12" customFormat="1">
      <c r="B178" s="231"/>
      <c r="C178" s="232"/>
      <c r="D178" s="228" t="s">
        <v>229</v>
      </c>
      <c r="E178" s="233" t="s">
        <v>21</v>
      </c>
      <c r="F178" s="234" t="s">
        <v>851</v>
      </c>
      <c r="G178" s="232"/>
      <c r="H178" s="235">
        <v>3.25</v>
      </c>
      <c r="I178" s="236"/>
      <c r="J178" s="232"/>
      <c r="K178" s="232"/>
      <c r="L178" s="237"/>
      <c r="M178" s="238"/>
      <c r="N178" s="239"/>
      <c r="O178" s="239"/>
      <c r="P178" s="239"/>
      <c r="Q178" s="239"/>
      <c r="R178" s="239"/>
      <c r="S178" s="239"/>
      <c r="T178" s="240"/>
      <c r="AT178" s="241" t="s">
        <v>229</v>
      </c>
      <c r="AU178" s="241" t="s">
        <v>82</v>
      </c>
      <c r="AV178" s="12" t="s">
        <v>84</v>
      </c>
      <c r="AW178" s="12" t="s">
        <v>36</v>
      </c>
      <c r="AX178" s="12" t="s">
        <v>75</v>
      </c>
      <c r="AY178" s="241" t="s">
        <v>212</v>
      </c>
    </row>
    <row r="179" s="12" customFormat="1">
      <c r="B179" s="231"/>
      <c r="C179" s="232"/>
      <c r="D179" s="228" t="s">
        <v>229</v>
      </c>
      <c r="E179" s="233" t="s">
        <v>21</v>
      </c>
      <c r="F179" s="234" t="s">
        <v>852</v>
      </c>
      <c r="G179" s="232"/>
      <c r="H179" s="235">
        <v>6.0800000000000001</v>
      </c>
      <c r="I179" s="236"/>
      <c r="J179" s="232"/>
      <c r="K179" s="232"/>
      <c r="L179" s="237"/>
      <c r="M179" s="238"/>
      <c r="N179" s="239"/>
      <c r="O179" s="239"/>
      <c r="P179" s="239"/>
      <c r="Q179" s="239"/>
      <c r="R179" s="239"/>
      <c r="S179" s="239"/>
      <c r="T179" s="240"/>
      <c r="AT179" s="241" t="s">
        <v>229</v>
      </c>
      <c r="AU179" s="241" t="s">
        <v>82</v>
      </c>
      <c r="AV179" s="12" t="s">
        <v>84</v>
      </c>
      <c r="AW179" s="12" t="s">
        <v>36</v>
      </c>
      <c r="AX179" s="12" t="s">
        <v>75</v>
      </c>
      <c r="AY179" s="241" t="s">
        <v>212</v>
      </c>
    </row>
    <row r="180" s="13" customFormat="1">
      <c r="B180" s="242"/>
      <c r="C180" s="243"/>
      <c r="D180" s="228" t="s">
        <v>229</v>
      </c>
      <c r="E180" s="244" t="s">
        <v>21</v>
      </c>
      <c r="F180" s="245" t="s">
        <v>232</v>
      </c>
      <c r="G180" s="243"/>
      <c r="H180" s="246">
        <v>20.949999999999999</v>
      </c>
      <c r="I180" s="247"/>
      <c r="J180" s="243"/>
      <c r="K180" s="243"/>
      <c r="L180" s="248"/>
      <c r="M180" s="249"/>
      <c r="N180" s="250"/>
      <c r="O180" s="250"/>
      <c r="P180" s="250"/>
      <c r="Q180" s="250"/>
      <c r="R180" s="250"/>
      <c r="S180" s="250"/>
      <c r="T180" s="251"/>
      <c r="AT180" s="252" t="s">
        <v>229</v>
      </c>
      <c r="AU180" s="252" t="s">
        <v>82</v>
      </c>
      <c r="AV180" s="13" t="s">
        <v>220</v>
      </c>
      <c r="AW180" s="13" t="s">
        <v>36</v>
      </c>
      <c r="AX180" s="13" t="s">
        <v>82</v>
      </c>
      <c r="AY180" s="252" t="s">
        <v>212</v>
      </c>
    </row>
    <row r="181" s="1" customFormat="1" ht="33.75" customHeight="1">
      <c r="B181" s="38"/>
      <c r="C181" s="216" t="s">
        <v>396</v>
      </c>
      <c r="D181" s="216" t="s">
        <v>215</v>
      </c>
      <c r="E181" s="217" t="s">
        <v>446</v>
      </c>
      <c r="F181" s="218" t="s">
        <v>853</v>
      </c>
      <c r="G181" s="219" t="s">
        <v>218</v>
      </c>
      <c r="H181" s="220">
        <v>2</v>
      </c>
      <c r="I181" s="221"/>
      <c r="J181" s="222">
        <f>ROUND(I181*H181,2)</f>
        <v>0</v>
      </c>
      <c r="K181" s="218" t="s">
        <v>219</v>
      </c>
      <c r="L181" s="43"/>
      <c r="M181" s="223" t="s">
        <v>21</v>
      </c>
      <c r="N181" s="224" t="s">
        <v>48</v>
      </c>
      <c r="O181" s="79"/>
      <c r="P181" s="225">
        <f>O181*H181</f>
        <v>0</v>
      </c>
      <c r="Q181" s="225">
        <v>0</v>
      </c>
      <c r="R181" s="225">
        <f>Q181*H181</f>
        <v>0</v>
      </c>
      <c r="S181" s="225">
        <v>0</v>
      </c>
      <c r="T181" s="226">
        <f>S181*H181</f>
        <v>0</v>
      </c>
      <c r="AR181" s="17" t="s">
        <v>412</v>
      </c>
      <c r="AT181" s="17" t="s">
        <v>215</v>
      </c>
      <c r="AU181" s="17" t="s">
        <v>82</v>
      </c>
      <c r="AY181" s="17" t="s">
        <v>212</v>
      </c>
      <c r="BE181" s="227">
        <f>IF(N181="základní",J181,0)</f>
        <v>0</v>
      </c>
      <c r="BF181" s="227">
        <f>IF(N181="snížená",J181,0)</f>
        <v>0</v>
      </c>
      <c r="BG181" s="227">
        <f>IF(N181="zákl. přenesená",J181,0)</f>
        <v>0</v>
      </c>
      <c r="BH181" s="227">
        <f>IF(N181="sníž. přenesená",J181,0)</f>
        <v>0</v>
      </c>
      <c r="BI181" s="227">
        <f>IF(N181="nulová",J181,0)</f>
        <v>0</v>
      </c>
      <c r="BJ181" s="17" t="s">
        <v>220</v>
      </c>
      <c r="BK181" s="227">
        <f>ROUND(I181*H181,2)</f>
        <v>0</v>
      </c>
      <c r="BL181" s="17" t="s">
        <v>412</v>
      </c>
      <c r="BM181" s="17" t="s">
        <v>854</v>
      </c>
    </row>
    <row r="182" s="1" customFormat="1">
      <c r="B182" s="38"/>
      <c r="C182" s="39"/>
      <c r="D182" s="228" t="s">
        <v>222</v>
      </c>
      <c r="E182" s="39"/>
      <c r="F182" s="229" t="s">
        <v>449</v>
      </c>
      <c r="G182" s="39"/>
      <c r="H182" s="39"/>
      <c r="I182" s="143"/>
      <c r="J182" s="39"/>
      <c r="K182" s="39"/>
      <c r="L182" s="43"/>
      <c r="M182" s="230"/>
      <c r="N182" s="79"/>
      <c r="O182" s="79"/>
      <c r="P182" s="79"/>
      <c r="Q182" s="79"/>
      <c r="R182" s="79"/>
      <c r="S182" s="79"/>
      <c r="T182" s="80"/>
      <c r="AT182" s="17" t="s">
        <v>222</v>
      </c>
      <c r="AU182" s="17" t="s">
        <v>82</v>
      </c>
    </row>
    <row r="183" s="12" customFormat="1">
      <c r="B183" s="231"/>
      <c r="C183" s="232"/>
      <c r="D183" s="228" t="s">
        <v>229</v>
      </c>
      <c r="E183" s="233" t="s">
        <v>21</v>
      </c>
      <c r="F183" s="234" t="s">
        <v>855</v>
      </c>
      <c r="G183" s="232"/>
      <c r="H183" s="235">
        <v>1</v>
      </c>
      <c r="I183" s="236"/>
      <c r="J183" s="232"/>
      <c r="K183" s="232"/>
      <c r="L183" s="237"/>
      <c r="M183" s="238"/>
      <c r="N183" s="239"/>
      <c r="O183" s="239"/>
      <c r="P183" s="239"/>
      <c r="Q183" s="239"/>
      <c r="R183" s="239"/>
      <c r="S183" s="239"/>
      <c r="T183" s="240"/>
      <c r="AT183" s="241" t="s">
        <v>229</v>
      </c>
      <c r="AU183" s="241" t="s">
        <v>82</v>
      </c>
      <c r="AV183" s="12" t="s">
        <v>84</v>
      </c>
      <c r="AW183" s="12" t="s">
        <v>36</v>
      </c>
      <c r="AX183" s="12" t="s">
        <v>75</v>
      </c>
      <c r="AY183" s="241" t="s">
        <v>212</v>
      </c>
    </row>
    <row r="184" s="12" customFormat="1">
      <c r="B184" s="231"/>
      <c r="C184" s="232"/>
      <c r="D184" s="228" t="s">
        <v>229</v>
      </c>
      <c r="E184" s="233" t="s">
        <v>21</v>
      </c>
      <c r="F184" s="234" t="s">
        <v>856</v>
      </c>
      <c r="G184" s="232"/>
      <c r="H184" s="235">
        <v>1</v>
      </c>
      <c r="I184" s="236"/>
      <c r="J184" s="232"/>
      <c r="K184" s="232"/>
      <c r="L184" s="237"/>
      <c r="M184" s="238"/>
      <c r="N184" s="239"/>
      <c r="O184" s="239"/>
      <c r="P184" s="239"/>
      <c r="Q184" s="239"/>
      <c r="R184" s="239"/>
      <c r="S184" s="239"/>
      <c r="T184" s="240"/>
      <c r="AT184" s="241" t="s">
        <v>229</v>
      </c>
      <c r="AU184" s="241" t="s">
        <v>82</v>
      </c>
      <c r="AV184" s="12" t="s">
        <v>84</v>
      </c>
      <c r="AW184" s="12" t="s">
        <v>36</v>
      </c>
      <c r="AX184" s="12" t="s">
        <v>75</v>
      </c>
      <c r="AY184" s="241" t="s">
        <v>212</v>
      </c>
    </row>
    <row r="185" s="13" customFormat="1">
      <c r="B185" s="242"/>
      <c r="C185" s="243"/>
      <c r="D185" s="228" t="s">
        <v>229</v>
      </c>
      <c r="E185" s="244" t="s">
        <v>21</v>
      </c>
      <c r="F185" s="245" t="s">
        <v>232</v>
      </c>
      <c r="G185" s="243"/>
      <c r="H185" s="246">
        <v>2</v>
      </c>
      <c r="I185" s="247"/>
      <c r="J185" s="243"/>
      <c r="K185" s="243"/>
      <c r="L185" s="248"/>
      <c r="M185" s="249"/>
      <c r="N185" s="250"/>
      <c r="O185" s="250"/>
      <c r="P185" s="250"/>
      <c r="Q185" s="250"/>
      <c r="R185" s="250"/>
      <c r="S185" s="250"/>
      <c r="T185" s="251"/>
      <c r="AT185" s="252" t="s">
        <v>229</v>
      </c>
      <c r="AU185" s="252" t="s">
        <v>82</v>
      </c>
      <c r="AV185" s="13" t="s">
        <v>220</v>
      </c>
      <c r="AW185" s="13" t="s">
        <v>36</v>
      </c>
      <c r="AX185" s="13" t="s">
        <v>82</v>
      </c>
      <c r="AY185" s="252" t="s">
        <v>212</v>
      </c>
    </row>
    <row r="186" s="1" customFormat="1" ht="33.75" customHeight="1">
      <c r="B186" s="38"/>
      <c r="C186" s="216" t="s">
        <v>401</v>
      </c>
      <c r="D186" s="216" t="s">
        <v>215</v>
      </c>
      <c r="E186" s="217" t="s">
        <v>452</v>
      </c>
      <c r="F186" s="218" t="s">
        <v>857</v>
      </c>
      <c r="G186" s="219" t="s">
        <v>218</v>
      </c>
      <c r="H186" s="220">
        <v>7</v>
      </c>
      <c r="I186" s="221"/>
      <c r="J186" s="222">
        <f>ROUND(I186*H186,2)</f>
        <v>0</v>
      </c>
      <c r="K186" s="218" t="s">
        <v>219</v>
      </c>
      <c r="L186" s="43"/>
      <c r="M186" s="223" t="s">
        <v>21</v>
      </c>
      <c r="N186" s="224" t="s">
        <v>48</v>
      </c>
      <c r="O186" s="79"/>
      <c r="P186" s="225">
        <f>O186*H186</f>
        <v>0</v>
      </c>
      <c r="Q186" s="225">
        <v>0</v>
      </c>
      <c r="R186" s="225">
        <f>Q186*H186</f>
        <v>0</v>
      </c>
      <c r="S186" s="225">
        <v>0</v>
      </c>
      <c r="T186" s="226">
        <f>S186*H186</f>
        <v>0</v>
      </c>
      <c r="AR186" s="17" t="s">
        <v>412</v>
      </c>
      <c r="AT186" s="17" t="s">
        <v>215</v>
      </c>
      <c r="AU186" s="17" t="s">
        <v>82</v>
      </c>
      <c r="AY186" s="17" t="s">
        <v>212</v>
      </c>
      <c r="BE186" s="227">
        <f>IF(N186="základní",J186,0)</f>
        <v>0</v>
      </c>
      <c r="BF186" s="227">
        <f>IF(N186="snížená",J186,0)</f>
        <v>0</v>
      </c>
      <c r="BG186" s="227">
        <f>IF(N186="zákl. přenesená",J186,0)</f>
        <v>0</v>
      </c>
      <c r="BH186" s="227">
        <f>IF(N186="sníž. přenesená",J186,0)</f>
        <v>0</v>
      </c>
      <c r="BI186" s="227">
        <f>IF(N186="nulová",J186,0)</f>
        <v>0</v>
      </c>
      <c r="BJ186" s="17" t="s">
        <v>220</v>
      </c>
      <c r="BK186" s="227">
        <f>ROUND(I186*H186,2)</f>
        <v>0</v>
      </c>
      <c r="BL186" s="17" t="s">
        <v>412</v>
      </c>
      <c r="BM186" s="17" t="s">
        <v>858</v>
      </c>
    </row>
    <row r="187" s="1" customFormat="1">
      <c r="B187" s="38"/>
      <c r="C187" s="39"/>
      <c r="D187" s="228" t="s">
        <v>222</v>
      </c>
      <c r="E187" s="39"/>
      <c r="F187" s="229" t="s">
        <v>449</v>
      </c>
      <c r="G187" s="39"/>
      <c r="H187" s="39"/>
      <c r="I187" s="143"/>
      <c r="J187" s="39"/>
      <c r="K187" s="39"/>
      <c r="L187" s="43"/>
      <c r="M187" s="230"/>
      <c r="N187" s="79"/>
      <c r="O187" s="79"/>
      <c r="P187" s="79"/>
      <c r="Q187" s="79"/>
      <c r="R187" s="79"/>
      <c r="S187" s="79"/>
      <c r="T187" s="80"/>
      <c r="AT187" s="17" t="s">
        <v>222</v>
      </c>
      <c r="AU187" s="17" t="s">
        <v>82</v>
      </c>
    </row>
    <row r="188" s="12" customFormat="1">
      <c r="B188" s="231"/>
      <c r="C188" s="232"/>
      <c r="D188" s="228" t="s">
        <v>229</v>
      </c>
      <c r="E188" s="233" t="s">
        <v>21</v>
      </c>
      <c r="F188" s="234" t="s">
        <v>455</v>
      </c>
      <c r="G188" s="232"/>
      <c r="H188" s="235">
        <v>1</v>
      </c>
      <c r="I188" s="236"/>
      <c r="J188" s="232"/>
      <c r="K188" s="232"/>
      <c r="L188" s="237"/>
      <c r="M188" s="238"/>
      <c r="N188" s="239"/>
      <c r="O188" s="239"/>
      <c r="P188" s="239"/>
      <c r="Q188" s="239"/>
      <c r="R188" s="239"/>
      <c r="S188" s="239"/>
      <c r="T188" s="240"/>
      <c r="AT188" s="241" t="s">
        <v>229</v>
      </c>
      <c r="AU188" s="241" t="s">
        <v>82</v>
      </c>
      <c r="AV188" s="12" t="s">
        <v>84</v>
      </c>
      <c r="AW188" s="12" t="s">
        <v>36</v>
      </c>
      <c r="AX188" s="12" t="s">
        <v>75</v>
      </c>
      <c r="AY188" s="241" t="s">
        <v>212</v>
      </c>
    </row>
    <row r="189" s="12" customFormat="1">
      <c r="B189" s="231"/>
      <c r="C189" s="232"/>
      <c r="D189" s="228" t="s">
        <v>229</v>
      </c>
      <c r="E189" s="233" t="s">
        <v>21</v>
      </c>
      <c r="F189" s="234" t="s">
        <v>859</v>
      </c>
      <c r="G189" s="232"/>
      <c r="H189" s="235">
        <v>5</v>
      </c>
      <c r="I189" s="236"/>
      <c r="J189" s="232"/>
      <c r="K189" s="232"/>
      <c r="L189" s="237"/>
      <c r="M189" s="238"/>
      <c r="N189" s="239"/>
      <c r="O189" s="239"/>
      <c r="P189" s="239"/>
      <c r="Q189" s="239"/>
      <c r="R189" s="239"/>
      <c r="S189" s="239"/>
      <c r="T189" s="240"/>
      <c r="AT189" s="241" t="s">
        <v>229</v>
      </c>
      <c r="AU189" s="241" t="s">
        <v>82</v>
      </c>
      <c r="AV189" s="12" t="s">
        <v>84</v>
      </c>
      <c r="AW189" s="12" t="s">
        <v>36</v>
      </c>
      <c r="AX189" s="12" t="s">
        <v>75</v>
      </c>
      <c r="AY189" s="241" t="s">
        <v>212</v>
      </c>
    </row>
    <row r="190" s="12" customFormat="1">
      <c r="B190" s="231"/>
      <c r="C190" s="232"/>
      <c r="D190" s="228" t="s">
        <v>229</v>
      </c>
      <c r="E190" s="233" t="s">
        <v>21</v>
      </c>
      <c r="F190" s="234" t="s">
        <v>860</v>
      </c>
      <c r="G190" s="232"/>
      <c r="H190" s="235">
        <v>1</v>
      </c>
      <c r="I190" s="236"/>
      <c r="J190" s="232"/>
      <c r="K190" s="232"/>
      <c r="L190" s="237"/>
      <c r="M190" s="238"/>
      <c r="N190" s="239"/>
      <c r="O190" s="239"/>
      <c r="P190" s="239"/>
      <c r="Q190" s="239"/>
      <c r="R190" s="239"/>
      <c r="S190" s="239"/>
      <c r="T190" s="240"/>
      <c r="AT190" s="241" t="s">
        <v>229</v>
      </c>
      <c r="AU190" s="241" t="s">
        <v>82</v>
      </c>
      <c r="AV190" s="12" t="s">
        <v>84</v>
      </c>
      <c r="AW190" s="12" t="s">
        <v>36</v>
      </c>
      <c r="AX190" s="12" t="s">
        <v>75</v>
      </c>
      <c r="AY190" s="241" t="s">
        <v>212</v>
      </c>
    </row>
    <row r="191" s="13" customFormat="1">
      <c r="B191" s="242"/>
      <c r="C191" s="243"/>
      <c r="D191" s="228" t="s">
        <v>229</v>
      </c>
      <c r="E191" s="244" t="s">
        <v>21</v>
      </c>
      <c r="F191" s="245" t="s">
        <v>232</v>
      </c>
      <c r="G191" s="243"/>
      <c r="H191" s="246">
        <v>7</v>
      </c>
      <c r="I191" s="247"/>
      <c r="J191" s="243"/>
      <c r="K191" s="243"/>
      <c r="L191" s="248"/>
      <c r="M191" s="249"/>
      <c r="N191" s="250"/>
      <c r="O191" s="250"/>
      <c r="P191" s="250"/>
      <c r="Q191" s="250"/>
      <c r="R191" s="250"/>
      <c r="S191" s="250"/>
      <c r="T191" s="251"/>
      <c r="AT191" s="252" t="s">
        <v>229</v>
      </c>
      <c r="AU191" s="252" t="s">
        <v>82</v>
      </c>
      <c r="AV191" s="13" t="s">
        <v>220</v>
      </c>
      <c r="AW191" s="13" t="s">
        <v>36</v>
      </c>
      <c r="AX191" s="13" t="s">
        <v>82</v>
      </c>
      <c r="AY191" s="252" t="s">
        <v>212</v>
      </c>
    </row>
    <row r="192" s="1" customFormat="1" ht="33.75" customHeight="1">
      <c r="B192" s="38"/>
      <c r="C192" s="216" t="s">
        <v>409</v>
      </c>
      <c r="D192" s="216" t="s">
        <v>215</v>
      </c>
      <c r="E192" s="217" t="s">
        <v>463</v>
      </c>
      <c r="F192" s="218" t="s">
        <v>861</v>
      </c>
      <c r="G192" s="219" t="s">
        <v>261</v>
      </c>
      <c r="H192" s="220">
        <v>58.200000000000003</v>
      </c>
      <c r="I192" s="221"/>
      <c r="J192" s="222">
        <f>ROUND(I192*H192,2)</f>
        <v>0</v>
      </c>
      <c r="K192" s="218" t="s">
        <v>219</v>
      </c>
      <c r="L192" s="43"/>
      <c r="M192" s="223" t="s">
        <v>21</v>
      </c>
      <c r="N192" s="224" t="s">
        <v>48</v>
      </c>
      <c r="O192" s="79"/>
      <c r="P192" s="225">
        <f>O192*H192</f>
        <v>0</v>
      </c>
      <c r="Q192" s="225">
        <v>0</v>
      </c>
      <c r="R192" s="225">
        <f>Q192*H192</f>
        <v>0</v>
      </c>
      <c r="S192" s="225">
        <v>0</v>
      </c>
      <c r="T192" s="226">
        <f>S192*H192</f>
        <v>0</v>
      </c>
      <c r="AR192" s="17" t="s">
        <v>412</v>
      </c>
      <c r="AT192" s="17" t="s">
        <v>215</v>
      </c>
      <c r="AU192" s="17" t="s">
        <v>82</v>
      </c>
      <c r="AY192" s="17" t="s">
        <v>212</v>
      </c>
      <c r="BE192" s="227">
        <f>IF(N192="základní",J192,0)</f>
        <v>0</v>
      </c>
      <c r="BF192" s="227">
        <f>IF(N192="snížená",J192,0)</f>
        <v>0</v>
      </c>
      <c r="BG192" s="227">
        <f>IF(N192="zákl. přenesená",J192,0)</f>
        <v>0</v>
      </c>
      <c r="BH192" s="227">
        <f>IF(N192="sníž. přenesená",J192,0)</f>
        <v>0</v>
      </c>
      <c r="BI192" s="227">
        <f>IF(N192="nulová",J192,0)</f>
        <v>0</v>
      </c>
      <c r="BJ192" s="17" t="s">
        <v>220</v>
      </c>
      <c r="BK192" s="227">
        <f>ROUND(I192*H192,2)</f>
        <v>0</v>
      </c>
      <c r="BL192" s="17" t="s">
        <v>412</v>
      </c>
      <c r="BM192" s="17" t="s">
        <v>862</v>
      </c>
    </row>
    <row r="193" s="1" customFormat="1">
      <c r="B193" s="38"/>
      <c r="C193" s="39"/>
      <c r="D193" s="228" t="s">
        <v>222</v>
      </c>
      <c r="E193" s="39"/>
      <c r="F193" s="229" t="s">
        <v>461</v>
      </c>
      <c r="G193" s="39"/>
      <c r="H193" s="39"/>
      <c r="I193" s="143"/>
      <c r="J193" s="39"/>
      <c r="K193" s="39"/>
      <c r="L193" s="43"/>
      <c r="M193" s="230"/>
      <c r="N193" s="79"/>
      <c r="O193" s="79"/>
      <c r="P193" s="79"/>
      <c r="Q193" s="79"/>
      <c r="R193" s="79"/>
      <c r="S193" s="79"/>
      <c r="T193" s="80"/>
      <c r="AT193" s="17" t="s">
        <v>222</v>
      </c>
      <c r="AU193" s="17" t="s">
        <v>82</v>
      </c>
    </row>
    <row r="194" s="12" customFormat="1">
      <c r="B194" s="231"/>
      <c r="C194" s="232"/>
      <c r="D194" s="228" t="s">
        <v>229</v>
      </c>
      <c r="E194" s="233" t="s">
        <v>21</v>
      </c>
      <c r="F194" s="234" t="s">
        <v>863</v>
      </c>
      <c r="G194" s="232"/>
      <c r="H194" s="235">
        <v>5</v>
      </c>
      <c r="I194" s="236"/>
      <c r="J194" s="232"/>
      <c r="K194" s="232"/>
      <c r="L194" s="237"/>
      <c r="M194" s="238"/>
      <c r="N194" s="239"/>
      <c r="O194" s="239"/>
      <c r="P194" s="239"/>
      <c r="Q194" s="239"/>
      <c r="R194" s="239"/>
      <c r="S194" s="239"/>
      <c r="T194" s="240"/>
      <c r="AT194" s="241" t="s">
        <v>229</v>
      </c>
      <c r="AU194" s="241" t="s">
        <v>82</v>
      </c>
      <c r="AV194" s="12" t="s">
        <v>84</v>
      </c>
      <c r="AW194" s="12" t="s">
        <v>36</v>
      </c>
      <c r="AX194" s="12" t="s">
        <v>75</v>
      </c>
      <c r="AY194" s="241" t="s">
        <v>212</v>
      </c>
    </row>
    <row r="195" s="12" customFormat="1">
      <c r="B195" s="231"/>
      <c r="C195" s="232"/>
      <c r="D195" s="228" t="s">
        <v>229</v>
      </c>
      <c r="E195" s="233" t="s">
        <v>21</v>
      </c>
      <c r="F195" s="234" t="s">
        <v>864</v>
      </c>
      <c r="G195" s="232"/>
      <c r="H195" s="235">
        <v>30</v>
      </c>
      <c r="I195" s="236"/>
      <c r="J195" s="232"/>
      <c r="K195" s="232"/>
      <c r="L195" s="237"/>
      <c r="M195" s="238"/>
      <c r="N195" s="239"/>
      <c r="O195" s="239"/>
      <c r="P195" s="239"/>
      <c r="Q195" s="239"/>
      <c r="R195" s="239"/>
      <c r="S195" s="239"/>
      <c r="T195" s="240"/>
      <c r="AT195" s="241" t="s">
        <v>229</v>
      </c>
      <c r="AU195" s="241" t="s">
        <v>82</v>
      </c>
      <c r="AV195" s="12" t="s">
        <v>84</v>
      </c>
      <c r="AW195" s="12" t="s">
        <v>36</v>
      </c>
      <c r="AX195" s="12" t="s">
        <v>75</v>
      </c>
      <c r="AY195" s="241" t="s">
        <v>212</v>
      </c>
    </row>
    <row r="196" s="12" customFormat="1">
      <c r="B196" s="231"/>
      <c r="C196" s="232"/>
      <c r="D196" s="228" t="s">
        <v>229</v>
      </c>
      <c r="E196" s="233" t="s">
        <v>21</v>
      </c>
      <c r="F196" s="234" t="s">
        <v>837</v>
      </c>
      <c r="G196" s="232"/>
      <c r="H196" s="235">
        <v>23.199999999999999</v>
      </c>
      <c r="I196" s="236"/>
      <c r="J196" s="232"/>
      <c r="K196" s="232"/>
      <c r="L196" s="237"/>
      <c r="M196" s="238"/>
      <c r="N196" s="239"/>
      <c r="O196" s="239"/>
      <c r="P196" s="239"/>
      <c r="Q196" s="239"/>
      <c r="R196" s="239"/>
      <c r="S196" s="239"/>
      <c r="T196" s="240"/>
      <c r="AT196" s="241" t="s">
        <v>229</v>
      </c>
      <c r="AU196" s="241" t="s">
        <v>82</v>
      </c>
      <c r="AV196" s="12" t="s">
        <v>84</v>
      </c>
      <c r="AW196" s="12" t="s">
        <v>36</v>
      </c>
      <c r="AX196" s="12" t="s">
        <v>75</v>
      </c>
      <c r="AY196" s="241" t="s">
        <v>212</v>
      </c>
    </row>
    <row r="197" s="13" customFormat="1">
      <c r="B197" s="242"/>
      <c r="C197" s="243"/>
      <c r="D197" s="228" t="s">
        <v>229</v>
      </c>
      <c r="E197" s="244" t="s">
        <v>21</v>
      </c>
      <c r="F197" s="245" t="s">
        <v>232</v>
      </c>
      <c r="G197" s="243"/>
      <c r="H197" s="246">
        <v>58.200000000000003</v>
      </c>
      <c r="I197" s="247"/>
      <c r="J197" s="243"/>
      <c r="K197" s="243"/>
      <c r="L197" s="248"/>
      <c r="M197" s="288"/>
      <c r="N197" s="289"/>
      <c r="O197" s="289"/>
      <c r="P197" s="289"/>
      <c r="Q197" s="289"/>
      <c r="R197" s="289"/>
      <c r="S197" s="289"/>
      <c r="T197" s="290"/>
      <c r="AT197" s="252" t="s">
        <v>229</v>
      </c>
      <c r="AU197" s="252" t="s">
        <v>82</v>
      </c>
      <c r="AV197" s="13" t="s">
        <v>220</v>
      </c>
      <c r="AW197" s="13" t="s">
        <v>36</v>
      </c>
      <c r="AX197" s="13" t="s">
        <v>82</v>
      </c>
      <c r="AY197" s="252" t="s">
        <v>212</v>
      </c>
    </row>
    <row r="198" s="1" customFormat="1" ht="6.96" customHeight="1">
      <c r="B198" s="57"/>
      <c r="C198" s="58"/>
      <c r="D198" s="58"/>
      <c r="E198" s="58"/>
      <c r="F198" s="58"/>
      <c r="G198" s="58"/>
      <c r="H198" s="58"/>
      <c r="I198" s="167"/>
      <c r="J198" s="58"/>
      <c r="K198" s="58"/>
      <c r="L198" s="43"/>
    </row>
  </sheetData>
  <sheetProtection sheet="1" autoFilter="0" formatColumns="0" formatRows="0" objects="1" scenarios="1" spinCount="100000" saltValue="R8Ea+msuwR8YVU4aiMLTZhU+QdW4NDhsorJGt0wh3Rh/1NBEHlGzlFQKtiPG4KjmTricu0M+ik317jxrQi5b3w==" hashValue="N8E3BhnW1cledNcNvCZMadwfiJjHuFQuRmNxMP5lb9j0cQz5I3HhtIakLhW/BKXdwPVWkMZgXT8s6on5yW7knA==" algorithmName="SHA-512" password="CC35"/>
  <autoFilter ref="C93:K197"/>
  <mergeCells count="15">
    <mergeCell ref="E7:H7"/>
    <mergeCell ref="E11:H11"/>
    <mergeCell ref="E9:H9"/>
    <mergeCell ref="E13:H13"/>
    <mergeCell ref="E22:H22"/>
    <mergeCell ref="E31:H31"/>
    <mergeCell ref="E52:H52"/>
    <mergeCell ref="E56:H56"/>
    <mergeCell ref="E54:H54"/>
    <mergeCell ref="E58:H58"/>
    <mergeCell ref="E80:H80"/>
    <mergeCell ref="E84:H84"/>
    <mergeCell ref="E82:H82"/>
    <mergeCell ref="E86:H8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109</v>
      </c>
    </row>
    <row r="3" ht="6.96" customHeight="1">
      <c r="B3" s="137"/>
      <c r="C3" s="138"/>
      <c r="D3" s="138"/>
      <c r="E3" s="138"/>
      <c r="F3" s="138"/>
      <c r="G3" s="138"/>
      <c r="H3" s="138"/>
      <c r="I3" s="139"/>
      <c r="J3" s="138"/>
      <c r="K3" s="138"/>
      <c r="L3" s="20"/>
      <c r="AT3" s="17" t="s">
        <v>84</v>
      </c>
    </row>
    <row r="4" ht="24.96" customHeight="1">
      <c r="B4" s="20"/>
      <c r="D4" s="140" t="s">
        <v>182</v>
      </c>
      <c r="L4" s="20"/>
      <c r="M4" s="24" t="s">
        <v>10</v>
      </c>
      <c r="AT4" s="17" t="s">
        <v>36</v>
      </c>
    </row>
    <row r="5" ht="6.96" customHeight="1">
      <c r="B5" s="20"/>
      <c r="L5" s="20"/>
    </row>
    <row r="6" ht="12" customHeight="1">
      <c r="B6" s="20"/>
      <c r="D6" s="141" t="s">
        <v>16</v>
      </c>
      <c r="L6" s="20"/>
    </row>
    <row r="7" ht="16.5" customHeight="1">
      <c r="B7" s="20"/>
      <c r="E7" s="142" t="str">
        <f>'Rekapitulace stavby'!K6</f>
        <v>Oprava přejezdů v obvodu ST Ústí n.L.</v>
      </c>
      <c r="F7" s="141"/>
      <c r="G7" s="141"/>
      <c r="H7" s="141"/>
      <c r="L7" s="20"/>
    </row>
    <row r="8">
      <c r="B8" s="20"/>
      <c r="D8" s="141" t="s">
        <v>183</v>
      </c>
      <c r="L8" s="20"/>
    </row>
    <row r="9" ht="16.5" customHeight="1">
      <c r="B9" s="20"/>
      <c r="E9" s="142" t="s">
        <v>746</v>
      </c>
      <c r="L9" s="20"/>
    </row>
    <row r="10" ht="12" customHeight="1">
      <c r="B10" s="20"/>
      <c r="D10" s="141" t="s">
        <v>185</v>
      </c>
      <c r="L10" s="20"/>
    </row>
    <row r="11" s="1" customFormat="1" ht="16.5" customHeight="1">
      <c r="B11" s="43"/>
      <c r="E11" s="141" t="s">
        <v>186</v>
      </c>
      <c r="F11" s="1"/>
      <c r="G11" s="1"/>
      <c r="H11" s="1"/>
      <c r="I11" s="143"/>
      <c r="L11" s="43"/>
    </row>
    <row r="12" s="1" customFormat="1" ht="12" customHeight="1">
      <c r="B12" s="43"/>
      <c r="D12" s="141" t="s">
        <v>187</v>
      </c>
      <c r="I12" s="143"/>
      <c r="L12" s="43"/>
    </row>
    <row r="13" s="1" customFormat="1" ht="36.96" customHeight="1">
      <c r="B13" s="43"/>
      <c r="E13" s="144" t="s">
        <v>865</v>
      </c>
      <c r="F13" s="1"/>
      <c r="G13" s="1"/>
      <c r="H13" s="1"/>
      <c r="I13" s="143"/>
      <c r="L13" s="43"/>
    </row>
    <row r="14" s="1" customFormat="1">
      <c r="B14" s="43"/>
      <c r="I14" s="143"/>
      <c r="L14" s="43"/>
    </row>
    <row r="15" s="1" customFormat="1" ht="12" customHeight="1">
      <c r="B15" s="43"/>
      <c r="D15" s="141" t="s">
        <v>18</v>
      </c>
      <c r="F15" s="17" t="s">
        <v>19</v>
      </c>
      <c r="I15" s="145" t="s">
        <v>20</v>
      </c>
      <c r="J15" s="17" t="s">
        <v>21</v>
      </c>
      <c r="L15" s="43"/>
    </row>
    <row r="16" s="1" customFormat="1" ht="12" customHeight="1">
      <c r="B16" s="43"/>
      <c r="D16" s="141" t="s">
        <v>22</v>
      </c>
      <c r="F16" s="17" t="s">
        <v>23</v>
      </c>
      <c r="I16" s="145" t="s">
        <v>24</v>
      </c>
      <c r="J16" s="146" t="str">
        <f>'Rekapitulace stavby'!AN8</f>
        <v>2. 11. 2018</v>
      </c>
      <c r="L16" s="43"/>
    </row>
    <row r="17" s="1" customFormat="1" ht="10.8" customHeight="1">
      <c r="B17" s="43"/>
      <c r="I17" s="143"/>
      <c r="L17" s="43"/>
    </row>
    <row r="18" s="1" customFormat="1" ht="12" customHeight="1">
      <c r="B18" s="43"/>
      <c r="D18" s="141" t="s">
        <v>26</v>
      </c>
      <c r="I18" s="145" t="s">
        <v>27</v>
      </c>
      <c r="J18" s="17" t="s">
        <v>28</v>
      </c>
      <c r="L18" s="43"/>
    </row>
    <row r="19" s="1" customFormat="1" ht="18" customHeight="1">
      <c r="B19" s="43"/>
      <c r="E19" s="17" t="s">
        <v>29</v>
      </c>
      <c r="I19" s="145" t="s">
        <v>30</v>
      </c>
      <c r="J19" s="17" t="s">
        <v>31</v>
      </c>
      <c r="L19" s="43"/>
    </row>
    <row r="20" s="1" customFormat="1" ht="6.96" customHeight="1">
      <c r="B20" s="43"/>
      <c r="I20" s="143"/>
      <c r="L20" s="43"/>
    </row>
    <row r="21" s="1" customFormat="1" ht="12" customHeight="1">
      <c r="B21" s="43"/>
      <c r="D21" s="141" t="s">
        <v>32</v>
      </c>
      <c r="I21" s="145" t="s">
        <v>27</v>
      </c>
      <c r="J21" s="33" t="str">
        <f>'Rekapitulace stavby'!AN13</f>
        <v>Vyplň údaj</v>
      </c>
      <c r="L21" s="43"/>
    </row>
    <row r="22" s="1" customFormat="1" ht="18" customHeight="1">
      <c r="B22" s="43"/>
      <c r="E22" s="33" t="str">
        <f>'Rekapitulace stavby'!E14</f>
        <v>Vyplň údaj</v>
      </c>
      <c r="F22" s="17"/>
      <c r="G22" s="17"/>
      <c r="H22" s="17"/>
      <c r="I22" s="145" t="s">
        <v>30</v>
      </c>
      <c r="J22" s="33" t="str">
        <f>'Rekapitulace stavby'!AN14</f>
        <v>Vyplň údaj</v>
      </c>
      <c r="L22" s="43"/>
    </row>
    <row r="23" s="1" customFormat="1" ht="6.96" customHeight="1">
      <c r="B23" s="43"/>
      <c r="I23" s="143"/>
      <c r="L23" s="43"/>
    </row>
    <row r="24" s="1" customFormat="1" ht="12" customHeight="1">
      <c r="B24" s="43"/>
      <c r="D24" s="141" t="s">
        <v>34</v>
      </c>
      <c r="I24" s="145" t="s">
        <v>27</v>
      </c>
      <c r="J24" s="17" t="str">
        <f>IF('Rekapitulace stavby'!AN16="","",'Rekapitulace stavby'!AN16)</f>
        <v/>
      </c>
      <c r="L24" s="43"/>
    </row>
    <row r="25" s="1" customFormat="1" ht="18" customHeight="1">
      <c r="B25" s="43"/>
      <c r="E25" s="17" t="str">
        <f>IF('Rekapitulace stavby'!E17="","",'Rekapitulace stavby'!E17)</f>
        <v xml:space="preserve"> </v>
      </c>
      <c r="I25" s="145" t="s">
        <v>30</v>
      </c>
      <c r="J25" s="17" t="str">
        <f>IF('Rekapitulace stavby'!AN17="","",'Rekapitulace stavby'!AN17)</f>
        <v/>
      </c>
      <c r="L25" s="43"/>
    </row>
    <row r="26" s="1" customFormat="1" ht="6.96" customHeight="1">
      <c r="B26" s="43"/>
      <c r="I26" s="143"/>
      <c r="L26" s="43"/>
    </row>
    <row r="27" s="1" customFormat="1" ht="12" customHeight="1">
      <c r="B27" s="43"/>
      <c r="D27" s="141" t="s">
        <v>37</v>
      </c>
      <c r="I27" s="145" t="s">
        <v>27</v>
      </c>
      <c r="J27" s="17" t="s">
        <v>21</v>
      </c>
      <c r="L27" s="43"/>
    </row>
    <row r="28" s="1" customFormat="1" ht="18" customHeight="1">
      <c r="B28" s="43"/>
      <c r="E28" s="17" t="s">
        <v>38</v>
      </c>
      <c r="I28" s="145" t="s">
        <v>30</v>
      </c>
      <c r="J28" s="17" t="s">
        <v>21</v>
      </c>
      <c r="L28" s="43"/>
    </row>
    <row r="29" s="1" customFormat="1" ht="6.96" customHeight="1">
      <c r="B29" s="43"/>
      <c r="I29" s="143"/>
      <c r="L29" s="43"/>
    </row>
    <row r="30" s="1" customFormat="1" ht="12" customHeight="1">
      <c r="B30" s="43"/>
      <c r="D30" s="141" t="s">
        <v>39</v>
      </c>
      <c r="I30" s="143"/>
      <c r="L30" s="43"/>
    </row>
    <row r="31" s="7" customFormat="1" ht="45" customHeight="1">
      <c r="B31" s="147"/>
      <c r="E31" s="148" t="s">
        <v>40</v>
      </c>
      <c r="F31" s="148"/>
      <c r="G31" s="148"/>
      <c r="H31" s="148"/>
      <c r="I31" s="149"/>
      <c r="L31" s="147"/>
    </row>
    <row r="32" s="1" customFormat="1" ht="6.96" customHeight="1">
      <c r="B32" s="43"/>
      <c r="I32" s="143"/>
      <c r="L32" s="43"/>
    </row>
    <row r="33" s="1" customFormat="1" ht="6.96" customHeight="1">
      <c r="B33" s="43"/>
      <c r="D33" s="71"/>
      <c r="E33" s="71"/>
      <c r="F33" s="71"/>
      <c r="G33" s="71"/>
      <c r="H33" s="71"/>
      <c r="I33" s="150"/>
      <c r="J33" s="71"/>
      <c r="K33" s="71"/>
      <c r="L33" s="43"/>
    </row>
    <row r="34" s="1" customFormat="1" ht="25.44" customHeight="1">
      <c r="B34" s="43"/>
      <c r="D34" s="151" t="s">
        <v>41</v>
      </c>
      <c r="I34" s="143"/>
      <c r="J34" s="152">
        <f>ROUND(J94, 2)</f>
        <v>0</v>
      </c>
      <c r="L34" s="43"/>
    </row>
    <row r="35" s="1" customFormat="1" ht="6.96" customHeight="1">
      <c r="B35" s="43"/>
      <c r="D35" s="71"/>
      <c r="E35" s="71"/>
      <c r="F35" s="71"/>
      <c r="G35" s="71"/>
      <c r="H35" s="71"/>
      <c r="I35" s="150"/>
      <c r="J35" s="71"/>
      <c r="K35" s="71"/>
      <c r="L35" s="43"/>
    </row>
    <row r="36" s="1" customFormat="1" ht="14.4" customHeight="1">
      <c r="B36" s="43"/>
      <c r="F36" s="153" t="s">
        <v>43</v>
      </c>
      <c r="I36" s="154" t="s">
        <v>42</v>
      </c>
      <c r="J36" s="153" t="s">
        <v>44</v>
      </c>
      <c r="L36" s="43"/>
    </row>
    <row r="37" hidden="1" s="1" customFormat="1" ht="14.4" customHeight="1">
      <c r="B37" s="43"/>
      <c r="D37" s="141" t="s">
        <v>45</v>
      </c>
      <c r="E37" s="141" t="s">
        <v>46</v>
      </c>
      <c r="F37" s="155">
        <f>ROUND((SUM(BE94:BE193)),  2)</f>
        <v>0</v>
      </c>
      <c r="I37" s="156">
        <v>0.20999999999999999</v>
      </c>
      <c r="J37" s="155">
        <f>ROUND(((SUM(BE94:BE193))*I37),  2)</f>
        <v>0</v>
      </c>
      <c r="L37" s="43"/>
    </row>
    <row r="38" hidden="1" s="1" customFormat="1" ht="14.4" customHeight="1">
      <c r="B38" s="43"/>
      <c r="E38" s="141" t="s">
        <v>47</v>
      </c>
      <c r="F38" s="155">
        <f>ROUND((SUM(BF94:BF193)),  2)</f>
        <v>0</v>
      </c>
      <c r="I38" s="156">
        <v>0.14999999999999999</v>
      </c>
      <c r="J38" s="155">
        <f>ROUND(((SUM(BF94:BF193))*I38),  2)</f>
        <v>0</v>
      </c>
      <c r="L38" s="43"/>
    </row>
    <row r="39" s="1" customFormat="1" ht="14.4" customHeight="1">
      <c r="B39" s="43"/>
      <c r="D39" s="141" t="s">
        <v>45</v>
      </c>
      <c r="E39" s="141" t="s">
        <v>48</v>
      </c>
      <c r="F39" s="155">
        <f>ROUND((SUM(BG94:BG193)),  2)</f>
        <v>0</v>
      </c>
      <c r="I39" s="156">
        <v>0.20999999999999999</v>
      </c>
      <c r="J39" s="155">
        <f>0</f>
        <v>0</v>
      </c>
      <c r="L39" s="43"/>
    </row>
    <row r="40" s="1" customFormat="1" ht="14.4" customHeight="1">
      <c r="B40" s="43"/>
      <c r="E40" s="141" t="s">
        <v>49</v>
      </c>
      <c r="F40" s="155">
        <f>ROUND((SUM(BH94:BH193)),  2)</f>
        <v>0</v>
      </c>
      <c r="I40" s="156">
        <v>0.14999999999999999</v>
      </c>
      <c r="J40" s="155">
        <f>0</f>
        <v>0</v>
      </c>
      <c r="L40" s="43"/>
    </row>
    <row r="41" hidden="1" s="1" customFormat="1" ht="14.4" customHeight="1">
      <c r="B41" s="43"/>
      <c r="E41" s="141" t="s">
        <v>50</v>
      </c>
      <c r="F41" s="155">
        <f>ROUND((SUM(BI94:BI193)),  2)</f>
        <v>0</v>
      </c>
      <c r="I41" s="156">
        <v>0</v>
      </c>
      <c r="J41" s="155">
        <f>0</f>
        <v>0</v>
      </c>
      <c r="L41" s="43"/>
    </row>
    <row r="42" s="1" customFormat="1" ht="6.96" customHeight="1">
      <c r="B42" s="43"/>
      <c r="I42" s="143"/>
      <c r="L42" s="43"/>
    </row>
    <row r="43" s="1" customFormat="1" ht="25.44" customHeight="1">
      <c r="B43" s="43"/>
      <c r="C43" s="157"/>
      <c r="D43" s="158" t="s">
        <v>51</v>
      </c>
      <c r="E43" s="159"/>
      <c r="F43" s="159"/>
      <c r="G43" s="160" t="s">
        <v>52</v>
      </c>
      <c r="H43" s="161" t="s">
        <v>53</v>
      </c>
      <c r="I43" s="162"/>
      <c r="J43" s="163">
        <f>SUM(J34:J41)</f>
        <v>0</v>
      </c>
      <c r="K43" s="164"/>
      <c r="L43" s="43"/>
    </row>
    <row r="44" s="1" customFormat="1" ht="14.4" customHeight="1">
      <c r="B44" s="165"/>
      <c r="C44" s="166"/>
      <c r="D44" s="166"/>
      <c r="E44" s="166"/>
      <c r="F44" s="166"/>
      <c r="G44" s="166"/>
      <c r="H44" s="166"/>
      <c r="I44" s="167"/>
      <c r="J44" s="166"/>
      <c r="K44" s="166"/>
      <c r="L44" s="43"/>
    </row>
    <row r="48" s="1" customFormat="1" ht="6.96" customHeight="1">
      <c r="B48" s="168"/>
      <c r="C48" s="169"/>
      <c r="D48" s="169"/>
      <c r="E48" s="169"/>
      <c r="F48" s="169"/>
      <c r="G48" s="169"/>
      <c r="H48" s="169"/>
      <c r="I48" s="170"/>
      <c r="J48" s="169"/>
      <c r="K48" s="169"/>
      <c r="L48" s="43"/>
    </row>
    <row r="49" s="1" customFormat="1" ht="24.96" customHeight="1">
      <c r="B49" s="38"/>
      <c r="C49" s="23" t="s">
        <v>189</v>
      </c>
      <c r="D49" s="39"/>
      <c r="E49" s="39"/>
      <c r="F49" s="39"/>
      <c r="G49" s="39"/>
      <c r="H49" s="39"/>
      <c r="I49" s="143"/>
      <c r="J49" s="39"/>
      <c r="K49" s="39"/>
      <c r="L49" s="43"/>
    </row>
    <row r="50" s="1" customFormat="1" ht="6.96" customHeight="1">
      <c r="B50" s="38"/>
      <c r="C50" s="39"/>
      <c r="D50" s="39"/>
      <c r="E50" s="39"/>
      <c r="F50" s="39"/>
      <c r="G50" s="39"/>
      <c r="H50" s="39"/>
      <c r="I50" s="143"/>
      <c r="J50" s="39"/>
      <c r="K50" s="39"/>
      <c r="L50" s="43"/>
    </row>
    <row r="51" s="1" customFormat="1" ht="12" customHeight="1">
      <c r="B51" s="38"/>
      <c r="C51" s="32" t="s">
        <v>16</v>
      </c>
      <c r="D51" s="39"/>
      <c r="E51" s="39"/>
      <c r="F51" s="39"/>
      <c r="G51" s="39"/>
      <c r="H51" s="39"/>
      <c r="I51" s="143"/>
      <c r="J51" s="39"/>
      <c r="K51" s="39"/>
      <c r="L51" s="43"/>
    </row>
    <row r="52" s="1" customFormat="1" ht="16.5" customHeight="1">
      <c r="B52" s="38"/>
      <c r="C52" s="39"/>
      <c r="D52" s="39"/>
      <c r="E52" s="171" t="str">
        <f>E7</f>
        <v>Oprava přejezdů v obvodu ST Ústí n.L.</v>
      </c>
      <c r="F52" s="32"/>
      <c r="G52" s="32"/>
      <c r="H52" s="32"/>
      <c r="I52" s="143"/>
      <c r="J52" s="39"/>
      <c r="K52" s="39"/>
      <c r="L52" s="43"/>
    </row>
    <row r="53" ht="12" customHeight="1">
      <c r="B53" s="21"/>
      <c r="C53" s="32" t="s">
        <v>183</v>
      </c>
      <c r="D53" s="22"/>
      <c r="E53" s="22"/>
      <c r="F53" s="22"/>
      <c r="G53" s="22"/>
      <c r="H53" s="22"/>
      <c r="I53" s="136"/>
      <c r="J53" s="22"/>
      <c r="K53" s="22"/>
      <c r="L53" s="20"/>
    </row>
    <row r="54" ht="16.5" customHeight="1">
      <c r="B54" s="21"/>
      <c r="C54" s="22"/>
      <c r="D54" s="22"/>
      <c r="E54" s="171" t="s">
        <v>746</v>
      </c>
      <c r="F54" s="22"/>
      <c r="G54" s="22"/>
      <c r="H54" s="22"/>
      <c r="I54" s="136"/>
      <c r="J54" s="22"/>
      <c r="K54" s="22"/>
      <c r="L54" s="20"/>
    </row>
    <row r="55" ht="12" customHeight="1">
      <c r="B55" s="21"/>
      <c r="C55" s="32" t="s">
        <v>185</v>
      </c>
      <c r="D55" s="22"/>
      <c r="E55" s="22"/>
      <c r="F55" s="22"/>
      <c r="G55" s="22"/>
      <c r="H55" s="22"/>
      <c r="I55" s="136"/>
      <c r="J55" s="22"/>
      <c r="K55" s="22"/>
      <c r="L55" s="20"/>
    </row>
    <row r="56" s="1" customFormat="1" ht="16.5" customHeight="1">
      <c r="B56" s="38"/>
      <c r="C56" s="39"/>
      <c r="D56" s="39"/>
      <c r="E56" s="32" t="s">
        <v>186</v>
      </c>
      <c r="F56" s="39"/>
      <c r="G56" s="39"/>
      <c r="H56" s="39"/>
      <c r="I56" s="143"/>
      <c r="J56" s="39"/>
      <c r="K56" s="39"/>
      <c r="L56" s="43"/>
    </row>
    <row r="57" s="1" customFormat="1" ht="12" customHeight="1">
      <c r="B57" s="38"/>
      <c r="C57" s="32" t="s">
        <v>187</v>
      </c>
      <c r="D57" s="39"/>
      <c r="E57" s="39"/>
      <c r="F57" s="39"/>
      <c r="G57" s="39"/>
      <c r="H57" s="39"/>
      <c r="I57" s="143"/>
      <c r="J57" s="39"/>
      <c r="K57" s="39"/>
      <c r="L57" s="43"/>
    </row>
    <row r="58" s="1" customFormat="1" ht="16.5" customHeight="1">
      <c r="B58" s="38"/>
      <c r="C58" s="39"/>
      <c r="D58" s="39"/>
      <c r="E58" s="64" t="str">
        <f>E13</f>
        <v>ZRN 2 - 2.TK - P2941</v>
      </c>
      <c r="F58" s="39"/>
      <c r="G58" s="39"/>
      <c r="H58" s="39"/>
      <c r="I58" s="143"/>
      <c r="J58" s="39"/>
      <c r="K58" s="39"/>
      <c r="L58" s="43"/>
    </row>
    <row r="59" s="1" customFormat="1" ht="6.96" customHeight="1">
      <c r="B59" s="38"/>
      <c r="C59" s="39"/>
      <c r="D59" s="39"/>
      <c r="E59" s="39"/>
      <c r="F59" s="39"/>
      <c r="G59" s="39"/>
      <c r="H59" s="39"/>
      <c r="I59" s="143"/>
      <c r="J59" s="39"/>
      <c r="K59" s="39"/>
      <c r="L59" s="43"/>
    </row>
    <row r="60" s="1" customFormat="1" ht="12" customHeight="1">
      <c r="B60" s="38"/>
      <c r="C60" s="32" t="s">
        <v>22</v>
      </c>
      <c r="D60" s="39"/>
      <c r="E60" s="39"/>
      <c r="F60" s="27" t="str">
        <f>F16</f>
        <v>obvod ST Ústí n.L.</v>
      </c>
      <c r="G60" s="39"/>
      <c r="H60" s="39"/>
      <c r="I60" s="145" t="s">
        <v>24</v>
      </c>
      <c r="J60" s="67" t="str">
        <f>IF(J16="","",J16)</f>
        <v>2. 11. 2018</v>
      </c>
      <c r="K60" s="39"/>
      <c r="L60" s="43"/>
    </row>
    <row r="61" s="1" customFormat="1" ht="6.96" customHeight="1">
      <c r="B61" s="38"/>
      <c r="C61" s="39"/>
      <c r="D61" s="39"/>
      <c r="E61" s="39"/>
      <c r="F61" s="39"/>
      <c r="G61" s="39"/>
      <c r="H61" s="39"/>
      <c r="I61" s="143"/>
      <c r="J61" s="39"/>
      <c r="K61" s="39"/>
      <c r="L61" s="43"/>
    </row>
    <row r="62" s="1" customFormat="1" ht="13.65" customHeight="1">
      <c r="B62" s="38"/>
      <c r="C62" s="32" t="s">
        <v>26</v>
      </c>
      <c r="D62" s="39"/>
      <c r="E62" s="39"/>
      <c r="F62" s="27" t="str">
        <f>E19</f>
        <v>SŽDC s.o., OŘ Ústí n.L., ST Ústí n.L.</v>
      </c>
      <c r="G62" s="39"/>
      <c r="H62" s="39"/>
      <c r="I62" s="145" t="s">
        <v>34</v>
      </c>
      <c r="J62" s="36" t="str">
        <f>E25</f>
        <v xml:space="preserve"> </v>
      </c>
      <c r="K62" s="39"/>
      <c r="L62" s="43"/>
    </row>
    <row r="63" s="1" customFormat="1" ht="24.9" customHeight="1">
      <c r="B63" s="38"/>
      <c r="C63" s="32" t="s">
        <v>32</v>
      </c>
      <c r="D63" s="39"/>
      <c r="E63" s="39"/>
      <c r="F63" s="27" t="str">
        <f>IF(E22="","",E22)</f>
        <v>Vyplň údaj</v>
      </c>
      <c r="G63" s="39"/>
      <c r="H63" s="39"/>
      <c r="I63" s="145" t="s">
        <v>37</v>
      </c>
      <c r="J63" s="36" t="str">
        <f>E28</f>
        <v>Jakub Lukášek, DiS; Jan Seemann, DiS</v>
      </c>
      <c r="K63" s="39"/>
      <c r="L63" s="43"/>
    </row>
    <row r="64" s="1" customFormat="1" ht="10.32" customHeight="1">
      <c r="B64" s="38"/>
      <c r="C64" s="39"/>
      <c r="D64" s="39"/>
      <c r="E64" s="39"/>
      <c r="F64" s="39"/>
      <c r="G64" s="39"/>
      <c r="H64" s="39"/>
      <c r="I64" s="143"/>
      <c r="J64" s="39"/>
      <c r="K64" s="39"/>
      <c r="L64" s="43"/>
    </row>
    <row r="65" s="1" customFormat="1" ht="29.28" customHeight="1">
      <c r="B65" s="38"/>
      <c r="C65" s="172" t="s">
        <v>190</v>
      </c>
      <c r="D65" s="173"/>
      <c r="E65" s="173"/>
      <c r="F65" s="173"/>
      <c r="G65" s="173"/>
      <c r="H65" s="173"/>
      <c r="I65" s="174"/>
      <c r="J65" s="175" t="s">
        <v>191</v>
      </c>
      <c r="K65" s="173"/>
      <c r="L65" s="43"/>
    </row>
    <row r="66" s="1" customFormat="1" ht="10.32" customHeight="1">
      <c r="B66" s="38"/>
      <c r="C66" s="39"/>
      <c r="D66" s="39"/>
      <c r="E66" s="39"/>
      <c r="F66" s="39"/>
      <c r="G66" s="39"/>
      <c r="H66" s="39"/>
      <c r="I66" s="143"/>
      <c r="J66" s="39"/>
      <c r="K66" s="39"/>
      <c r="L66" s="43"/>
    </row>
    <row r="67" s="1" customFormat="1" ht="22.8" customHeight="1">
      <c r="B67" s="38"/>
      <c r="C67" s="176" t="s">
        <v>73</v>
      </c>
      <c r="D67" s="39"/>
      <c r="E67" s="39"/>
      <c r="F67" s="39"/>
      <c r="G67" s="39"/>
      <c r="H67" s="39"/>
      <c r="I67" s="143"/>
      <c r="J67" s="97">
        <f>J94</f>
        <v>0</v>
      </c>
      <c r="K67" s="39"/>
      <c r="L67" s="43"/>
      <c r="AU67" s="17" t="s">
        <v>192</v>
      </c>
    </row>
    <row r="68" s="8" customFormat="1" ht="24.96" customHeight="1">
      <c r="B68" s="177"/>
      <c r="C68" s="178"/>
      <c r="D68" s="179" t="s">
        <v>193</v>
      </c>
      <c r="E68" s="180"/>
      <c r="F68" s="180"/>
      <c r="G68" s="180"/>
      <c r="H68" s="180"/>
      <c r="I68" s="181"/>
      <c r="J68" s="182">
        <f>J95</f>
        <v>0</v>
      </c>
      <c r="K68" s="178"/>
      <c r="L68" s="183"/>
    </row>
    <row r="69" s="9" customFormat="1" ht="19.92" customHeight="1">
      <c r="B69" s="184"/>
      <c r="C69" s="120"/>
      <c r="D69" s="185" t="s">
        <v>194</v>
      </c>
      <c r="E69" s="186"/>
      <c r="F69" s="186"/>
      <c r="G69" s="186"/>
      <c r="H69" s="186"/>
      <c r="I69" s="187"/>
      <c r="J69" s="188">
        <f>J96</f>
        <v>0</v>
      </c>
      <c r="K69" s="120"/>
      <c r="L69" s="189"/>
    </row>
    <row r="70" s="8" customFormat="1" ht="24.96" customHeight="1">
      <c r="B70" s="177"/>
      <c r="C70" s="178"/>
      <c r="D70" s="179" t="s">
        <v>195</v>
      </c>
      <c r="E70" s="180"/>
      <c r="F70" s="180"/>
      <c r="G70" s="180"/>
      <c r="H70" s="180"/>
      <c r="I70" s="181"/>
      <c r="J70" s="182">
        <f>J153</f>
        <v>0</v>
      </c>
      <c r="K70" s="178"/>
      <c r="L70" s="183"/>
    </row>
    <row r="71" s="1" customFormat="1" ht="21.84" customHeight="1">
      <c r="B71" s="38"/>
      <c r="C71" s="39"/>
      <c r="D71" s="39"/>
      <c r="E71" s="39"/>
      <c r="F71" s="39"/>
      <c r="G71" s="39"/>
      <c r="H71" s="39"/>
      <c r="I71" s="143"/>
      <c r="J71" s="39"/>
      <c r="K71" s="39"/>
      <c r="L71" s="43"/>
    </row>
    <row r="72" s="1" customFormat="1" ht="6.96" customHeight="1">
      <c r="B72" s="57"/>
      <c r="C72" s="58"/>
      <c r="D72" s="58"/>
      <c r="E72" s="58"/>
      <c r="F72" s="58"/>
      <c r="G72" s="58"/>
      <c r="H72" s="58"/>
      <c r="I72" s="167"/>
      <c r="J72" s="58"/>
      <c r="K72" s="58"/>
      <c r="L72" s="43"/>
    </row>
    <row r="76" s="1" customFormat="1" ht="6.96" customHeight="1">
      <c r="B76" s="59"/>
      <c r="C76" s="60"/>
      <c r="D76" s="60"/>
      <c r="E76" s="60"/>
      <c r="F76" s="60"/>
      <c r="G76" s="60"/>
      <c r="H76" s="60"/>
      <c r="I76" s="170"/>
      <c r="J76" s="60"/>
      <c r="K76" s="60"/>
      <c r="L76" s="43"/>
    </row>
    <row r="77" s="1" customFormat="1" ht="24.96" customHeight="1">
      <c r="B77" s="38"/>
      <c r="C77" s="23" t="s">
        <v>197</v>
      </c>
      <c r="D77" s="39"/>
      <c r="E77" s="39"/>
      <c r="F77" s="39"/>
      <c r="G77" s="39"/>
      <c r="H77" s="39"/>
      <c r="I77" s="143"/>
      <c r="J77" s="39"/>
      <c r="K77" s="39"/>
      <c r="L77" s="43"/>
    </row>
    <row r="78" s="1" customFormat="1" ht="6.96" customHeight="1">
      <c r="B78" s="38"/>
      <c r="C78" s="39"/>
      <c r="D78" s="39"/>
      <c r="E78" s="39"/>
      <c r="F78" s="39"/>
      <c r="G78" s="39"/>
      <c r="H78" s="39"/>
      <c r="I78" s="143"/>
      <c r="J78" s="39"/>
      <c r="K78" s="39"/>
      <c r="L78" s="43"/>
    </row>
    <row r="79" s="1" customFormat="1" ht="12" customHeight="1">
      <c r="B79" s="38"/>
      <c r="C79" s="32" t="s">
        <v>16</v>
      </c>
      <c r="D79" s="39"/>
      <c r="E79" s="39"/>
      <c r="F79" s="39"/>
      <c r="G79" s="39"/>
      <c r="H79" s="39"/>
      <c r="I79" s="143"/>
      <c r="J79" s="39"/>
      <c r="K79" s="39"/>
      <c r="L79" s="43"/>
    </row>
    <row r="80" s="1" customFormat="1" ht="16.5" customHeight="1">
      <c r="B80" s="38"/>
      <c r="C80" s="39"/>
      <c r="D80" s="39"/>
      <c r="E80" s="171" t="str">
        <f>E7</f>
        <v>Oprava přejezdů v obvodu ST Ústí n.L.</v>
      </c>
      <c r="F80" s="32"/>
      <c r="G80" s="32"/>
      <c r="H80" s="32"/>
      <c r="I80" s="143"/>
      <c r="J80" s="39"/>
      <c r="K80" s="39"/>
      <c r="L80" s="43"/>
    </row>
    <row r="81" ht="12" customHeight="1">
      <c r="B81" s="21"/>
      <c r="C81" s="32" t="s">
        <v>183</v>
      </c>
      <c r="D81" s="22"/>
      <c r="E81" s="22"/>
      <c r="F81" s="22"/>
      <c r="G81" s="22"/>
      <c r="H81" s="22"/>
      <c r="I81" s="136"/>
      <c r="J81" s="22"/>
      <c r="K81" s="22"/>
      <c r="L81" s="20"/>
    </row>
    <row r="82" ht="16.5" customHeight="1">
      <c r="B82" s="21"/>
      <c r="C82" s="22"/>
      <c r="D82" s="22"/>
      <c r="E82" s="171" t="s">
        <v>746</v>
      </c>
      <c r="F82" s="22"/>
      <c r="G82" s="22"/>
      <c r="H82" s="22"/>
      <c r="I82" s="136"/>
      <c r="J82" s="22"/>
      <c r="K82" s="22"/>
      <c r="L82" s="20"/>
    </row>
    <row r="83" ht="12" customHeight="1">
      <c r="B83" s="21"/>
      <c r="C83" s="32" t="s">
        <v>185</v>
      </c>
      <c r="D83" s="22"/>
      <c r="E83" s="22"/>
      <c r="F83" s="22"/>
      <c r="G83" s="22"/>
      <c r="H83" s="22"/>
      <c r="I83" s="136"/>
      <c r="J83" s="22"/>
      <c r="K83" s="22"/>
      <c r="L83" s="20"/>
    </row>
    <row r="84" s="1" customFormat="1" ht="16.5" customHeight="1">
      <c r="B84" s="38"/>
      <c r="C84" s="39"/>
      <c r="D84" s="39"/>
      <c r="E84" s="32" t="s">
        <v>186</v>
      </c>
      <c r="F84" s="39"/>
      <c r="G84" s="39"/>
      <c r="H84" s="39"/>
      <c r="I84" s="143"/>
      <c r="J84" s="39"/>
      <c r="K84" s="39"/>
      <c r="L84" s="43"/>
    </row>
    <row r="85" s="1" customFormat="1" ht="12" customHeight="1">
      <c r="B85" s="38"/>
      <c r="C85" s="32" t="s">
        <v>187</v>
      </c>
      <c r="D85" s="39"/>
      <c r="E85" s="39"/>
      <c r="F85" s="39"/>
      <c r="G85" s="39"/>
      <c r="H85" s="39"/>
      <c r="I85" s="143"/>
      <c r="J85" s="39"/>
      <c r="K85" s="39"/>
      <c r="L85" s="43"/>
    </row>
    <row r="86" s="1" customFormat="1" ht="16.5" customHeight="1">
      <c r="B86" s="38"/>
      <c r="C86" s="39"/>
      <c r="D86" s="39"/>
      <c r="E86" s="64" t="str">
        <f>E13</f>
        <v>ZRN 2 - 2.TK - P2941</v>
      </c>
      <c r="F86" s="39"/>
      <c r="G86" s="39"/>
      <c r="H86" s="39"/>
      <c r="I86" s="143"/>
      <c r="J86" s="39"/>
      <c r="K86" s="39"/>
      <c r="L86" s="43"/>
    </row>
    <row r="87" s="1" customFormat="1" ht="6.96" customHeight="1">
      <c r="B87" s="38"/>
      <c r="C87" s="39"/>
      <c r="D87" s="39"/>
      <c r="E87" s="39"/>
      <c r="F87" s="39"/>
      <c r="G87" s="39"/>
      <c r="H87" s="39"/>
      <c r="I87" s="143"/>
      <c r="J87" s="39"/>
      <c r="K87" s="39"/>
      <c r="L87" s="43"/>
    </row>
    <row r="88" s="1" customFormat="1" ht="12" customHeight="1">
      <c r="B88" s="38"/>
      <c r="C88" s="32" t="s">
        <v>22</v>
      </c>
      <c r="D88" s="39"/>
      <c r="E88" s="39"/>
      <c r="F88" s="27" t="str">
        <f>F16</f>
        <v>obvod ST Ústí n.L.</v>
      </c>
      <c r="G88" s="39"/>
      <c r="H88" s="39"/>
      <c r="I88" s="145" t="s">
        <v>24</v>
      </c>
      <c r="J88" s="67" t="str">
        <f>IF(J16="","",J16)</f>
        <v>2. 11. 2018</v>
      </c>
      <c r="K88" s="39"/>
      <c r="L88" s="43"/>
    </row>
    <row r="89" s="1" customFormat="1" ht="6.96" customHeight="1">
      <c r="B89" s="38"/>
      <c r="C89" s="39"/>
      <c r="D89" s="39"/>
      <c r="E89" s="39"/>
      <c r="F89" s="39"/>
      <c r="G89" s="39"/>
      <c r="H89" s="39"/>
      <c r="I89" s="143"/>
      <c r="J89" s="39"/>
      <c r="K89" s="39"/>
      <c r="L89" s="43"/>
    </row>
    <row r="90" s="1" customFormat="1" ht="13.65" customHeight="1">
      <c r="B90" s="38"/>
      <c r="C90" s="32" t="s">
        <v>26</v>
      </c>
      <c r="D90" s="39"/>
      <c r="E90" s="39"/>
      <c r="F90" s="27" t="str">
        <f>E19</f>
        <v>SŽDC s.o., OŘ Ústí n.L., ST Ústí n.L.</v>
      </c>
      <c r="G90" s="39"/>
      <c r="H90" s="39"/>
      <c r="I90" s="145" t="s">
        <v>34</v>
      </c>
      <c r="J90" s="36" t="str">
        <f>E25</f>
        <v xml:space="preserve"> </v>
      </c>
      <c r="K90" s="39"/>
      <c r="L90" s="43"/>
    </row>
    <row r="91" s="1" customFormat="1" ht="24.9" customHeight="1">
      <c r="B91" s="38"/>
      <c r="C91" s="32" t="s">
        <v>32</v>
      </c>
      <c r="D91" s="39"/>
      <c r="E91" s="39"/>
      <c r="F91" s="27" t="str">
        <f>IF(E22="","",E22)</f>
        <v>Vyplň údaj</v>
      </c>
      <c r="G91" s="39"/>
      <c r="H91" s="39"/>
      <c r="I91" s="145" t="s">
        <v>37</v>
      </c>
      <c r="J91" s="36" t="str">
        <f>E28</f>
        <v>Jakub Lukášek, DiS; Jan Seemann, DiS</v>
      </c>
      <c r="K91" s="39"/>
      <c r="L91" s="43"/>
    </row>
    <row r="92" s="1" customFormat="1" ht="10.32" customHeight="1">
      <c r="B92" s="38"/>
      <c r="C92" s="39"/>
      <c r="D92" s="39"/>
      <c r="E92" s="39"/>
      <c r="F92" s="39"/>
      <c r="G92" s="39"/>
      <c r="H92" s="39"/>
      <c r="I92" s="143"/>
      <c r="J92" s="39"/>
      <c r="K92" s="39"/>
      <c r="L92" s="43"/>
    </row>
    <row r="93" s="10" customFormat="1" ht="29.28" customHeight="1">
      <c r="B93" s="190"/>
      <c r="C93" s="191" t="s">
        <v>198</v>
      </c>
      <c r="D93" s="192" t="s">
        <v>60</v>
      </c>
      <c r="E93" s="192" t="s">
        <v>56</v>
      </c>
      <c r="F93" s="192" t="s">
        <v>57</v>
      </c>
      <c r="G93" s="192" t="s">
        <v>199</v>
      </c>
      <c r="H93" s="192" t="s">
        <v>200</v>
      </c>
      <c r="I93" s="193" t="s">
        <v>201</v>
      </c>
      <c r="J93" s="192" t="s">
        <v>191</v>
      </c>
      <c r="K93" s="194" t="s">
        <v>202</v>
      </c>
      <c r="L93" s="195"/>
      <c r="M93" s="87" t="s">
        <v>21</v>
      </c>
      <c r="N93" s="88" t="s">
        <v>45</v>
      </c>
      <c r="O93" s="88" t="s">
        <v>203</v>
      </c>
      <c r="P93" s="88" t="s">
        <v>204</v>
      </c>
      <c r="Q93" s="88" t="s">
        <v>205</v>
      </c>
      <c r="R93" s="88" t="s">
        <v>206</v>
      </c>
      <c r="S93" s="88" t="s">
        <v>207</v>
      </c>
      <c r="T93" s="89" t="s">
        <v>208</v>
      </c>
    </row>
    <row r="94" s="1" customFormat="1" ht="22.8" customHeight="1">
      <c r="B94" s="38"/>
      <c r="C94" s="94" t="s">
        <v>209</v>
      </c>
      <c r="D94" s="39"/>
      <c r="E94" s="39"/>
      <c r="F94" s="39"/>
      <c r="G94" s="39"/>
      <c r="H94" s="39"/>
      <c r="I94" s="143"/>
      <c r="J94" s="196">
        <f>BK94</f>
        <v>0</v>
      </c>
      <c r="K94" s="39"/>
      <c r="L94" s="43"/>
      <c r="M94" s="90"/>
      <c r="N94" s="91"/>
      <c r="O94" s="91"/>
      <c r="P94" s="197">
        <f>P95+P153</f>
        <v>0</v>
      </c>
      <c r="Q94" s="91"/>
      <c r="R94" s="197">
        <f>R95+R153</f>
        <v>274.91649999999998</v>
      </c>
      <c r="S94" s="91"/>
      <c r="T94" s="198">
        <f>T95+T153</f>
        <v>0</v>
      </c>
      <c r="AT94" s="17" t="s">
        <v>74</v>
      </c>
      <c r="AU94" s="17" t="s">
        <v>192</v>
      </c>
      <c r="BK94" s="199">
        <f>BK95+BK153</f>
        <v>0</v>
      </c>
    </row>
    <row r="95" s="11" customFormat="1" ht="25.92" customHeight="1">
      <c r="B95" s="200"/>
      <c r="C95" s="201"/>
      <c r="D95" s="202" t="s">
        <v>74</v>
      </c>
      <c r="E95" s="203" t="s">
        <v>210</v>
      </c>
      <c r="F95" s="203" t="s">
        <v>211</v>
      </c>
      <c r="G95" s="201"/>
      <c r="H95" s="201"/>
      <c r="I95" s="204"/>
      <c r="J95" s="205">
        <f>BK95</f>
        <v>0</v>
      </c>
      <c r="K95" s="201"/>
      <c r="L95" s="206"/>
      <c r="M95" s="207"/>
      <c r="N95" s="208"/>
      <c r="O95" s="208"/>
      <c r="P95" s="209">
        <f>P96</f>
        <v>0</v>
      </c>
      <c r="Q95" s="208"/>
      <c r="R95" s="209">
        <f>R96</f>
        <v>274.91649999999998</v>
      </c>
      <c r="S95" s="208"/>
      <c r="T95" s="210">
        <f>T96</f>
        <v>0</v>
      </c>
      <c r="AR95" s="211" t="s">
        <v>82</v>
      </c>
      <c r="AT95" s="212" t="s">
        <v>74</v>
      </c>
      <c r="AU95" s="212" t="s">
        <v>75</v>
      </c>
      <c r="AY95" s="211" t="s">
        <v>212</v>
      </c>
      <c r="BK95" s="213">
        <f>BK96</f>
        <v>0</v>
      </c>
    </row>
    <row r="96" s="11" customFormat="1" ht="22.8" customHeight="1">
      <c r="B96" s="200"/>
      <c r="C96" s="201"/>
      <c r="D96" s="202" t="s">
        <v>74</v>
      </c>
      <c r="E96" s="214" t="s">
        <v>213</v>
      </c>
      <c r="F96" s="214" t="s">
        <v>214</v>
      </c>
      <c r="G96" s="201"/>
      <c r="H96" s="201"/>
      <c r="I96" s="204"/>
      <c r="J96" s="215">
        <f>BK96</f>
        <v>0</v>
      </c>
      <c r="K96" s="201"/>
      <c r="L96" s="206"/>
      <c r="M96" s="207"/>
      <c r="N96" s="208"/>
      <c r="O96" s="208"/>
      <c r="P96" s="209">
        <f>SUM(P97:P152)</f>
        <v>0</v>
      </c>
      <c r="Q96" s="208"/>
      <c r="R96" s="209">
        <f>SUM(R97:R152)</f>
        <v>274.91649999999998</v>
      </c>
      <c r="S96" s="208"/>
      <c r="T96" s="210">
        <f>SUM(T97:T152)</f>
        <v>0</v>
      </c>
      <c r="AR96" s="211" t="s">
        <v>82</v>
      </c>
      <c r="AT96" s="212" t="s">
        <v>74</v>
      </c>
      <c r="AU96" s="212" t="s">
        <v>82</v>
      </c>
      <c r="AY96" s="211" t="s">
        <v>212</v>
      </c>
      <c r="BK96" s="213">
        <f>SUM(BK97:BK152)</f>
        <v>0</v>
      </c>
    </row>
    <row r="97" s="1" customFormat="1" ht="22.5" customHeight="1">
      <c r="B97" s="38"/>
      <c r="C97" s="216" t="s">
        <v>82</v>
      </c>
      <c r="D97" s="216" t="s">
        <v>215</v>
      </c>
      <c r="E97" s="217" t="s">
        <v>748</v>
      </c>
      <c r="F97" s="218" t="s">
        <v>749</v>
      </c>
      <c r="G97" s="219" t="s">
        <v>235</v>
      </c>
      <c r="H97" s="220">
        <v>28</v>
      </c>
      <c r="I97" s="221"/>
      <c r="J97" s="222">
        <f>ROUND(I97*H97,2)</f>
        <v>0</v>
      </c>
      <c r="K97" s="218" t="s">
        <v>219</v>
      </c>
      <c r="L97" s="43"/>
      <c r="M97" s="223" t="s">
        <v>21</v>
      </c>
      <c r="N97" s="224" t="s">
        <v>48</v>
      </c>
      <c r="O97" s="79"/>
      <c r="P97" s="225">
        <f>O97*H97</f>
        <v>0</v>
      </c>
      <c r="Q97" s="225">
        <v>0</v>
      </c>
      <c r="R97" s="225">
        <f>Q97*H97</f>
        <v>0</v>
      </c>
      <c r="S97" s="225">
        <v>0</v>
      </c>
      <c r="T97" s="226">
        <f>S97*H97</f>
        <v>0</v>
      </c>
      <c r="AR97" s="17" t="s">
        <v>220</v>
      </c>
      <c r="AT97" s="17" t="s">
        <v>215</v>
      </c>
      <c r="AU97" s="17" t="s">
        <v>84</v>
      </c>
      <c r="AY97" s="17" t="s">
        <v>212</v>
      </c>
      <c r="BE97" s="227">
        <f>IF(N97="základní",J97,0)</f>
        <v>0</v>
      </c>
      <c r="BF97" s="227">
        <f>IF(N97="snížená",J97,0)</f>
        <v>0</v>
      </c>
      <c r="BG97" s="227">
        <f>IF(N97="zákl. přenesená",J97,0)</f>
        <v>0</v>
      </c>
      <c r="BH97" s="227">
        <f>IF(N97="sníž. přenesená",J97,0)</f>
        <v>0</v>
      </c>
      <c r="BI97" s="227">
        <f>IF(N97="nulová",J97,0)</f>
        <v>0</v>
      </c>
      <c r="BJ97" s="17" t="s">
        <v>220</v>
      </c>
      <c r="BK97" s="227">
        <f>ROUND(I97*H97,2)</f>
        <v>0</v>
      </c>
      <c r="BL97" s="17" t="s">
        <v>220</v>
      </c>
      <c r="BM97" s="17" t="s">
        <v>866</v>
      </c>
    </row>
    <row r="98" s="1" customFormat="1">
      <c r="B98" s="38"/>
      <c r="C98" s="39"/>
      <c r="D98" s="228" t="s">
        <v>222</v>
      </c>
      <c r="E98" s="39"/>
      <c r="F98" s="229" t="s">
        <v>243</v>
      </c>
      <c r="G98" s="39"/>
      <c r="H98" s="39"/>
      <c r="I98" s="143"/>
      <c r="J98" s="39"/>
      <c r="K98" s="39"/>
      <c r="L98" s="43"/>
      <c r="M98" s="230"/>
      <c r="N98" s="79"/>
      <c r="O98" s="79"/>
      <c r="P98" s="79"/>
      <c r="Q98" s="79"/>
      <c r="R98" s="79"/>
      <c r="S98" s="79"/>
      <c r="T98" s="80"/>
      <c r="AT98" s="17" t="s">
        <v>222</v>
      </c>
      <c r="AU98" s="17" t="s">
        <v>84</v>
      </c>
    </row>
    <row r="99" s="1" customFormat="1" ht="22.5" customHeight="1">
      <c r="B99" s="38"/>
      <c r="C99" s="216" t="s">
        <v>84</v>
      </c>
      <c r="D99" s="216" t="s">
        <v>215</v>
      </c>
      <c r="E99" s="217" t="s">
        <v>224</v>
      </c>
      <c r="F99" s="218" t="s">
        <v>225</v>
      </c>
      <c r="G99" s="219" t="s">
        <v>226</v>
      </c>
      <c r="H99" s="220">
        <v>10.5</v>
      </c>
      <c r="I99" s="221"/>
      <c r="J99" s="222">
        <f>ROUND(I99*H99,2)</f>
        <v>0</v>
      </c>
      <c r="K99" s="218" t="s">
        <v>219</v>
      </c>
      <c r="L99" s="43"/>
      <c r="M99" s="223" t="s">
        <v>21</v>
      </c>
      <c r="N99" s="224" t="s">
        <v>48</v>
      </c>
      <c r="O99" s="79"/>
      <c r="P99" s="225">
        <f>O99*H99</f>
        <v>0</v>
      </c>
      <c r="Q99" s="225">
        <v>0</v>
      </c>
      <c r="R99" s="225">
        <f>Q99*H99</f>
        <v>0</v>
      </c>
      <c r="S99" s="225">
        <v>0</v>
      </c>
      <c r="T99" s="226">
        <f>S99*H99</f>
        <v>0</v>
      </c>
      <c r="AR99" s="17" t="s">
        <v>220</v>
      </c>
      <c r="AT99" s="17" t="s">
        <v>215</v>
      </c>
      <c r="AU99" s="17" t="s">
        <v>84</v>
      </c>
      <c r="AY99" s="17" t="s">
        <v>212</v>
      </c>
      <c r="BE99" s="227">
        <f>IF(N99="základní",J99,0)</f>
        <v>0</v>
      </c>
      <c r="BF99" s="227">
        <f>IF(N99="snížená",J99,0)</f>
        <v>0</v>
      </c>
      <c r="BG99" s="227">
        <f>IF(N99="zákl. přenesená",J99,0)</f>
        <v>0</v>
      </c>
      <c r="BH99" s="227">
        <f>IF(N99="sníž. přenesená",J99,0)</f>
        <v>0</v>
      </c>
      <c r="BI99" s="227">
        <f>IF(N99="nulová",J99,0)</f>
        <v>0</v>
      </c>
      <c r="BJ99" s="17" t="s">
        <v>220</v>
      </c>
      <c r="BK99" s="227">
        <f>ROUND(I99*H99,2)</f>
        <v>0</v>
      </c>
      <c r="BL99" s="17" t="s">
        <v>220</v>
      </c>
      <c r="BM99" s="17" t="s">
        <v>867</v>
      </c>
    </row>
    <row r="100" s="1" customFormat="1">
      <c r="B100" s="38"/>
      <c r="C100" s="39"/>
      <c r="D100" s="228" t="s">
        <v>222</v>
      </c>
      <c r="E100" s="39"/>
      <c r="F100" s="229" t="s">
        <v>228</v>
      </c>
      <c r="G100" s="39"/>
      <c r="H100" s="39"/>
      <c r="I100" s="143"/>
      <c r="J100" s="39"/>
      <c r="K100" s="39"/>
      <c r="L100" s="43"/>
      <c r="M100" s="230"/>
      <c r="N100" s="79"/>
      <c r="O100" s="79"/>
      <c r="P100" s="79"/>
      <c r="Q100" s="79"/>
      <c r="R100" s="79"/>
      <c r="S100" s="79"/>
      <c r="T100" s="80"/>
      <c r="AT100" s="17" t="s">
        <v>222</v>
      </c>
      <c r="AU100" s="17" t="s">
        <v>84</v>
      </c>
    </row>
    <row r="101" s="1" customFormat="1" ht="22.5" customHeight="1">
      <c r="B101" s="38"/>
      <c r="C101" s="216" t="s">
        <v>91</v>
      </c>
      <c r="D101" s="216" t="s">
        <v>215</v>
      </c>
      <c r="E101" s="217" t="s">
        <v>233</v>
      </c>
      <c r="F101" s="218" t="s">
        <v>234</v>
      </c>
      <c r="G101" s="219" t="s">
        <v>235</v>
      </c>
      <c r="H101" s="220">
        <v>26.25</v>
      </c>
      <c r="I101" s="221"/>
      <c r="J101" s="222">
        <f>ROUND(I101*H101,2)</f>
        <v>0</v>
      </c>
      <c r="K101" s="218" t="s">
        <v>219</v>
      </c>
      <c r="L101" s="43"/>
      <c r="M101" s="223" t="s">
        <v>21</v>
      </c>
      <c r="N101" s="224" t="s">
        <v>48</v>
      </c>
      <c r="O101" s="79"/>
      <c r="P101" s="225">
        <f>O101*H101</f>
        <v>0</v>
      </c>
      <c r="Q101" s="225">
        <v>0</v>
      </c>
      <c r="R101" s="225">
        <f>Q101*H101</f>
        <v>0</v>
      </c>
      <c r="S101" s="225">
        <v>0</v>
      </c>
      <c r="T101" s="226">
        <f>S101*H101</f>
        <v>0</v>
      </c>
      <c r="AR101" s="17" t="s">
        <v>220</v>
      </c>
      <c r="AT101" s="17" t="s">
        <v>215</v>
      </c>
      <c r="AU101" s="17" t="s">
        <v>84</v>
      </c>
      <c r="AY101" s="17" t="s">
        <v>212</v>
      </c>
      <c r="BE101" s="227">
        <f>IF(N101="základní",J101,0)</f>
        <v>0</v>
      </c>
      <c r="BF101" s="227">
        <f>IF(N101="snížená",J101,0)</f>
        <v>0</v>
      </c>
      <c r="BG101" s="227">
        <f>IF(N101="zákl. přenesená",J101,0)</f>
        <v>0</v>
      </c>
      <c r="BH101" s="227">
        <f>IF(N101="sníž. přenesená",J101,0)</f>
        <v>0</v>
      </c>
      <c r="BI101" s="227">
        <f>IF(N101="nulová",J101,0)</f>
        <v>0</v>
      </c>
      <c r="BJ101" s="17" t="s">
        <v>220</v>
      </c>
      <c r="BK101" s="227">
        <f>ROUND(I101*H101,2)</f>
        <v>0</v>
      </c>
      <c r="BL101" s="17" t="s">
        <v>220</v>
      </c>
      <c r="BM101" s="17" t="s">
        <v>868</v>
      </c>
    </row>
    <row r="102" s="1" customFormat="1">
      <c r="B102" s="38"/>
      <c r="C102" s="39"/>
      <c r="D102" s="228" t="s">
        <v>222</v>
      </c>
      <c r="E102" s="39"/>
      <c r="F102" s="229" t="s">
        <v>237</v>
      </c>
      <c r="G102" s="39"/>
      <c r="H102" s="39"/>
      <c r="I102" s="143"/>
      <c r="J102" s="39"/>
      <c r="K102" s="39"/>
      <c r="L102" s="43"/>
      <c r="M102" s="230"/>
      <c r="N102" s="79"/>
      <c r="O102" s="79"/>
      <c r="P102" s="79"/>
      <c r="Q102" s="79"/>
      <c r="R102" s="79"/>
      <c r="S102" s="79"/>
      <c r="T102" s="80"/>
      <c r="AT102" s="17" t="s">
        <v>222</v>
      </c>
      <c r="AU102" s="17" t="s">
        <v>84</v>
      </c>
    </row>
    <row r="103" s="12" customFormat="1">
      <c r="B103" s="231"/>
      <c r="C103" s="232"/>
      <c r="D103" s="228" t="s">
        <v>229</v>
      </c>
      <c r="E103" s="233" t="s">
        <v>21</v>
      </c>
      <c r="F103" s="234" t="s">
        <v>869</v>
      </c>
      <c r="G103" s="232"/>
      <c r="H103" s="235">
        <v>26.25</v>
      </c>
      <c r="I103" s="236"/>
      <c r="J103" s="232"/>
      <c r="K103" s="232"/>
      <c r="L103" s="237"/>
      <c r="M103" s="238"/>
      <c r="N103" s="239"/>
      <c r="O103" s="239"/>
      <c r="P103" s="239"/>
      <c r="Q103" s="239"/>
      <c r="R103" s="239"/>
      <c r="S103" s="239"/>
      <c r="T103" s="240"/>
      <c r="AT103" s="241" t="s">
        <v>229</v>
      </c>
      <c r="AU103" s="241" t="s">
        <v>84</v>
      </c>
      <c r="AV103" s="12" t="s">
        <v>84</v>
      </c>
      <c r="AW103" s="12" t="s">
        <v>36</v>
      </c>
      <c r="AX103" s="12" t="s">
        <v>75</v>
      </c>
      <c r="AY103" s="241" t="s">
        <v>212</v>
      </c>
    </row>
    <row r="104" s="13" customFormat="1">
      <c r="B104" s="242"/>
      <c r="C104" s="243"/>
      <c r="D104" s="228" t="s">
        <v>229</v>
      </c>
      <c r="E104" s="244" t="s">
        <v>21</v>
      </c>
      <c r="F104" s="245" t="s">
        <v>232</v>
      </c>
      <c r="G104" s="243"/>
      <c r="H104" s="246">
        <v>26.25</v>
      </c>
      <c r="I104" s="247"/>
      <c r="J104" s="243"/>
      <c r="K104" s="243"/>
      <c r="L104" s="248"/>
      <c r="M104" s="249"/>
      <c r="N104" s="250"/>
      <c r="O104" s="250"/>
      <c r="P104" s="250"/>
      <c r="Q104" s="250"/>
      <c r="R104" s="250"/>
      <c r="S104" s="250"/>
      <c r="T104" s="251"/>
      <c r="AT104" s="252" t="s">
        <v>229</v>
      </c>
      <c r="AU104" s="252" t="s">
        <v>84</v>
      </c>
      <c r="AV104" s="13" t="s">
        <v>220</v>
      </c>
      <c r="AW104" s="13" t="s">
        <v>36</v>
      </c>
      <c r="AX104" s="13" t="s">
        <v>82</v>
      </c>
      <c r="AY104" s="252" t="s">
        <v>212</v>
      </c>
    </row>
    <row r="105" s="1" customFormat="1" ht="22.5" customHeight="1">
      <c r="B105" s="38"/>
      <c r="C105" s="216" t="s">
        <v>220</v>
      </c>
      <c r="D105" s="216" t="s">
        <v>215</v>
      </c>
      <c r="E105" s="217" t="s">
        <v>755</v>
      </c>
      <c r="F105" s="218" t="s">
        <v>756</v>
      </c>
      <c r="G105" s="219" t="s">
        <v>218</v>
      </c>
      <c r="H105" s="220">
        <v>4</v>
      </c>
      <c r="I105" s="221"/>
      <c r="J105" s="222">
        <f>ROUND(I105*H105,2)</f>
        <v>0</v>
      </c>
      <c r="K105" s="218" t="s">
        <v>219</v>
      </c>
      <c r="L105" s="43"/>
      <c r="M105" s="223" t="s">
        <v>21</v>
      </c>
      <c r="N105" s="224" t="s">
        <v>48</v>
      </c>
      <c r="O105" s="79"/>
      <c r="P105" s="225">
        <f>O105*H105</f>
        <v>0</v>
      </c>
      <c r="Q105" s="225">
        <v>0</v>
      </c>
      <c r="R105" s="225">
        <f>Q105*H105</f>
        <v>0</v>
      </c>
      <c r="S105" s="225">
        <v>0</v>
      </c>
      <c r="T105" s="226">
        <f>S105*H105</f>
        <v>0</v>
      </c>
      <c r="AR105" s="17" t="s">
        <v>220</v>
      </c>
      <c r="AT105" s="17" t="s">
        <v>215</v>
      </c>
      <c r="AU105" s="17" t="s">
        <v>84</v>
      </c>
      <c r="AY105" s="17" t="s">
        <v>212</v>
      </c>
      <c r="BE105" s="227">
        <f>IF(N105="základní",J105,0)</f>
        <v>0</v>
      </c>
      <c r="BF105" s="227">
        <f>IF(N105="snížená",J105,0)</f>
        <v>0</v>
      </c>
      <c r="BG105" s="227">
        <f>IF(N105="zákl. přenesená",J105,0)</f>
        <v>0</v>
      </c>
      <c r="BH105" s="227">
        <f>IF(N105="sníž. přenesená",J105,0)</f>
        <v>0</v>
      </c>
      <c r="BI105" s="227">
        <f>IF(N105="nulová",J105,0)</f>
        <v>0</v>
      </c>
      <c r="BJ105" s="17" t="s">
        <v>220</v>
      </c>
      <c r="BK105" s="227">
        <f>ROUND(I105*H105,2)</f>
        <v>0</v>
      </c>
      <c r="BL105" s="17" t="s">
        <v>220</v>
      </c>
      <c r="BM105" s="17" t="s">
        <v>870</v>
      </c>
    </row>
    <row r="106" s="1" customFormat="1">
      <c r="B106" s="38"/>
      <c r="C106" s="39"/>
      <c r="D106" s="228" t="s">
        <v>222</v>
      </c>
      <c r="E106" s="39"/>
      <c r="F106" s="229" t="s">
        <v>223</v>
      </c>
      <c r="G106" s="39"/>
      <c r="H106" s="39"/>
      <c r="I106" s="143"/>
      <c r="J106" s="39"/>
      <c r="K106" s="39"/>
      <c r="L106" s="43"/>
      <c r="M106" s="230"/>
      <c r="N106" s="79"/>
      <c r="O106" s="79"/>
      <c r="P106" s="79"/>
      <c r="Q106" s="79"/>
      <c r="R106" s="79"/>
      <c r="S106" s="79"/>
      <c r="T106" s="80"/>
      <c r="AT106" s="17" t="s">
        <v>222</v>
      </c>
      <c r="AU106" s="17" t="s">
        <v>84</v>
      </c>
    </row>
    <row r="107" s="1" customFormat="1" ht="33.75" customHeight="1">
      <c r="B107" s="38"/>
      <c r="C107" s="216" t="s">
        <v>213</v>
      </c>
      <c r="D107" s="216" t="s">
        <v>215</v>
      </c>
      <c r="E107" s="217" t="s">
        <v>758</v>
      </c>
      <c r="F107" s="218" t="s">
        <v>759</v>
      </c>
      <c r="G107" s="219" t="s">
        <v>248</v>
      </c>
      <c r="H107" s="220">
        <v>0.010999999999999999</v>
      </c>
      <c r="I107" s="221"/>
      <c r="J107" s="222">
        <f>ROUND(I107*H107,2)</f>
        <v>0</v>
      </c>
      <c r="K107" s="218" t="s">
        <v>219</v>
      </c>
      <c r="L107" s="43"/>
      <c r="M107" s="223" t="s">
        <v>21</v>
      </c>
      <c r="N107" s="224" t="s">
        <v>48</v>
      </c>
      <c r="O107" s="79"/>
      <c r="P107" s="225">
        <f>O107*H107</f>
        <v>0</v>
      </c>
      <c r="Q107" s="225">
        <v>0</v>
      </c>
      <c r="R107" s="225">
        <f>Q107*H107</f>
        <v>0</v>
      </c>
      <c r="S107" s="225">
        <v>0</v>
      </c>
      <c r="T107" s="226">
        <f>S107*H107</f>
        <v>0</v>
      </c>
      <c r="AR107" s="17" t="s">
        <v>220</v>
      </c>
      <c r="AT107" s="17" t="s">
        <v>215</v>
      </c>
      <c r="AU107" s="17" t="s">
        <v>84</v>
      </c>
      <c r="AY107" s="17" t="s">
        <v>212</v>
      </c>
      <c r="BE107" s="227">
        <f>IF(N107="základní",J107,0)</f>
        <v>0</v>
      </c>
      <c r="BF107" s="227">
        <f>IF(N107="snížená",J107,0)</f>
        <v>0</v>
      </c>
      <c r="BG107" s="227">
        <f>IF(N107="zákl. přenesená",J107,0)</f>
        <v>0</v>
      </c>
      <c r="BH107" s="227">
        <f>IF(N107="sníž. přenesená",J107,0)</f>
        <v>0</v>
      </c>
      <c r="BI107" s="227">
        <f>IF(N107="nulová",J107,0)</f>
        <v>0</v>
      </c>
      <c r="BJ107" s="17" t="s">
        <v>220</v>
      </c>
      <c r="BK107" s="227">
        <f>ROUND(I107*H107,2)</f>
        <v>0</v>
      </c>
      <c r="BL107" s="17" t="s">
        <v>220</v>
      </c>
      <c r="BM107" s="17" t="s">
        <v>871</v>
      </c>
    </row>
    <row r="108" s="1" customFormat="1">
      <c r="B108" s="38"/>
      <c r="C108" s="39"/>
      <c r="D108" s="228" t="s">
        <v>222</v>
      </c>
      <c r="E108" s="39"/>
      <c r="F108" s="229" t="s">
        <v>250</v>
      </c>
      <c r="G108" s="39"/>
      <c r="H108" s="39"/>
      <c r="I108" s="143"/>
      <c r="J108" s="39"/>
      <c r="K108" s="39"/>
      <c r="L108" s="43"/>
      <c r="M108" s="230"/>
      <c r="N108" s="79"/>
      <c r="O108" s="79"/>
      <c r="P108" s="79"/>
      <c r="Q108" s="79"/>
      <c r="R108" s="79"/>
      <c r="S108" s="79"/>
      <c r="T108" s="80"/>
      <c r="AT108" s="17" t="s">
        <v>222</v>
      </c>
      <c r="AU108" s="17" t="s">
        <v>84</v>
      </c>
    </row>
    <row r="109" s="1" customFormat="1" ht="56.25" customHeight="1">
      <c r="B109" s="38"/>
      <c r="C109" s="216" t="s">
        <v>251</v>
      </c>
      <c r="D109" s="216" t="s">
        <v>215</v>
      </c>
      <c r="E109" s="217" t="s">
        <v>252</v>
      </c>
      <c r="F109" s="218" t="s">
        <v>253</v>
      </c>
      <c r="G109" s="219" t="s">
        <v>254</v>
      </c>
      <c r="H109" s="220">
        <v>22.5</v>
      </c>
      <c r="I109" s="221"/>
      <c r="J109" s="222">
        <f>ROUND(I109*H109,2)</f>
        <v>0</v>
      </c>
      <c r="K109" s="218" t="s">
        <v>219</v>
      </c>
      <c r="L109" s="43"/>
      <c r="M109" s="223" t="s">
        <v>21</v>
      </c>
      <c r="N109" s="224" t="s">
        <v>48</v>
      </c>
      <c r="O109" s="79"/>
      <c r="P109" s="225">
        <f>O109*H109</f>
        <v>0</v>
      </c>
      <c r="Q109" s="225">
        <v>0</v>
      </c>
      <c r="R109" s="225">
        <f>Q109*H109</f>
        <v>0</v>
      </c>
      <c r="S109" s="225">
        <v>0</v>
      </c>
      <c r="T109" s="226">
        <f>S109*H109</f>
        <v>0</v>
      </c>
      <c r="AR109" s="17" t="s">
        <v>220</v>
      </c>
      <c r="AT109" s="17" t="s">
        <v>215</v>
      </c>
      <c r="AU109" s="17" t="s">
        <v>84</v>
      </c>
      <c r="AY109" s="17" t="s">
        <v>212</v>
      </c>
      <c r="BE109" s="227">
        <f>IF(N109="základní",J109,0)</f>
        <v>0</v>
      </c>
      <c r="BF109" s="227">
        <f>IF(N109="snížená",J109,0)</f>
        <v>0</v>
      </c>
      <c r="BG109" s="227">
        <f>IF(N109="zákl. přenesená",J109,0)</f>
        <v>0</v>
      </c>
      <c r="BH109" s="227">
        <f>IF(N109="sníž. přenesená",J109,0)</f>
        <v>0</v>
      </c>
      <c r="BI109" s="227">
        <f>IF(N109="nulová",J109,0)</f>
        <v>0</v>
      </c>
      <c r="BJ109" s="17" t="s">
        <v>220</v>
      </c>
      <c r="BK109" s="227">
        <f>ROUND(I109*H109,2)</f>
        <v>0</v>
      </c>
      <c r="BL109" s="17" t="s">
        <v>220</v>
      </c>
      <c r="BM109" s="17" t="s">
        <v>872</v>
      </c>
    </row>
    <row r="110" s="1" customFormat="1">
      <c r="B110" s="38"/>
      <c r="C110" s="39"/>
      <c r="D110" s="228" t="s">
        <v>222</v>
      </c>
      <c r="E110" s="39"/>
      <c r="F110" s="229" t="s">
        <v>256</v>
      </c>
      <c r="G110" s="39"/>
      <c r="H110" s="39"/>
      <c r="I110" s="143"/>
      <c r="J110" s="39"/>
      <c r="K110" s="39"/>
      <c r="L110" s="43"/>
      <c r="M110" s="230"/>
      <c r="N110" s="79"/>
      <c r="O110" s="79"/>
      <c r="P110" s="79"/>
      <c r="Q110" s="79"/>
      <c r="R110" s="79"/>
      <c r="S110" s="79"/>
      <c r="T110" s="80"/>
      <c r="AT110" s="17" t="s">
        <v>222</v>
      </c>
      <c r="AU110" s="17" t="s">
        <v>84</v>
      </c>
    </row>
    <row r="111" s="1" customFormat="1" ht="22.5" customHeight="1">
      <c r="B111" s="38"/>
      <c r="C111" s="253" t="s">
        <v>257</v>
      </c>
      <c r="D111" s="253" t="s">
        <v>258</v>
      </c>
      <c r="E111" s="254" t="s">
        <v>762</v>
      </c>
      <c r="F111" s="255" t="s">
        <v>763</v>
      </c>
      <c r="G111" s="256" t="s">
        <v>261</v>
      </c>
      <c r="H111" s="257">
        <v>243.91</v>
      </c>
      <c r="I111" s="258"/>
      <c r="J111" s="259">
        <f>ROUND(I111*H111,2)</f>
        <v>0</v>
      </c>
      <c r="K111" s="255" t="s">
        <v>219</v>
      </c>
      <c r="L111" s="260"/>
      <c r="M111" s="261" t="s">
        <v>21</v>
      </c>
      <c r="N111" s="262" t="s">
        <v>48</v>
      </c>
      <c r="O111" s="79"/>
      <c r="P111" s="225">
        <f>O111*H111</f>
        <v>0</v>
      </c>
      <c r="Q111" s="225">
        <v>1</v>
      </c>
      <c r="R111" s="225">
        <f>Q111*H111</f>
        <v>243.91</v>
      </c>
      <c r="S111" s="225">
        <v>0</v>
      </c>
      <c r="T111" s="226">
        <f>S111*H111</f>
        <v>0</v>
      </c>
      <c r="AR111" s="17" t="s">
        <v>262</v>
      </c>
      <c r="AT111" s="17" t="s">
        <v>258</v>
      </c>
      <c r="AU111" s="17" t="s">
        <v>84</v>
      </c>
      <c r="AY111" s="17" t="s">
        <v>212</v>
      </c>
      <c r="BE111" s="227">
        <f>IF(N111="základní",J111,0)</f>
        <v>0</v>
      </c>
      <c r="BF111" s="227">
        <f>IF(N111="snížená",J111,0)</f>
        <v>0</v>
      </c>
      <c r="BG111" s="227">
        <f>IF(N111="zákl. přenesená",J111,0)</f>
        <v>0</v>
      </c>
      <c r="BH111" s="227">
        <f>IF(N111="sníž. přenesená",J111,0)</f>
        <v>0</v>
      </c>
      <c r="BI111" s="227">
        <f>IF(N111="nulová",J111,0)</f>
        <v>0</v>
      </c>
      <c r="BJ111" s="17" t="s">
        <v>220</v>
      </c>
      <c r="BK111" s="227">
        <f>ROUND(I111*H111,2)</f>
        <v>0</v>
      </c>
      <c r="BL111" s="17" t="s">
        <v>220</v>
      </c>
      <c r="BM111" s="17" t="s">
        <v>873</v>
      </c>
    </row>
    <row r="112" s="1" customFormat="1" ht="33.75" customHeight="1">
      <c r="B112" s="38"/>
      <c r="C112" s="216" t="s">
        <v>262</v>
      </c>
      <c r="D112" s="216" t="s">
        <v>215</v>
      </c>
      <c r="E112" s="217" t="s">
        <v>765</v>
      </c>
      <c r="F112" s="218" t="s">
        <v>766</v>
      </c>
      <c r="G112" s="219" t="s">
        <v>254</v>
      </c>
      <c r="H112" s="220">
        <v>162</v>
      </c>
      <c r="I112" s="221"/>
      <c r="J112" s="222">
        <f>ROUND(I112*H112,2)</f>
        <v>0</v>
      </c>
      <c r="K112" s="218" t="s">
        <v>219</v>
      </c>
      <c r="L112" s="43"/>
      <c r="M112" s="223" t="s">
        <v>21</v>
      </c>
      <c r="N112" s="224" t="s">
        <v>48</v>
      </c>
      <c r="O112" s="79"/>
      <c r="P112" s="225">
        <f>O112*H112</f>
        <v>0</v>
      </c>
      <c r="Q112" s="225">
        <v>0</v>
      </c>
      <c r="R112" s="225">
        <f>Q112*H112</f>
        <v>0</v>
      </c>
      <c r="S112" s="225">
        <v>0</v>
      </c>
      <c r="T112" s="226">
        <f>S112*H112</f>
        <v>0</v>
      </c>
      <c r="AR112" s="17" t="s">
        <v>220</v>
      </c>
      <c r="AT112" s="17" t="s">
        <v>215</v>
      </c>
      <c r="AU112" s="17" t="s">
        <v>84</v>
      </c>
      <c r="AY112" s="17" t="s">
        <v>212</v>
      </c>
      <c r="BE112" s="227">
        <f>IF(N112="základní",J112,0)</f>
        <v>0</v>
      </c>
      <c r="BF112" s="227">
        <f>IF(N112="snížená",J112,0)</f>
        <v>0</v>
      </c>
      <c r="BG112" s="227">
        <f>IF(N112="zákl. přenesená",J112,0)</f>
        <v>0</v>
      </c>
      <c r="BH112" s="227">
        <f>IF(N112="sníž. přenesená",J112,0)</f>
        <v>0</v>
      </c>
      <c r="BI112" s="227">
        <f>IF(N112="nulová",J112,0)</f>
        <v>0</v>
      </c>
      <c r="BJ112" s="17" t="s">
        <v>220</v>
      </c>
      <c r="BK112" s="227">
        <f>ROUND(I112*H112,2)</f>
        <v>0</v>
      </c>
      <c r="BL112" s="17" t="s">
        <v>220</v>
      </c>
      <c r="BM112" s="17" t="s">
        <v>874</v>
      </c>
    </row>
    <row r="113" s="1" customFormat="1">
      <c r="B113" s="38"/>
      <c r="C113" s="39"/>
      <c r="D113" s="228" t="s">
        <v>222</v>
      </c>
      <c r="E113" s="39"/>
      <c r="F113" s="229" t="s">
        <v>768</v>
      </c>
      <c r="G113" s="39"/>
      <c r="H113" s="39"/>
      <c r="I113" s="143"/>
      <c r="J113" s="39"/>
      <c r="K113" s="39"/>
      <c r="L113" s="43"/>
      <c r="M113" s="230"/>
      <c r="N113" s="79"/>
      <c r="O113" s="79"/>
      <c r="P113" s="79"/>
      <c r="Q113" s="79"/>
      <c r="R113" s="79"/>
      <c r="S113" s="79"/>
      <c r="T113" s="80"/>
      <c r="AT113" s="17" t="s">
        <v>222</v>
      </c>
      <c r="AU113" s="17" t="s">
        <v>84</v>
      </c>
    </row>
    <row r="114" s="12" customFormat="1">
      <c r="B114" s="231"/>
      <c r="C114" s="232"/>
      <c r="D114" s="228" t="s">
        <v>229</v>
      </c>
      <c r="E114" s="233" t="s">
        <v>21</v>
      </c>
      <c r="F114" s="234" t="s">
        <v>875</v>
      </c>
      <c r="G114" s="232"/>
      <c r="H114" s="235">
        <v>162</v>
      </c>
      <c r="I114" s="236"/>
      <c r="J114" s="232"/>
      <c r="K114" s="232"/>
      <c r="L114" s="237"/>
      <c r="M114" s="238"/>
      <c r="N114" s="239"/>
      <c r="O114" s="239"/>
      <c r="P114" s="239"/>
      <c r="Q114" s="239"/>
      <c r="R114" s="239"/>
      <c r="S114" s="239"/>
      <c r="T114" s="240"/>
      <c r="AT114" s="241" t="s">
        <v>229</v>
      </c>
      <c r="AU114" s="241" t="s">
        <v>84</v>
      </c>
      <c r="AV114" s="12" t="s">
        <v>84</v>
      </c>
      <c r="AW114" s="12" t="s">
        <v>36</v>
      </c>
      <c r="AX114" s="12" t="s">
        <v>82</v>
      </c>
      <c r="AY114" s="241" t="s">
        <v>212</v>
      </c>
    </row>
    <row r="115" s="1" customFormat="1" ht="56.25" customHeight="1">
      <c r="B115" s="38"/>
      <c r="C115" s="216" t="s">
        <v>270</v>
      </c>
      <c r="D115" s="216" t="s">
        <v>215</v>
      </c>
      <c r="E115" s="217" t="s">
        <v>770</v>
      </c>
      <c r="F115" s="218" t="s">
        <v>771</v>
      </c>
      <c r="G115" s="219" t="s">
        <v>218</v>
      </c>
      <c r="H115" s="220">
        <v>25</v>
      </c>
      <c r="I115" s="221"/>
      <c r="J115" s="222">
        <f>ROUND(I115*H115,2)</f>
        <v>0</v>
      </c>
      <c r="K115" s="218" t="s">
        <v>219</v>
      </c>
      <c r="L115" s="43"/>
      <c r="M115" s="223" t="s">
        <v>21</v>
      </c>
      <c r="N115" s="224" t="s">
        <v>48</v>
      </c>
      <c r="O115" s="79"/>
      <c r="P115" s="225">
        <f>O115*H115</f>
        <v>0</v>
      </c>
      <c r="Q115" s="225">
        <v>0</v>
      </c>
      <c r="R115" s="225">
        <f>Q115*H115</f>
        <v>0</v>
      </c>
      <c r="S115" s="225">
        <v>0</v>
      </c>
      <c r="T115" s="226">
        <f>S115*H115</f>
        <v>0</v>
      </c>
      <c r="AR115" s="17" t="s">
        <v>220</v>
      </c>
      <c r="AT115" s="17" t="s">
        <v>215</v>
      </c>
      <c r="AU115" s="17" t="s">
        <v>84</v>
      </c>
      <c r="AY115" s="17" t="s">
        <v>212</v>
      </c>
      <c r="BE115" s="227">
        <f>IF(N115="základní",J115,0)</f>
        <v>0</v>
      </c>
      <c r="BF115" s="227">
        <f>IF(N115="snížená",J115,0)</f>
        <v>0</v>
      </c>
      <c r="BG115" s="227">
        <f>IF(N115="zákl. přenesená",J115,0)</f>
        <v>0</v>
      </c>
      <c r="BH115" s="227">
        <f>IF(N115="sníž. přenesená",J115,0)</f>
        <v>0</v>
      </c>
      <c r="BI115" s="227">
        <f>IF(N115="nulová",J115,0)</f>
        <v>0</v>
      </c>
      <c r="BJ115" s="17" t="s">
        <v>220</v>
      </c>
      <c r="BK115" s="227">
        <f>ROUND(I115*H115,2)</f>
        <v>0</v>
      </c>
      <c r="BL115" s="17" t="s">
        <v>220</v>
      </c>
      <c r="BM115" s="17" t="s">
        <v>876</v>
      </c>
    </row>
    <row r="116" s="1" customFormat="1">
      <c r="B116" s="38"/>
      <c r="C116" s="39"/>
      <c r="D116" s="228" t="s">
        <v>222</v>
      </c>
      <c r="E116" s="39"/>
      <c r="F116" s="229" t="s">
        <v>773</v>
      </c>
      <c r="G116" s="39"/>
      <c r="H116" s="39"/>
      <c r="I116" s="143"/>
      <c r="J116" s="39"/>
      <c r="K116" s="39"/>
      <c r="L116" s="43"/>
      <c r="M116" s="230"/>
      <c r="N116" s="79"/>
      <c r="O116" s="79"/>
      <c r="P116" s="79"/>
      <c r="Q116" s="79"/>
      <c r="R116" s="79"/>
      <c r="S116" s="79"/>
      <c r="T116" s="80"/>
      <c r="AT116" s="17" t="s">
        <v>222</v>
      </c>
      <c r="AU116" s="17" t="s">
        <v>84</v>
      </c>
    </row>
    <row r="117" s="1" customFormat="1" ht="22.5" customHeight="1">
      <c r="B117" s="38"/>
      <c r="C117" s="253" t="s">
        <v>174</v>
      </c>
      <c r="D117" s="253" t="s">
        <v>258</v>
      </c>
      <c r="E117" s="254" t="s">
        <v>877</v>
      </c>
      <c r="F117" s="255" t="s">
        <v>878</v>
      </c>
      <c r="G117" s="256" t="s">
        <v>218</v>
      </c>
      <c r="H117" s="257">
        <v>25</v>
      </c>
      <c r="I117" s="258"/>
      <c r="J117" s="259">
        <f>ROUND(I117*H117,2)</f>
        <v>0</v>
      </c>
      <c r="K117" s="255" t="s">
        <v>219</v>
      </c>
      <c r="L117" s="260"/>
      <c r="M117" s="261" t="s">
        <v>21</v>
      </c>
      <c r="N117" s="262" t="s">
        <v>48</v>
      </c>
      <c r="O117" s="79"/>
      <c r="P117" s="225">
        <f>O117*H117</f>
        <v>0</v>
      </c>
      <c r="Q117" s="225">
        <v>0.30399999999999999</v>
      </c>
      <c r="R117" s="225">
        <f>Q117*H117</f>
        <v>7.5999999999999996</v>
      </c>
      <c r="S117" s="225">
        <v>0</v>
      </c>
      <c r="T117" s="226">
        <f>S117*H117</f>
        <v>0</v>
      </c>
      <c r="AR117" s="17" t="s">
        <v>262</v>
      </c>
      <c r="AT117" s="17" t="s">
        <v>258</v>
      </c>
      <c r="AU117" s="17" t="s">
        <v>84</v>
      </c>
      <c r="AY117" s="17" t="s">
        <v>212</v>
      </c>
      <c r="BE117" s="227">
        <f>IF(N117="základní",J117,0)</f>
        <v>0</v>
      </c>
      <c r="BF117" s="227">
        <f>IF(N117="snížená",J117,0)</f>
        <v>0</v>
      </c>
      <c r="BG117" s="227">
        <f>IF(N117="zákl. přenesená",J117,0)</f>
        <v>0</v>
      </c>
      <c r="BH117" s="227">
        <f>IF(N117="sníž. přenesená",J117,0)</f>
        <v>0</v>
      </c>
      <c r="BI117" s="227">
        <f>IF(N117="nulová",J117,0)</f>
        <v>0</v>
      </c>
      <c r="BJ117" s="17" t="s">
        <v>220</v>
      </c>
      <c r="BK117" s="227">
        <f>ROUND(I117*H117,2)</f>
        <v>0</v>
      </c>
      <c r="BL117" s="17" t="s">
        <v>220</v>
      </c>
      <c r="BM117" s="17" t="s">
        <v>879</v>
      </c>
    </row>
    <row r="118" s="1" customFormat="1" ht="22.5" customHeight="1">
      <c r="B118" s="38"/>
      <c r="C118" s="253" t="s">
        <v>279</v>
      </c>
      <c r="D118" s="253" t="s">
        <v>258</v>
      </c>
      <c r="E118" s="254" t="s">
        <v>777</v>
      </c>
      <c r="F118" s="255" t="s">
        <v>778</v>
      </c>
      <c r="G118" s="256" t="s">
        <v>218</v>
      </c>
      <c r="H118" s="257">
        <v>100</v>
      </c>
      <c r="I118" s="258"/>
      <c r="J118" s="259">
        <f>ROUND(I118*H118,2)</f>
        <v>0</v>
      </c>
      <c r="K118" s="255" t="s">
        <v>219</v>
      </c>
      <c r="L118" s="260"/>
      <c r="M118" s="261" t="s">
        <v>21</v>
      </c>
      <c r="N118" s="262" t="s">
        <v>48</v>
      </c>
      <c r="O118" s="79"/>
      <c r="P118" s="225">
        <f>O118*H118</f>
        <v>0</v>
      </c>
      <c r="Q118" s="225">
        <v>0.0010499999999999999</v>
      </c>
      <c r="R118" s="225">
        <f>Q118*H118</f>
        <v>0.105</v>
      </c>
      <c r="S118" s="225">
        <v>0</v>
      </c>
      <c r="T118" s="226">
        <f>S118*H118</f>
        <v>0</v>
      </c>
      <c r="AR118" s="17" t="s">
        <v>262</v>
      </c>
      <c r="AT118" s="17" t="s">
        <v>258</v>
      </c>
      <c r="AU118" s="17" t="s">
        <v>84</v>
      </c>
      <c r="AY118" s="17" t="s">
        <v>212</v>
      </c>
      <c r="BE118" s="227">
        <f>IF(N118="základní",J118,0)</f>
        <v>0</v>
      </c>
      <c r="BF118" s="227">
        <f>IF(N118="snížená",J118,0)</f>
        <v>0</v>
      </c>
      <c r="BG118" s="227">
        <f>IF(N118="zákl. přenesená",J118,0)</f>
        <v>0</v>
      </c>
      <c r="BH118" s="227">
        <f>IF(N118="sníž. přenesená",J118,0)</f>
        <v>0</v>
      </c>
      <c r="BI118" s="227">
        <f>IF(N118="nulová",J118,0)</f>
        <v>0</v>
      </c>
      <c r="BJ118" s="17" t="s">
        <v>220</v>
      </c>
      <c r="BK118" s="227">
        <f>ROUND(I118*H118,2)</f>
        <v>0</v>
      </c>
      <c r="BL118" s="17" t="s">
        <v>220</v>
      </c>
      <c r="BM118" s="17" t="s">
        <v>880</v>
      </c>
    </row>
    <row r="119" s="1" customFormat="1" ht="45" customHeight="1">
      <c r="B119" s="38"/>
      <c r="C119" s="216" t="s">
        <v>284</v>
      </c>
      <c r="D119" s="216" t="s">
        <v>215</v>
      </c>
      <c r="E119" s="217" t="s">
        <v>780</v>
      </c>
      <c r="F119" s="218" t="s">
        <v>781</v>
      </c>
      <c r="G119" s="219" t="s">
        <v>226</v>
      </c>
      <c r="H119" s="220">
        <v>50</v>
      </c>
      <c r="I119" s="221"/>
      <c r="J119" s="222">
        <f>ROUND(I119*H119,2)</f>
        <v>0</v>
      </c>
      <c r="K119" s="218" t="s">
        <v>219</v>
      </c>
      <c r="L119" s="43"/>
      <c r="M119" s="223" t="s">
        <v>21</v>
      </c>
      <c r="N119" s="224" t="s">
        <v>48</v>
      </c>
      <c r="O119" s="79"/>
      <c r="P119" s="225">
        <f>O119*H119</f>
        <v>0</v>
      </c>
      <c r="Q119" s="225">
        <v>0</v>
      </c>
      <c r="R119" s="225">
        <f>Q119*H119</f>
        <v>0</v>
      </c>
      <c r="S119" s="225">
        <v>0</v>
      </c>
      <c r="T119" s="226">
        <f>S119*H119</f>
        <v>0</v>
      </c>
      <c r="AR119" s="17" t="s">
        <v>220</v>
      </c>
      <c r="AT119" s="17" t="s">
        <v>215</v>
      </c>
      <c r="AU119" s="17" t="s">
        <v>84</v>
      </c>
      <c r="AY119" s="17" t="s">
        <v>212</v>
      </c>
      <c r="BE119" s="227">
        <f>IF(N119="základní",J119,0)</f>
        <v>0</v>
      </c>
      <c r="BF119" s="227">
        <f>IF(N119="snížená",J119,0)</f>
        <v>0</v>
      </c>
      <c r="BG119" s="227">
        <f>IF(N119="zákl. přenesená",J119,0)</f>
        <v>0</v>
      </c>
      <c r="BH119" s="227">
        <f>IF(N119="sníž. přenesená",J119,0)</f>
        <v>0</v>
      </c>
      <c r="BI119" s="227">
        <f>IF(N119="nulová",J119,0)</f>
        <v>0</v>
      </c>
      <c r="BJ119" s="17" t="s">
        <v>220</v>
      </c>
      <c r="BK119" s="227">
        <f>ROUND(I119*H119,2)</f>
        <v>0</v>
      </c>
      <c r="BL119" s="17" t="s">
        <v>220</v>
      </c>
      <c r="BM119" s="17" t="s">
        <v>881</v>
      </c>
    </row>
    <row r="120" s="1" customFormat="1">
      <c r="B120" s="38"/>
      <c r="C120" s="39"/>
      <c r="D120" s="228" t="s">
        <v>222</v>
      </c>
      <c r="E120" s="39"/>
      <c r="F120" s="229" t="s">
        <v>783</v>
      </c>
      <c r="G120" s="39"/>
      <c r="H120" s="39"/>
      <c r="I120" s="143"/>
      <c r="J120" s="39"/>
      <c r="K120" s="39"/>
      <c r="L120" s="43"/>
      <c r="M120" s="230"/>
      <c r="N120" s="79"/>
      <c r="O120" s="79"/>
      <c r="P120" s="79"/>
      <c r="Q120" s="79"/>
      <c r="R120" s="79"/>
      <c r="S120" s="79"/>
      <c r="T120" s="80"/>
      <c r="AT120" s="17" t="s">
        <v>222</v>
      </c>
      <c r="AU120" s="17" t="s">
        <v>84</v>
      </c>
    </row>
    <row r="121" s="12" customFormat="1">
      <c r="B121" s="231"/>
      <c r="C121" s="232"/>
      <c r="D121" s="228" t="s">
        <v>229</v>
      </c>
      <c r="E121" s="233" t="s">
        <v>21</v>
      </c>
      <c r="F121" s="234" t="s">
        <v>784</v>
      </c>
      <c r="G121" s="232"/>
      <c r="H121" s="235">
        <v>50</v>
      </c>
      <c r="I121" s="236"/>
      <c r="J121" s="232"/>
      <c r="K121" s="232"/>
      <c r="L121" s="237"/>
      <c r="M121" s="238"/>
      <c r="N121" s="239"/>
      <c r="O121" s="239"/>
      <c r="P121" s="239"/>
      <c r="Q121" s="239"/>
      <c r="R121" s="239"/>
      <c r="S121" s="239"/>
      <c r="T121" s="240"/>
      <c r="AT121" s="241" t="s">
        <v>229</v>
      </c>
      <c r="AU121" s="241" t="s">
        <v>84</v>
      </c>
      <c r="AV121" s="12" t="s">
        <v>84</v>
      </c>
      <c r="AW121" s="12" t="s">
        <v>36</v>
      </c>
      <c r="AX121" s="12" t="s">
        <v>82</v>
      </c>
      <c r="AY121" s="241" t="s">
        <v>212</v>
      </c>
    </row>
    <row r="122" s="1" customFormat="1" ht="22.5" customHeight="1">
      <c r="B122" s="38"/>
      <c r="C122" s="253" t="s">
        <v>288</v>
      </c>
      <c r="D122" s="253" t="s">
        <v>258</v>
      </c>
      <c r="E122" s="254" t="s">
        <v>785</v>
      </c>
      <c r="F122" s="255" t="s">
        <v>786</v>
      </c>
      <c r="G122" s="256" t="s">
        <v>226</v>
      </c>
      <c r="H122" s="257">
        <v>50</v>
      </c>
      <c r="I122" s="258"/>
      <c r="J122" s="259">
        <f>ROUND(I122*H122,2)</f>
        <v>0</v>
      </c>
      <c r="K122" s="255" t="s">
        <v>219</v>
      </c>
      <c r="L122" s="260"/>
      <c r="M122" s="261" t="s">
        <v>21</v>
      </c>
      <c r="N122" s="262" t="s">
        <v>48</v>
      </c>
      <c r="O122" s="79"/>
      <c r="P122" s="225">
        <f>O122*H122</f>
        <v>0</v>
      </c>
      <c r="Q122" s="225">
        <v>0.06003</v>
      </c>
      <c r="R122" s="225">
        <f>Q122*H122</f>
        <v>3.0015000000000001</v>
      </c>
      <c r="S122" s="225">
        <v>0</v>
      </c>
      <c r="T122" s="226">
        <f>S122*H122</f>
        <v>0</v>
      </c>
      <c r="AR122" s="17" t="s">
        <v>262</v>
      </c>
      <c r="AT122" s="17" t="s">
        <v>258</v>
      </c>
      <c r="AU122" s="17" t="s">
        <v>84</v>
      </c>
      <c r="AY122" s="17" t="s">
        <v>212</v>
      </c>
      <c r="BE122" s="227">
        <f>IF(N122="základní",J122,0)</f>
        <v>0</v>
      </c>
      <c r="BF122" s="227">
        <f>IF(N122="snížená",J122,0)</f>
        <v>0</v>
      </c>
      <c r="BG122" s="227">
        <f>IF(N122="zákl. přenesená",J122,0)</f>
        <v>0</v>
      </c>
      <c r="BH122" s="227">
        <f>IF(N122="sníž. přenesená",J122,0)</f>
        <v>0</v>
      </c>
      <c r="BI122" s="227">
        <f>IF(N122="nulová",J122,0)</f>
        <v>0</v>
      </c>
      <c r="BJ122" s="17" t="s">
        <v>220</v>
      </c>
      <c r="BK122" s="227">
        <f>ROUND(I122*H122,2)</f>
        <v>0</v>
      </c>
      <c r="BL122" s="17" t="s">
        <v>220</v>
      </c>
      <c r="BM122" s="17" t="s">
        <v>882</v>
      </c>
    </row>
    <row r="123" s="12" customFormat="1">
      <c r="B123" s="231"/>
      <c r="C123" s="232"/>
      <c r="D123" s="228" t="s">
        <v>229</v>
      </c>
      <c r="E123" s="233" t="s">
        <v>21</v>
      </c>
      <c r="F123" s="234" t="s">
        <v>788</v>
      </c>
      <c r="G123" s="232"/>
      <c r="H123" s="235">
        <v>50</v>
      </c>
      <c r="I123" s="236"/>
      <c r="J123" s="232"/>
      <c r="K123" s="232"/>
      <c r="L123" s="237"/>
      <c r="M123" s="238"/>
      <c r="N123" s="239"/>
      <c r="O123" s="239"/>
      <c r="P123" s="239"/>
      <c r="Q123" s="239"/>
      <c r="R123" s="239"/>
      <c r="S123" s="239"/>
      <c r="T123" s="240"/>
      <c r="AT123" s="241" t="s">
        <v>229</v>
      </c>
      <c r="AU123" s="241" t="s">
        <v>84</v>
      </c>
      <c r="AV123" s="12" t="s">
        <v>84</v>
      </c>
      <c r="AW123" s="12" t="s">
        <v>36</v>
      </c>
      <c r="AX123" s="12" t="s">
        <v>82</v>
      </c>
      <c r="AY123" s="241" t="s">
        <v>212</v>
      </c>
    </row>
    <row r="124" s="1" customFormat="1" ht="33.75" customHeight="1">
      <c r="B124" s="38"/>
      <c r="C124" s="216" t="s">
        <v>293</v>
      </c>
      <c r="D124" s="216" t="s">
        <v>215</v>
      </c>
      <c r="E124" s="217" t="s">
        <v>789</v>
      </c>
      <c r="F124" s="218" t="s">
        <v>790</v>
      </c>
      <c r="G124" s="219" t="s">
        <v>248</v>
      </c>
      <c r="H124" s="220">
        <v>0.010999999999999999</v>
      </c>
      <c r="I124" s="221"/>
      <c r="J124" s="222">
        <f>ROUND(I124*H124,2)</f>
        <v>0</v>
      </c>
      <c r="K124" s="218" t="s">
        <v>219</v>
      </c>
      <c r="L124" s="43"/>
      <c r="M124" s="223" t="s">
        <v>21</v>
      </c>
      <c r="N124" s="224" t="s">
        <v>48</v>
      </c>
      <c r="O124" s="79"/>
      <c r="P124" s="225">
        <f>O124*H124</f>
        <v>0</v>
      </c>
      <c r="Q124" s="225">
        <v>0</v>
      </c>
      <c r="R124" s="225">
        <f>Q124*H124</f>
        <v>0</v>
      </c>
      <c r="S124" s="225">
        <v>0</v>
      </c>
      <c r="T124" s="226">
        <f>S124*H124</f>
        <v>0</v>
      </c>
      <c r="AR124" s="17" t="s">
        <v>220</v>
      </c>
      <c r="AT124" s="17" t="s">
        <v>215</v>
      </c>
      <c r="AU124" s="17" t="s">
        <v>84</v>
      </c>
      <c r="AY124" s="17" t="s">
        <v>212</v>
      </c>
      <c r="BE124" s="227">
        <f>IF(N124="základní",J124,0)</f>
        <v>0</v>
      </c>
      <c r="BF124" s="227">
        <f>IF(N124="snížená",J124,0)</f>
        <v>0</v>
      </c>
      <c r="BG124" s="227">
        <f>IF(N124="zákl. přenesená",J124,0)</f>
        <v>0</v>
      </c>
      <c r="BH124" s="227">
        <f>IF(N124="sníž. přenesená",J124,0)</f>
        <v>0</v>
      </c>
      <c r="BI124" s="227">
        <f>IF(N124="nulová",J124,0)</f>
        <v>0</v>
      </c>
      <c r="BJ124" s="17" t="s">
        <v>220</v>
      </c>
      <c r="BK124" s="227">
        <f>ROUND(I124*H124,2)</f>
        <v>0</v>
      </c>
      <c r="BL124" s="17" t="s">
        <v>220</v>
      </c>
      <c r="BM124" s="17" t="s">
        <v>883</v>
      </c>
    </row>
    <row r="125" s="1" customFormat="1">
      <c r="B125" s="38"/>
      <c r="C125" s="39"/>
      <c r="D125" s="228" t="s">
        <v>222</v>
      </c>
      <c r="E125" s="39"/>
      <c r="F125" s="229" t="s">
        <v>274</v>
      </c>
      <c r="G125" s="39"/>
      <c r="H125" s="39"/>
      <c r="I125" s="143"/>
      <c r="J125" s="39"/>
      <c r="K125" s="39"/>
      <c r="L125" s="43"/>
      <c r="M125" s="230"/>
      <c r="N125" s="79"/>
      <c r="O125" s="79"/>
      <c r="P125" s="79"/>
      <c r="Q125" s="79"/>
      <c r="R125" s="79"/>
      <c r="S125" s="79"/>
      <c r="T125" s="80"/>
      <c r="AT125" s="17" t="s">
        <v>222</v>
      </c>
      <c r="AU125" s="17" t="s">
        <v>84</v>
      </c>
    </row>
    <row r="126" s="1" customFormat="1" ht="45" customHeight="1">
      <c r="B126" s="38"/>
      <c r="C126" s="216" t="s">
        <v>8</v>
      </c>
      <c r="D126" s="216" t="s">
        <v>215</v>
      </c>
      <c r="E126" s="217" t="s">
        <v>792</v>
      </c>
      <c r="F126" s="218" t="s">
        <v>793</v>
      </c>
      <c r="G126" s="219" t="s">
        <v>248</v>
      </c>
      <c r="H126" s="220">
        <v>1.1499999999999999</v>
      </c>
      <c r="I126" s="221"/>
      <c r="J126" s="222">
        <f>ROUND(I126*H126,2)</f>
        <v>0</v>
      </c>
      <c r="K126" s="218" t="s">
        <v>219</v>
      </c>
      <c r="L126" s="43"/>
      <c r="M126" s="223" t="s">
        <v>21</v>
      </c>
      <c r="N126" s="224" t="s">
        <v>48</v>
      </c>
      <c r="O126" s="79"/>
      <c r="P126" s="225">
        <f>O126*H126</f>
        <v>0</v>
      </c>
      <c r="Q126" s="225">
        <v>0</v>
      </c>
      <c r="R126" s="225">
        <f>Q126*H126</f>
        <v>0</v>
      </c>
      <c r="S126" s="225">
        <v>0</v>
      </c>
      <c r="T126" s="226">
        <f>S126*H126</f>
        <v>0</v>
      </c>
      <c r="AR126" s="17" t="s">
        <v>220</v>
      </c>
      <c r="AT126" s="17" t="s">
        <v>215</v>
      </c>
      <c r="AU126" s="17" t="s">
        <v>84</v>
      </c>
      <c r="AY126" s="17" t="s">
        <v>212</v>
      </c>
      <c r="BE126" s="227">
        <f>IF(N126="základní",J126,0)</f>
        <v>0</v>
      </c>
      <c r="BF126" s="227">
        <f>IF(N126="snížená",J126,0)</f>
        <v>0</v>
      </c>
      <c r="BG126" s="227">
        <f>IF(N126="zákl. přenesená",J126,0)</f>
        <v>0</v>
      </c>
      <c r="BH126" s="227">
        <f>IF(N126="sníž. přenesená",J126,0)</f>
        <v>0</v>
      </c>
      <c r="BI126" s="227">
        <f>IF(N126="nulová",J126,0)</f>
        <v>0</v>
      </c>
      <c r="BJ126" s="17" t="s">
        <v>220</v>
      </c>
      <c r="BK126" s="227">
        <f>ROUND(I126*H126,2)</f>
        <v>0</v>
      </c>
      <c r="BL126" s="17" t="s">
        <v>220</v>
      </c>
      <c r="BM126" s="17" t="s">
        <v>884</v>
      </c>
    </row>
    <row r="127" s="1" customFormat="1">
      <c r="B127" s="38"/>
      <c r="C127" s="39"/>
      <c r="D127" s="228" t="s">
        <v>222</v>
      </c>
      <c r="E127" s="39"/>
      <c r="F127" s="229" t="s">
        <v>795</v>
      </c>
      <c r="G127" s="39"/>
      <c r="H127" s="39"/>
      <c r="I127" s="143"/>
      <c r="J127" s="39"/>
      <c r="K127" s="39"/>
      <c r="L127" s="43"/>
      <c r="M127" s="230"/>
      <c r="N127" s="79"/>
      <c r="O127" s="79"/>
      <c r="P127" s="79"/>
      <c r="Q127" s="79"/>
      <c r="R127" s="79"/>
      <c r="S127" s="79"/>
      <c r="T127" s="80"/>
      <c r="AT127" s="17" t="s">
        <v>222</v>
      </c>
      <c r="AU127" s="17" t="s">
        <v>84</v>
      </c>
    </row>
    <row r="128" s="1" customFormat="1" ht="56.25" customHeight="1">
      <c r="B128" s="38"/>
      <c r="C128" s="216" t="s">
        <v>300</v>
      </c>
      <c r="D128" s="216" t="s">
        <v>215</v>
      </c>
      <c r="E128" s="217" t="s">
        <v>333</v>
      </c>
      <c r="F128" s="218" t="s">
        <v>334</v>
      </c>
      <c r="G128" s="219" t="s">
        <v>248</v>
      </c>
      <c r="H128" s="220">
        <v>0.14999999999999999</v>
      </c>
      <c r="I128" s="221"/>
      <c r="J128" s="222">
        <f>ROUND(I128*H128,2)</f>
        <v>0</v>
      </c>
      <c r="K128" s="218" t="s">
        <v>219</v>
      </c>
      <c r="L128" s="43"/>
      <c r="M128" s="223" t="s">
        <v>21</v>
      </c>
      <c r="N128" s="224" t="s">
        <v>48</v>
      </c>
      <c r="O128" s="79"/>
      <c r="P128" s="225">
        <f>O128*H128</f>
        <v>0</v>
      </c>
      <c r="Q128" s="225">
        <v>0</v>
      </c>
      <c r="R128" s="225">
        <f>Q128*H128</f>
        <v>0</v>
      </c>
      <c r="S128" s="225">
        <v>0</v>
      </c>
      <c r="T128" s="226">
        <f>S128*H128</f>
        <v>0</v>
      </c>
      <c r="AR128" s="17" t="s">
        <v>220</v>
      </c>
      <c r="AT128" s="17" t="s">
        <v>215</v>
      </c>
      <c r="AU128" s="17" t="s">
        <v>84</v>
      </c>
      <c r="AY128" s="17" t="s">
        <v>212</v>
      </c>
      <c r="BE128" s="227">
        <f>IF(N128="základní",J128,0)</f>
        <v>0</v>
      </c>
      <c r="BF128" s="227">
        <f>IF(N128="snížená",J128,0)</f>
        <v>0</v>
      </c>
      <c r="BG128" s="227">
        <f>IF(N128="zákl. přenesená",J128,0)</f>
        <v>0</v>
      </c>
      <c r="BH128" s="227">
        <f>IF(N128="sníž. přenesená",J128,0)</f>
        <v>0</v>
      </c>
      <c r="BI128" s="227">
        <f>IF(N128="nulová",J128,0)</f>
        <v>0</v>
      </c>
      <c r="BJ128" s="17" t="s">
        <v>220</v>
      </c>
      <c r="BK128" s="227">
        <f>ROUND(I128*H128,2)</f>
        <v>0</v>
      </c>
      <c r="BL128" s="17" t="s">
        <v>220</v>
      </c>
      <c r="BM128" s="17" t="s">
        <v>885</v>
      </c>
    </row>
    <row r="129" s="1" customFormat="1">
      <c r="B129" s="38"/>
      <c r="C129" s="39"/>
      <c r="D129" s="228" t="s">
        <v>222</v>
      </c>
      <c r="E129" s="39"/>
      <c r="F129" s="229" t="s">
        <v>336</v>
      </c>
      <c r="G129" s="39"/>
      <c r="H129" s="39"/>
      <c r="I129" s="143"/>
      <c r="J129" s="39"/>
      <c r="K129" s="39"/>
      <c r="L129" s="43"/>
      <c r="M129" s="230"/>
      <c r="N129" s="79"/>
      <c r="O129" s="79"/>
      <c r="P129" s="79"/>
      <c r="Q129" s="79"/>
      <c r="R129" s="79"/>
      <c r="S129" s="79"/>
      <c r="T129" s="80"/>
      <c r="AT129" s="17" t="s">
        <v>222</v>
      </c>
      <c r="AU129" s="17" t="s">
        <v>84</v>
      </c>
    </row>
    <row r="130" s="1" customFormat="1" ht="22.5" customHeight="1">
      <c r="B130" s="38"/>
      <c r="C130" s="216" t="s">
        <v>304</v>
      </c>
      <c r="D130" s="216" t="s">
        <v>215</v>
      </c>
      <c r="E130" s="217" t="s">
        <v>266</v>
      </c>
      <c r="F130" s="218" t="s">
        <v>267</v>
      </c>
      <c r="G130" s="219" t="s">
        <v>248</v>
      </c>
      <c r="H130" s="220">
        <v>0.010999999999999999</v>
      </c>
      <c r="I130" s="221"/>
      <c r="J130" s="222">
        <f>ROUND(I130*H130,2)</f>
        <v>0</v>
      </c>
      <c r="K130" s="218" t="s">
        <v>219</v>
      </c>
      <c r="L130" s="43"/>
      <c r="M130" s="223" t="s">
        <v>21</v>
      </c>
      <c r="N130" s="224" t="s">
        <v>48</v>
      </c>
      <c r="O130" s="79"/>
      <c r="P130" s="225">
        <f>O130*H130</f>
        <v>0</v>
      </c>
      <c r="Q130" s="225">
        <v>0</v>
      </c>
      <c r="R130" s="225">
        <f>Q130*H130</f>
        <v>0</v>
      </c>
      <c r="S130" s="225">
        <v>0</v>
      </c>
      <c r="T130" s="226">
        <f>S130*H130</f>
        <v>0</v>
      </c>
      <c r="AR130" s="17" t="s">
        <v>220</v>
      </c>
      <c r="AT130" s="17" t="s">
        <v>215</v>
      </c>
      <c r="AU130" s="17" t="s">
        <v>84</v>
      </c>
      <c r="AY130" s="17" t="s">
        <v>212</v>
      </c>
      <c r="BE130" s="227">
        <f>IF(N130="základní",J130,0)</f>
        <v>0</v>
      </c>
      <c r="BF130" s="227">
        <f>IF(N130="snížená",J130,0)</f>
        <v>0</v>
      </c>
      <c r="BG130" s="227">
        <f>IF(N130="zákl. přenesená",J130,0)</f>
        <v>0</v>
      </c>
      <c r="BH130" s="227">
        <f>IF(N130="sníž. přenesená",J130,0)</f>
        <v>0</v>
      </c>
      <c r="BI130" s="227">
        <f>IF(N130="nulová",J130,0)</f>
        <v>0</v>
      </c>
      <c r="BJ130" s="17" t="s">
        <v>220</v>
      </c>
      <c r="BK130" s="227">
        <f>ROUND(I130*H130,2)</f>
        <v>0</v>
      </c>
      <c r="BL130" s="17" t="s">
        <v>220</v>
      </c>
      <c r="BM130" s="17" t="s">
        <v>886</v>
      </c>
    </row>
    <row r="131" s="1" customFormat="1">
      <c r="B131" s="38"/>
      <c r="C131" s="39"/>
      <c r="D131" s="228" t="s">
        <v>222</v>
      </c>
      <c r="E131" s="39"/>
      <c r="F131" s="229" t="s">
        <v>269</v>
      </c>
      <c r="G131" s="39"/>
      <c r="H131" s="39"/>
      <c r="I131" s="143"/>
      <c r="J131" s="39"/>
      <c r="K131" s="39"/>
      <c r="L131" s="43"/>
      <c r="M131" s="230"/>
      <c r="N131" s="79"/>
      <c r="O131" s="79"/>
      <c r="P131" s="79"/>
      <c r="Q131" s="79"/>
      <c r="R131" s="79"/>
      <c r="S131" s="79"/>
      <c r="T131" s="80"/>
      <c r="AT131" s="17" t="s">
        <v>222</v>
      </c>
      <c r="AU131" s="17" t="s">
        <v>84</v>
      </c>
    </row>
    <row r="132" s="1" customFormat="1" ht="45" customHeight="1">
      <c r="B132" s="38"/>
      <c r="C132" s="216" t="s">
        <v>308</v>
      </c>
      <c r="D132" s="216" t="s">
        <v>215</v>
      </c>
      <c r="E132" s="217" t="s">
        <v>798</v>
      </c>
      <c r="F132" s="218" t="s">
        <v>799</v>
      </c>
      <c r="G132" s="219" t="s">
        <v>316</v>
      </c>
      <c r="H132" s="220">
        <v>4</v>
      </c>
      <c r="I132" s="221"/>
      <c r="J132" s="222">
        <f>ROUND(I132*H132,2)</f>
        <v>0</v>
      </c>
      <c r="K132" s="218" t="s">
        <v>219</v>
      </c>
      <c r="L132" s="43"/>
      <c r="M132" s="223" t="s">
        <v>21</v>
      </c>
      <c r="N132" s="224" t="s">
        <v>48</v>
      </c>
      <c r="O132" s="79"/>
      <c r="P132" s="225">
        <f>O132*H132</f>
        <v>0</v>
      </c>
      <c r="Q132" s="225">
        <v>0</v>
      </c>
      <c r="R132" s="225">
        <f>Q132*H132</f>
        <v>0</v>
      </c>
      <c r="S132" s="225">
        <v>0</v>
      </c>
      <c r="T132" s="226">
        <f>S132*H132</f>
        <v>0</v>
      </c>
      <c r="AR132" s="17" t="s">
        <v>220</v>
      </c>
      <c r="AT132" s="17" t="s">
        <v>215</v>
      </c>
      <c r="AU132" s="17" t="s">
        <v>84</v>
      </c>
      <c r="AY132" s="17" t="s">
        <v>212</v>
      </c>
      <c r="BE132" s="227">
        <f>IF(N132="základní",J132,0)</f>
        <v>0</v>
      </c>
      <c r="BF132" s="227">
        <f>IF(N132="snížená",J132,0)</f>
        <v>0</v>
      </c>
      <c r="BG132" s="227">
        <f>IF(N132="zákl. přenesená",J132,0)</f>
        <v>0</v>
      </c>
      <c r="BH132" s="227">
        <f>IF(N132="sníž. přenesená",J132,0)</f>
        <v>0</v>
      </c>
      <c r="BI132" s="227">
        <f>IF(N132="nulová",J132,0)</f>
        <v>0</v>
      </c>
      <c r="BJ132" s="17" t="s">
        <v>220</v>
      </c>
      <c r="BK132" s="227">
        <f>ROUND(I132*H132,2)</f>
        <v>0</v>
      </c>
      <c r="BL132" s="17" t="s">
        <v>220</v>
      </c>
      <c r="BM132" s="17" t="s">
        <v>887</v>
      </c>
    </row>
    <row r="133" s="1" customFormat="1">
      <c r="B133" s="38"/>
      <c r="C133" s="39"/>
      <c r="D133" s="228" t="s">
        <v>222</v>
      </c>
      <c r="E133" s="39"/>
      <c r="F133" s="229" t="s">
        <v>318</v>
      </c>
      <c r="G133" s="39"/>
      <c r="H133" s="39"/>
      <c r="I133" s="143"/>
      <c r="J133" s="39"/>
      <c r="K133" s="39"/>
      <c r="L133" s="43"/>
      <c r="M133" s="230"/>
      <c r="N133" s="79"/>
      <c r="O133" s="79"/>
      <c r="P133" s="79"/>
      <c r="Q133" s="79"/>
      <c r="R133" s="79"/>
      <c r="S133" s="79"/>
      <c r="T133" s="80"/>
      <c r="AT133" s="17" t="s">
        <v>222</v>
      </c>
      <c r="AU133" s="17" t="s">
        <v>84</v>
      </c>
    </row>
    <row r="134" s="1" customFormat="1" ht="33.75" customHeight="1">
      <c r="B134" s="38"/>
      <c r="C134" s="216" t="s">
        <v>313</v>
      </c>
      <c r="D134" s="216" t="s">
        <v>215</v>
      </c>
      <c r="E134" s="217" t="s">
        <v>801</v>
      </c>
      <c r="F134" s="218" t="s">
        <v>802</v>
      </c>
      <c r="G134" s="219" t="s">
        <v>316</v>
      </c>
      <c r="H134" s="220">
        <v>2</v>
      </c>
      <c r="I134" s="221"/>
      <c r="J134" s="222">
        <f>ROUND(I134*H134,2)</f>
        <v>0</v>
      </c>
      <c r="K134" s="218" t="s">
        <v>219</v>
      </c>
      <c r="L134" s="43"/>
      <c r="M134" s="223" t="s">
        <v>21</v>
      </c>
      <c r="N134" s="224" t="s">
        <v>48</v>
      </c>
      <c r="O134" s="79"/>
      <c r="P134" s="225">
        <f>O134*H134</f>
        <v>0</v>
      </c>
      <c r="Q134" s="225">
        <v>0</v>
      </c>
      <c r="R134" s="225">
        <f>Q134*H134</f>
        <v>0</v>
      </c>
      <c r="S134" s="225">
        <v>0</v>
      </c>
      <c r="T134" s="226">
        <f>S134*H134</f>
        <v>0</v>
      </c>
      <c r="AR134" s="17" t="s">
        <v>220</v>
      </c>
      <c r="AT134" s="17" t="s">
        <v>215</v>
      </c>
      <c r="AU134" s="17" t="s">
        <v>84</v>
      </c>
      <c r="AY134" s="17" t="s">
        <v>212</v>
      </c>
      <c r="BE134" s="227">
        <f>IF(N134="základní",J134,0)</f>
        <v>0</v>
      </c>
      <c r="BF134" s="227">
        <f>IF(N134="snížená",J134,0)</f>
        <v>0</v>
      </c>
      <c r="BG134" s="227">
        <f>IF(N134="zákl. přenesená",J134,0)</f>
        <v>0</v>
      </c>
      <c r="BH134" s="227">
        <f>IF(N134="sníž. přenesená",J134,0)</f>
        <v>0</v>
      </c>
      <c r="BI134" s="227">
        <f>IF(N134="nulová",J134,0)</f>
        <v>0</v>
      </c>
      <c r="BJ134" s="17" t="s">
        <v>220</v>
      </c>
      <c r="BK134" s="227">
        <f>ROUND(I134*H134,2)</f>
        <v>0</v>
      </c>
      <c r="BL134" s="17" t="s">
        <v>220</v>
      </c>
      <c r="BM134" s="17" t="s">
        <v>888</v>
      </c>
    </row>
    <row r="135" s="1" customFormat="1">
      <c r="B135" s="38"/>
      <c r="C135" s="39"/>
      <c r="D135" s="228" t="s">
        <v>222</v>
      </c>
      <c r="E135" s="39"/>
      <c r="F135" s="229" t="s">
        <v>323</v>
      </c>
      <c r="G135" s="39"/>
      <c r="H135" s="39"/>
      <c r="I135" s="143"/>
      <c r="J135" s="39"/>
      <c r="K135" s="39"/>
      <c r="L135" s="43"/>
      <c r="M135" s="230"/>
      <c r="N135" s="79"/>
      <c r="O135" s="79"/>
      <c r="P135" s="79"/>
      <c r="Q135" s="79"/>
      <c r="R135" s="79"/>
      <c r="S135" s="79"/>
      <c r="T135" s="80"/>
      <c r="AT135" s="17" t="s">
        <v>222</v>
      </c>
      <c r="AU135" s="17" t="s">
        <v>84</v>
      </c>
    </row>
    <row r="136" s="1" customFormat="1" ht="33.75" customHeight="1">
      <c r="B136" s="38"/>
      <c r="C136" s="216" t="s">
        <v>319</v>
      </c>
      <c r="D136" s="216" t="s">
        <v>215</v>
      </c>
      <c r="E136" s="217" t="s">
        <v>329</v>
      </c>
      <c r="F136" s="218" t="s">
        <v>330</v>
      </c>
      <c r="G136" s="219" t="s">
        <v>226</v>
      </c>
      <c r="H136" s="220">
        <v>200</v>
      </c>
      <c r="I136" s="221"/>
      <c r="J136" s="222">
        <f>ROUND(I136*H136,2)</f>
        <v>0</v>
      </c>
      <c r="K136" s="218" t="s">
        <v>219</v>
      </c>
      <c r="L136" s="43"/>
      <c r="M136" s="223" t="s">
        <v>21</v>
      </c>
      <c r="N136" s="224" t="s">
        <v>48</v>
      </c>
      <c r="O136" s="79"/>
      <c r="P136" s="225">
        <f>O136*H136</f>
        <v>0</v>
      </c>
      <c r="Q136" s="225">
        <v>0</v>
      </c>
      <c r="R136" s="225">
        <f>Q136*H136</f>
        <v>0</v>
      </c>
      <c r="S136" s="225">
        <v>0</v>
      </c>
      <c r="T136" s="226">
        <f>S136*H136</f>
        <v>0</v>
      </c>
      <c r="AR136" s="17" t="s">
        <v>220</v>
      </c>
      <c r="AT136" s="17" t="s">
        <v>215</v>
      </c>
      <c r="AU136" s="17" t="s">
        <v>84</v>
      </c>
      <c r="AY136" s="17" t="s">
        <v>212</v>
      </c>
      <c r="BE136" s="227">
        <f>IF(N136="základní",J136,0)</f>
        <v>0</v>
      </c>
      <c r="BF136" s="227">
        <f>IF(N136="snížená",J136,0)</f>
        <v>0</v>
      </c>
      <c r="BG136" s="227">
        <f>IF(N136="zákl. přenesená",J136,0)</f>
        <v>0</v>
      </c>
      <c r="BH136" s="227">
        <f>IF(N136="sníž. přenesená",J136,0)</f>
        <v>0</v>
      </c>
      <c r="BI136" s="227">
        <f>IF(N136="nulová",J136,0)</f>
        <v>0</v>
      </c>
      <c r="BJ136" s="17" t="s">
        <v>220</v>
      </c>
      <c r="BK136" s="227">
        <f>ROUND(I136*H136,2)</f>
        <v>0</v>
      </c>
      <c r="BL136" s="17" t="s">
        <v>220</v>
      </c>
      <c r="BM136" s="17" t="s">
        <v>889</v>
      </c>
    </row>
    <row r="137" s="1" customFormat="1">
      <c r="B137" s="38"/>
      <c r="C137" s="39"/>
      <c r="D137" s="228" t="s">
        <v>222</v>
      </c>
      <c r="E137" s="39"/>
      <c r="F137" s="229" t="s">
        <v>327</v>
      </c>
      <c r="G137" s="39"/>
      <c r="H137" s="39"/>
      <c r="I137" s="143"/>
      <c r="J137" s="39"/>
      <c r="K137" s="39"/>
      <c r="L137" s="43"/>
      <c r="M137" s="230"/>
      <c r="N137" s="79"/>
      <c r="O137" s="79"/>
      <c r="P137" s="79"/>
      <c r="Q137" s="79"/>
      <c r="R137" s="79"/>
      <c r="S137" s="79"/>
      <c r="T137" s="80"/>
      <c r="AT137" s="17" t="s">
        <v>222</v>
      </c>
      <c r="AU137" s="17" t="s">
        <v>84</v>
      </c>
    </row>
    <row r="138" s="1" customFormat="1" ht="22.5" customHeight="1">
      <c r="B138" s="38"/>
      <c r="C138" s="216" t="s">
        <v>7</v>
      </c>
      <c r="D138" s="216" t="s">
        <v>215</v>
      </c>
      <c r="E138" s="217" t="s">
        <v>805</v>
      </c>
      <c r="F138" s="218" t="s">
        <v>806</v>
      </c>
      <c r="G138" s="219" t="s">
        <v>226</v>
      </c>
      <c r="H138" s="220">
        <v>12</v>
      </c>
      <c r="I138" s="221"/>
      <c r="J138" s="222">
        <f>ROUND(I138*H138,2)</f>
        <v>0</v>
      </c>
      <c r="K138" s="218" t="s">
        <v>219</v>
      </c>
      <c r="L138" s="43"/>
      <c r="M138" s="223" t="s">
        <v>21</v>
      </c>
      <c r="N138" s="224" t="s">
        <v>48</v>
      </c>
      <c r="O138" s="79"/>
      <c r="P138" s="225">
        <f>O138*H138</f>
        <v>0</v>
      </c>
      <c r="Q138" s="225">
        <v>0</v>
      </c>
      <c r="R138" s="225">
        <f>Q138*H138</f>
        <v>0</v>
      </c>
      <c r="S138" s="225">
        <v>0</v>
      </c>
      <c r="T138" s="226">
        <f>S138*H138</f>
        <v>0</v>
      </c>
      <c r="AR138" s="17" t="s">
        <v>220</v>
      </c>
      <c r="AT138" s="17" t="s">
        <v>215</v>
      </c>
      <c r="AU138" s="17" t="s">
        <v>84</v>
      </c>
      <c r="AY138" s="17" t="s">
        <v>212</v>
      </c>
      <c r="BE138" s="227">
        <f>IF(N138="základní",J138,0)</f>
        <v>0</v>
      </c>
      <c r="BF138" s="227">
        <f>IF(N138="snížená",J138,0)</f>
        <v>0</v>
      </c>
      <c r="BG138" s="227">
        <f>IF(N138="zákl. přenesená",J138,0)</f>
        <v>0</v>
      </c>
      <c r="BH138" s="227">
        <f>IF(N138="sníž. přenesená",J138,0)</f>
        <v>0</v>
      </c>
      <c r="BI138" s="227">
        <f>IF(N138="nulová",J138,0)</f>
        <v>0</v>
      </c>
      <c r="BJ138" s="17" t="s">
        <v>220</v>
      </c>
      <c r="BK138" s="227">
        <f>ROUND(I138*H138,2)</f>
        <v>0</v>
      </c>
      <c r="BL138" s="17" t="s">
        <v>220</v>
      </c>
      <c r="BM138" s="17" t="s">
        <v>890</v>
      </c>
    </row>
    <row r="139" s="1" customFormat="1">
      <c r="B139" s="38"/>
      <c r="C139" s="39"/>
      <c r="D139" s="228" t="s">
        <v>222</v>
      </c>
      <c r="E139" s="39"/>
      <c r="F139" s="229" t="s">
        <v>365</v>
      </c>
      <c r="G139" s="39"/>
      <c r="H139" s="39"/>
      <c r="I139" s="143"/>
      <c r="J139" s="39"/>
      <c r="K139" s="39"/>
      <c r="L139" s="43"/>
      <c r="M139" s="230"/>
      <c r="N139" s="79"/>
      <c r="O139" s="79"/>
      <c r="P139" s="79"/>
      <c r="Q139" s="79"/>
      <c r="R139" s="79"/>
      <c r="S139" s="79"/>
      <c r="T139" s="80"/>
      <c r="AT139" s="17" t="s">
        <v>222</v>
      </c>
      <c r="AU139" s="17" t="s">
        <v>84</v>
      </c>
    </row>
    <row r="140" s="1" customFormat="1" ht="22.5" customHeight="1">
      <c r="B140" s="38"/>
      <c r="C140" s="253" t="s">
        <v>328</v>
      </c>
      <c r="D140" s="253" t="s">
        <v>258</v>
      </c>
      <c r="E140" s="254" t="s">
        <v>375</v>
      </c>
      <c r="F140" s="255" t="s">
        <v>376</v>
      </c>
      <c r="G140" s="256" t="s">
        <v>218</v>
      </c>
      <c r="H140" s="257">
        <v>2</v>
      </c>
      <c r="I140" s="258"/>
      <c r="J140" s="259">
        <f>ROUND(I140*H140,2)</f>
        <v>0</v>
      </c>
      <c r="K140" s="255" t="s">
        <v>219</v>
      </c>
      <c r="L140" s="260"/>
      <c r="M140" s="261" t="s">
        <v>21</v>
      </c>
      <c r="N140" s="262" t="s">
        <v>48</v>
      </c>
      <c r="O140" s="79"/>
      <c r="P140" s="225">
        <f>O140*H140</f>
        <v>0</v>
      </c>
      <c r="Q140" s="225">
        <v>0</v>
      </c>
      <c r="R140" s="225">
        <f>Q140*H140</f>
        <v>0</v>
      </c>
      <c r="S140" s="225">
        <v>0</v>
      </c>
      <c r="T140" s="226">
        <f>S140*H140</f>
        <v>0</v>
      </c>
      <c r="AR140" s="17" t="s">
        <v>262</v>
      </c>
      <c r="AT140" s="17" t="s">
        <v>258</v>
      </c>
      <c r="AU140" s="17" t="s">
        <v>84</v>
      </c>
      <c r="AY140" s="17" t="s">
        <v>212</v>
      </c>
      <c r="BE140" s="227">
        <f>IF(N140="základní",J140,0)</f>
        <v>0</v>
      </c>
      <c r="BF140" s="227">
        <f>IF(N140="snížená",J140,0)</f>
        <v>0</v>
      </c>
      <c r="BG140" s="227">
        <f>IF(N140="zákl. přenesená",J140,0)</f>
        <v>0</v>
      </c>
      <c r="BH140" s="227">
        <f>IF(N140="sníž. přenesená",J140,0)</f>
        <v>0</v>
      </c>
      <c r="BI140" s="227">
        <f>IF(N140="nulová",J140,0)</f>
        <v>0</v>
      </c>
      <c r="BJ140" s="17" t="s">
        <v>220</v>
      </c>
      <c r="BK140" s="227">
        <f>ROUND(I140*H140,2)</f>
        <v>0</v>
      </c>
      <c r="BL140" s="17" t="s">
        <v>220</v>
      </c>
      <c r="BM140" s="17" t="s">
        <v>891</v>
      </c>
    </row>
    <row r="141" s="1" customFormat="1" ht="22.5" customHeight="1">
      <c r="B141" s="38"/>
      <c r="C141" s="253" t="s">
        <v>332</v>
      </c>
      <c r="D141" s="253" t="s">
        <v>258</v>
      </c>
      <c r="E141" s="254" t="s">
        <v>892</v>
      </c>
      <c r="F141" s="255" t="s">
        <v>893</v>
      </c>
      <c r="G141" s="256" t="s">
        <v>226</v>
      </c>
      <c r="H141" s="257">
        <v>12</v>
      </c>
      <c r="I141" s="258"/>
      <c r="J141" s="259">
        <f>ROUND(I141*H141,2)</f>
        <v>0</v>
      </c>
      <c r="K141" s="255" t="s">
        <v>219</v>
      </c>
      <c r="L141" s="260"/>
      <c r="M141" s="261" t="s">
        <v>21</v>
      </c>
      <c r="N141" s="262" t="s">
        <v>48</v>
      </c>
      <c r="O141" s="79"/>
      <c r="P141" s="225">
        <f>O141*H141</f>
        <v>0</v>
      </c>
      <c r="Q141" s="225">
        <v>0</v>
      </c>
      <c r="R141" s="225">
        <f>Q141*H141</f>
        <v>0</v>
      </c>
      <c r="S141" s="225">
        <v>0</v>
      </c>
      <c r="T141" s="226">
        <f>S141*H141</f>
        <v>0</v>
      </c>
      <c r="AR141" s="17" t="s">
        <v>262</v>
      </c>
      <c r="AT141" s="17" t="s">
        <v>258</v>
      </c>
      <c r="AU141" s="17" t="s">
        <v>84</v>
      </c>
      <c r="AY141" s="17" t="s">
        <v>212</v>
      </c>
      <c r="BE141" s="227">
        <f>IF(N141="základní",J141,0)</f>
        <v>0</v>
      </c>
      <c r="BF141" s="227">
        <f>IF(N141="snížená",J141,0)</f>
        <v>0</v>
      </c>
      <c r="BG141" s="227">
        <f>IF(N141="zákl. přenesená",J141,0)</f>
        <v>0</v>
      </c>
      <c r="BH141" s="227">
        <f>IF(N141="sníž. přenesená",J141,0)</f>
        <v>0</v>
      </c>
      <c r="BI141" s="227">
        <f>IF(N141="nulová",J141,0)</f>
        <v>0</v>
      </c>
      <c r="BJ141" s="17" t="s">
        <v>220</v>
      </c>
      <c r="BK141" s="227">
        <f>ROUND(I141*H141,2)</f>
        <v>0</v>
      </c>
      <c r="BL141" s="17" t="s">
        <v>220</v>
      </c>
      <c r="BM141" s="17" t="s">
        <v>894</v>
      </c>
    </row>
    <row r="142" s="1" customFormat="1" ht="33.75" customHeight="1">
      <c r="B142" s="38"/>
      <c r="C142" s="216" t="s">
        <v>337</v>
      </c>
      <c r="D142" s="216" t="s">
        <v>215</v>
      </c>
      <c r="E142" s="217" t="s">
        <v>817</v>
      </c>
      <c r="F142" s="218" t="s">
        <v>818</v>
      </c>
      <c r="G142" s="219" t="s">
        <v>235</v>
      </c>
      <c r="H142" s="220">
        <v>36.25</v>
      </c>
      <c r="I142" s="221"/>
      <c r="J142" s="222">
        <f>ROUND(I142*H142,2)</f>
        <v>0</v>
      </c>
      <c r="K142" s="218" t="s">
        <v>219</v>
      </c>
      <c r="L142" s="43"/>
      <c r="M142" s="223" t="s">
        <v>21</v>
      </c>
      <c r="N142" s="224" t="s">
        <v>48</v>
      </c>
      <c r="O142" s="79"/>
      <c r="P142" s="225">
        <f>O142*H142</f>
        <v>0</v>
      </c>
      <c r="Q142" s="225">
        <v>0</v>
      </c>
      <c r="R142" s="225">
        <f>Q142*H142</f>
        <v>0</v>
      </c>
      <c r="S142" s="225">
        <v>0</v>
      </c>
      <c r="T142" s="226">
        <f>S142*H142</f>
        <v>0</v>
      </c>
      <c r="AR142" s="17" t="s">
        <v>220</v>
      </c>
      <c r="AT142" s="17" t="s">
        <v>215</v>
      </c>
      <c r="AU142" s="17" t="s">
        <v>84</v>
      </c>
      <c r="AY142" s="17" t="s">
        <v>212</v>
      </c>
      <c r="BE142" s="227">
        <f>IF(N142="základní",J142,0)</f>
        <v>0</v>
      </c>
      <c r="BF142" s="227">
        <f>IF(N142="snížená",J142,0)</f>
        <v>0</v>
      </c>
      <c r="BG142" s="227">
        <f>IF(N142="zákl. přenesená",J142,0)</f>
        <v>0</v>
      </c>
      <c r="BH142" s="227">
        <f>IF(N142="sníž. přenesená",J142,0)</f>
        <v>0</v>
      </c>
      <c r="BI142" s="227">
        <f>IF(N142="nulová",J142,0)</f>
        <v>0</v>
      </c>
      <c r="BJ142" s="17" t="s">
        <v>220</v>
      </c>
      <c r="BK142" s="227">
        <f>ROUND(I142*H142,2)</f>
        <v>0</v>
      </c>
      <c r="BL142" s="17" t="s">
        <v>220</v>
      </c>
      <c r="BM142" s="17" t="s">
        <v>895</v>
      </c>
    </row>
    <row r="143" s="1" customFormat="1">
      <c r="B143" s="38"/>
      <c r="C143" s="39"/>
      <c r="D143" s="228" t="s">
        <v>222</v>
      </c>
      <c r="E143" s="39"/>
      <c r="F143" s="229" t="s">
        <v>820</v>
      </c>
      <c r="G143" s="39"/>
      <c r="H143" s="39"/>
      <c r="I143" s="143"/>
      <c r="J143" s="39"/>
      <c r="K143" s="39"/>
      <c r="L143" s="43"/>
      <c r="M143" s="230"/>
      <c r="N143" s="79"/>
      <c r="O143" s="79"/>
      <c r="P143" s="79"/>
      <c r="Q143" s="79"/>
      <c r="R143" s="79"/>
      <c r="S143" s="79"/>
      <c r="T143" s="80"/>
      <c r="AT143" s="17" t="s">
        <v>222</v>
      </c>
      <c r="AU143" s="17" t="s">
        <v>84</v>
      </c>
    </row>
    <row r="144" s="1" customFormat="1" ht="22.5" customHeight="1">
      <c r="B144" s="38"/>
      <c r="C144" s="253" t="s">
        <v>342</v>
      </c>
      <c r="D144" s="253" t="s">
        <v>258</v>
      </c>
      <c r="E144" s="254" t="s">
        <v>389</v>
      </c>
      <c r="F144" s="255" t="s">
        <v>390</v>
      </c>
      <c r="G144" s="256" t="s">
        <v>261</v>
      </c>
      <c r="H144" s="257">
        <v>20.300000000000001</v>
      </c>
      <c r="I144" s="258"/>
      <c r="J144" s="259">
        <f>ROUND(I144*H144,2)</f>
        <v>0</v>
      </c>
      <c r="K144" s="255" t="s">
        <v>219</v>
      </c>
      <c r="L144" s="260"/>
      <c r="M144" s="261" t="s">
        <v>21</v>
      </c>
      <c r="N144" s="262" t="s">
        <v>48</v>
      </c>
      <c r="O144" s="79"/>
      <c r="P144" s="225">
        <f>O144*H144</f>
        <v>0</v>
      </c>
      <c r="Q144" s="225">
        <v>1</v>
      </c>
      <c r="R144" s="225">
        <f>Q144*H144</f>
        <v>20.300000000000001</v>
      </c>
      <c r="S144" s="225">
        <v>0</v>
      </c>
      <c r="T144" s="226">
        <f>S144*H144</f>
        <v>0</v>
      </c>
      <c r="AR144" s="17" t="s">
        <v>262</v>
      </c>
      <c r="AT144" s="17" t="s">
        <v>258</v>
      </c>
      <c r="AU144" s="17" t="s">
        <v>84</v>
      </c>
      <c r="AY144" s="17" t="s">
        <v>212</v>
      </c>
      <c r="BE144" s="227">
        <f>IF(N144="základní",J144,0)</f>
        <v>0</v>
      </c>
      <c r="BF144" s="227">
        <f>IF(N144="snížená",J144,0)</f>
        <v>0</v>
      </c>
      <c r="BG144" s="227">
        <f>IF(N144="zákl. přenesená",J144,0)</f>
        <v>0</v>
      </c>
      <c r="BH144" s="227">
        <f>IF(N144="sníž. přenesená",J144,0)</f>
        <v>0</v>
      </c>
      <c r="BI144" s="227">
        <f>IF(N144="nulová",J144,0)</f>
        <v>0</v>
      </c>
      <c r="BJ144" s="17" t="s">
        <v>220</v>
      </c>
      <c r="BK144" s="227">
        <f>ROUND(I144*H144,2)</f>
        <v>0</v>
      </c>
      <c r="BL144" s="17" t="s">
        <v>220</v>
      </c>
      <c r="BM144" s="17" t="s">
        <v>896</v>
      </c>
    </row>
    <row r="145" s="1" customFormat="1" ht="22.5" customHeight="1">
      <c r="B145" s="38"/>
      <c r="C145" s="253" t="s">
        <v>347</v>
      </c>
      <c r="D145" s="253" t="s">
        <v>258</v>
      </c>
      <c r="E145" s="254" t="s">
        <v>393</v>
      </c>
      <c r="F145" s="255" t="s">
        <v>394</v>
      </c>
      <c r="G145" s="256" t="s">
        <v>226</v>
      </c>
      <c r="H145" s="257">
        <v>24</v>
      </c>
      <c r="I145" s="258"/>
      <c r="J145" s="259">
        <f>ROUND(I145*H145,2)</f>
        <v>0</v>
      </c>
      <c r="K145" s="255" t="s">
        <v>219</v>
      </c>
      <c r="L145" s="260"/>
      <c r="M145" s="261" t="s">
        <v>21</v>
      </c>
      <c r="N145" s="262" t="s">
        <v>48</v>
      </c>
      <c r="O145" s="79"/>
      <c r="P145" s="225">
        <f>O145*H145</f>
        <v>0</v>
      </c>
      <c r="Q145" s="225">
        <v>0</v>
      </c>
      <c r="R145" s="225">
        <f>Q145*H145</f>
        <v>0</v>
      </c>
      <c r="S145" s="225">
        <v>0</v>
      </c>
      <c r="T145" s="226">
        <f>S145*H145</f>
        <v>0</v>
      </c>
      <c r="AR145" s="17" t="s">
        <v>262</v>
      </c>
      <c r="AT145" s="17" t="s">
        <v>258</v>
      </c>
      <c r="AU145" s="17" t="s">
        <v>84</v>
      </c>
      <c r="AY145" s="17" t="s">
        <v>212</v>
      </c>
      <c r="BE145" s="227">
        <f>IF(N145="základní",J145,0)</f>
        <v>0</v>
      </c>
      <c r="BF145" s="227">
        <f>IF(N145="snížená",J145,0)</f>
        <v>0</v>
      </c>
      <c r="BG145" s="227">
        <f>IF(N145="zákl. přenesená",J145,0)</f>
        <v>0</v>
      </c>
      <c r="BH145" s="227">
        <f>IF(N145="sníž. přenesená",J145,0)</f>
        <v>0</v>
      </c>
      <c r="BI145" s="227">
        <f>IF(N145="nulová",J145,0)</f>
        <v>0</v>
      </c>
      <c r="BJ145" s="17" t="s">
        <v>220</v>
      </c>
      <c r="BK145" s="227">
        <f>ROUND(I145*H145,2)</f>
        <v>0</v>
      </c>
      <c r="BL145" s="17" t="s">
        <v>220</v>
      </c>
      <c r="BM145" s="17" t="s">
        <v>897</v>
      </c>
    </row>
    <row r="146" s="12" customFormat="1">
      <c r="B146" s="231"/>
      <c r="C146" s="232"/>
      <c r="D146" s="228" t="s">
        <v>229</v>
      </c>
      <c r="E146" s="233" t="s">
        <v>21</v>
      </c>
      <c r="F146" s="234" t="s">
        <v>823</v>
      </c>
      <c r="G146" s="232"/>
      <c r="H146" s="235">
        <v>24</v>
      </c>
      <c r="I146" s="236"/>
      <c r="J146" s="232"/>
      <c r="K146" s="232"/>
      <c r="L146" s="237"/>
      <c r="M146" s="238"/>
      <c r="N146" s="239"/>
      <c r="O146" s="239"/>
      <c r="P146" s="239"/>
      <c r="Q146" s="239"/>
      <c r="R146" s="239"/>
      <c r="S146" s="239"/>
      <c r="T146" s="240"/>
      <c r="AT146" s="241" t="s">
        <v>229</v>
      </c>
      <c r="AU146" s="241" t="s">
        <v>84</v>
      </c>
      <c r="AV146" s="12" t="s">
        <v>84</v>
      </c>
      <c r="AW146" s="12" t="s">
        <v>36</v>
      </c>
      <c r="AX146" s="12" t="s">
        <v>82</v>
      </c>
      <c r="AY146" s="241" t="s">
        <v>212</v>
      </c>
    </row>
    <row r="147" s="1" customFormat="1" ht="22.5" customHeight="1">
      <c r="B147" s="38"/>
      <c r="C147" s="253" t="s">
        <v>353</v>
      </c>
      <c r="D147" s="253" t="s">
        <v>258</v>
      </c>
      <c r="E147" s="254" t="s">
        <v>397</v>
      </c>
      <c r="F147" s="255" t="s">
        <v>398</v>
      </c>
      <c r="G147" s="256" t="s">
        <v>399</v>
      </c>
      <c r="H147" s="257">
        <v>10</v>
      </c>
      <c r="I147" s="258"/>
      <c r="J147" s="259">
        <f>ROUND(I147*H147,2)</f>
        <v>0</v>
      </c>
      <c r="K147" s="255" t="s">
        <v>219</v>
      </c>
      <c r="L147" s="260"/>
      <c r="M147" s="261" t="s">
        <v>21</v>
      </c>
      <c r="N147" s="262" t="s">
        <v>48</v>
      </c>
      <c r="O147" s="79"/>
      <c r="P147" s="225">
        <f>O147*H147</f>
        <v>0</v>
      </c>
      <c r="Q147" s="225">
        <v>0</v>
      </c>
      <c r="R147" s="225">
        <f>Q147*H147</f>
        <v>0</v>
      </c>
      <c r="S147" s="225">
        <v>0</v>
      </c>
      <c r="T147" s="226">
        <f>S147*H147</f>
        <v>0</v>
      </c>
      <c r="AR147" s="17" t="s">
        <v>262</v>
      </c>
      <c r="AT147" s="17" t="s">
        <v>258</v>
      </c>
      <c r="AU147" s="17" t="s">
        <v>84</v>
      </c>
      <c r="AY147" s="17" t="s">
        <v>212</v>
      </c>
      <c r="BE147" s="227">
        <f>IF(N147="základní",J147,0)</f>
        <v>0</v>
      </c>
      <c r="BF147" s="227">
        <f>IF(N147="snížená",J147,0)</f>
        <v>0</v>
      </c>
      <c r="BG147" s="227">
        <f>IF(N147="zákl. přenesená",J147,0)</f>
        <v>0</v>
      </c>
      <c r="BH147" s="227">
        <f>IF(N147="sníž. přenesená",J147,0)</f>
        <v>0</v>
      </c>
      <c r="BI147" s="227">
        <f>IF(N147="nulová",J147,0)</f>
        <v>0</v>
      </c>
      <c r="BJ147" s="17" t="s">
        <v>220</v>
      </c>
      <c r="BK147" s="227">
        <f>ROUND(I147*H147,2)</f>
        <v>0</v>
      </c>
      <c r="BL147" s="17" t="s">
        <v>220</v>
      </c>
      <c r="BM147" s="17" t="s">
        <v>898</v>
      </c>
    </row>
    <row r="148" s="1" customFormat="1" ht="33.75" customHeight="1">
      <c r="B148" s="38"/>
      <c r="C148" s="216" t="s">
        <v>357</v>
      </c>
      <c r="D148" s="216" t="s">
        <v>215</v>
      </c>
      <c r="E148" s="217" t="s">
        <v>402</v>
      </c>
      <c r="F148" s="218" t="s">
        <v>403</v>
      </c>
      <c r="G148" s="219" t="s">
        <v>226</v>
      </c>
      <c r="H148" s="220">
        <v>9</v>
      </c>
      <c r="I148" s="221"/>
      <c r="J148" s="222">
        <f>ROUND(I148*H148,2)</f>
        <v>0</v>
      </c>
      <c r="K148" s="218" t="s">
        <v>219</v>
      </c>
      <c r="L148" s="43"/>
      <c r="M148" s="223" t="s">
        <v>21</v>
      </c>
      <c r="N148" s="224" t="s">
        <v>48</v>
      </c>
      <c r="O148" s="79"/>
      <c r="P148" s="225">
        <f>O148*H148</f>
        <v>0</v>
      </c>
      <c r="Q148" s="225">
        <v>0</v>
      </c>
      <c r="R148" s="225">
        <f>Q148*H148</f>
        <v>0</v>
      </c>
      <c r="S148" s="225">
        <v>0</v>
      </c>
      <c r="T148" s="226">
        <f>S148*H148</f>
        <v>0</v>
      </c>
      <c r="AR148" s="17" t="s">
        <v>220</v>
      </c>
      <c r="AT148" s="17" t="s">
        <v>215</v>
      </c>
      <c r="AU148" s="17" t="s">
        <v>84</v>
      </c>
      <c r="AY148" s="17" t="s">
        <v>212</v>
      </c>
      <c r="BE148" s="227">
        <f>IF(N148="základní",J148,0)</f>
        <v>0</v>
      </c>
      <c r="BF148" s="227">
        <f>IF(N148="snížená",J148,0)</f>
        <v>0</v>
      </c>
      <c r="BG148" s="227">
        <f>IF(N148="zákl. přenesená",J148,0)</f>
        <v>0</v>
      </c>
      <c r="BH148" s="227">
        <f>IF(N148="sníž. přenesená",J148,0)</f>
        <v>0</v>
      </c>
      <c r="BI148" s="227">
        <f>IF(N148="nulová",J148,0)</f>
        <v>0</v>
      </c>
      <c r="BJ148" s="17" t="s">
        <v>220</v>
      </c>
      <c r="BK148" s="227">
        <f>ROUND(I148*H148,2)</f>
        <v>0</v>
      </c>
      <c r="BL148" s="17" t="s">
        <v>220</v>
      </c>
      <c r="BM148" s="17" t="s">
        <v>899</v>
      </c>
    </row>
    <row r="149" s="1" customFormat="1">
      <c r="B149" s="38"/>
      <c r="C149" s="39"/>
      <c r="D149" s="228" t="s">
        <v>222</v>
      </c>
      <c r="E149" s="39"/>
      <c r="F149" s="229" t="s">
        <v>405</v>
      </c>
      <c r="G149" s="39"/>
      <c r="H149" s="39"/>
      <c r="I149" s="143"/>
      <c r="J149" s="39"/>
      <c r="K149" s="39"/>
      <c r="L149" s="43"/>
      <c r="M149" s="230"/>
      <c r="N149" s="79"/>
      <c r="O149" s="79"/>
      <c r="P149" s="79"/>
      <c r="Q149" s="79"/>
      <c r="R149" s="79"/>
      <c r="S149" s="79"/>
      <c r="T149" s="80"/>
      <c r="AT149" s="17" t="s">
        <v>222</v>
      </c>
      <c r="AU149" s="17" t="s">
        <v>84</v>
      </c>
    </row>
    <row r="150" s="1" customFormat="1" ht="33.75" customHeight="1">
      <c r="B150" s="38"/>
      <c r="C150" s="216" t="s">
        <v>361</v>
      </c>
      <c r="D150" s="216" t="s">
        <v>215</v>
      </c>
      <c r="E150" s="217" t="s">
        <v>826</v>
      </c>
      <c r="F150" s="218" t="s">
        <v>827</v>
      </c>
      <c r="G150" s="219" t="s">
        <v>254</v>
      </c>
      <c r="H150" s="220">
        <v>4</v>
      </c>
      <c r="I150" s="221"/>
      <c r="J150" s="222">
        <f>ROUND(I150*H150,2)</f>
        <v>0</v>
      </c>
      <c r="K150" s="218" t="s">
        <v>219</v>
      </c>
      <c r="L150" s="43"/>
      <c r="M150" s="223" t="s">
        <v>21</v>
      </c>
      <c r="N150" s="224" t="s">
        <v>48</v>
      </c>
      <c r="O150" s="79"/>
      <c r="P150" s="225">
        <f>O150*H150</f>
        <v>0</v>
      </c>
      <c r="Q150" s="225">
        <v>0</v>
      </c>
      <c r="R150" s="225">
        <f>Q150*H150</f>
        <v>0</v>
      </c>
      <c r="S150" s="225">
        <v>0</v>
      </c>
      <c r="T150" s="226">
        <f>S150*H150</f>
        <v>0</v>
      </c>
      <c r="AR150" s="17" t="s">
        <v>220</v>
      </c>
      <c r="AT150" s="17" t="s">
        <v>215</v>
      </c>
      <c r="AU150" s="17" t="s">
        <v>84</v>
      </c>
      <c r="AY150" s="17" t="s">
        <v>212</v>
      </c>
      <c r="BE150" s="227">
        <f>IF(N150="základní",J150,0)</f>
        <v>0</v>
      </c>
      <c r="BF150" s="227">
        <f>IF(N150="snížená",J150,0)</f>
        <v>0</v>
      </c>
      <c r="BG150" s="227">
        <f>IF(N150="zákl. přenesená",J150,0)</f>
        <v>0</v>
      </c>
      <c r="BH150" s="227">
        <f>IF(N150="sníž. přenesená",J150,0)</f>
        <v>0</v>
      </c>
      <c r="BI150" s="227">
        <f>IF(N150="nulová",J150,0)</f>
        <v>0</v>
      </c>
      <c r="BJ150" s="17" t="s">
        <v>220</v>
      </c>
      <c r="BK150" s="227">
        <f>ROUND(I150*H150,2)</f>
        <v>0</v>
      </c>
      <c r="BL150" s="17" t="s">
        <v>220</v>
      </c>
      <c r="BM150" s="17" t="s">
        <v>900</v>
      </c>
    </row>
    <row r="151" s="1" customFormat="1">
      <c r="B151" s="38"/>
      <c r="C151" s="39"/>
      <c r="D151" s="228" t="s">
        <v>222</v>
      </c>
      <c r="E151" s="39"/>
      <c r="F151" s="229" t="s">
        <v>829</v>
      </c>
      <c r="G151" s="39"/>
      <c r="H151" s="39"/>
      <c r="I151" s="143"/>
      <c r="J151" s="39"/>
      <c r="K151" s="39"/>
      <c r="L151" s="43"/>
      <c r="M151" s="230"/>
      <c r="N151" s="79"/>
      <c r="O151" s="79"/>
      <c r="P151" s="79"/>
      <c r="Q151" s="79"/>
      <c r="R151" s="79"/>
      <c r="S151" s="79"/>
      <c r="T151" s="80"/>
      <c r="AT151" s="17" t="s">
        <v>222</v>
      </c>
      <c r="AU151" s="17" t="s">
        <v>84</v>
      </c>
    </row>
    <row r="152" s="12" customFormat="1">
      <c r="B152" s="231"/>
      <c r="C152" s="232"/>
      <c r="D152" s="228" t="s">
        <v>229</v>
      </c>
      <c r="E152" s="233" t="s">
        <v>21</v>
      </c>
      <c r="F152" s="234" t="s">
        <v>901</v>
      </c>
      <c r="G152" s="232"/>
      <c r="H152" s="235">
        <v>4</v>
      </c>
      <c r="I152" s="236"/>
      <c r="J152" s="232"/>
      <c r="K152" s="232"/>
      <c r="L152" s="237"/>
      <c r="M152" s="238"/>
      <c r="N152" s="239"/>
      <c r="O152" s="239"/>
      <c r="P152" s="239"/>
      <c r="Q152" s="239"/>
      <c r="R152" s="239"/>
      <c r="S152" s="239"/>
      <c r="T152" s="240"/>
      <c r="AT152" s="241" t="s">
        <v>229</v>
      </c>
      <c r="AU152" s="241" t="s">
        <v>84</v>
      </c>
      <c r="AV152" s="12" t="s">
        <v>84</v>
      </c>
      <c r="AW152" s="12" t="s">
        <v>36</v>
      </c>
      <c r="AX152" s="12" t="s">
        <v>82</v>
      </c>
      <c r="AY152" s="241" t="s">
        <v>212</v>
      </c>
    </row>
    <row r="153" s="11" customFormat="1" ht="25.92" customHeight="1">
      <c r="B153" s="200"/>
      <c r="C153" s="201"/>
      <c r="D153" s="202" t="s">
        <v>74</v>
      </c>
      <c r="E153" s="203" t="s">
        <v>407</v>
      </c>
      <c r="F153" s="203" t="s">
        <v>408</v>
      </c>
      <c r="G153" s="201"/>
      <c r="H153" s="201"/>
      <c r="I153" s="204"/>
      <c r="J153" s="205">
        <f>BK153</f>
        <v>0</v>
      </c>
      <c r="K153" s="201"/>
      <c r="L153" s="206"/>
      <c r="M153" s="207"/>
      <c r="N153" s="208"/>
      <c r="O153" s="208"/>
      <c r="P153" s="209">
        <f>SUM(P154:P193)</f>
        <v>0</v>
      </c>
      <c r="Q153" s="208"/>
      <c r="R153" s="209">
        <f>SUM(R154:R193)</f>
        <v>0</v>
      </c>
      <c r="S153" s="208"/>
      <c r="T153" s="210">
        <f>SUM(T154:T193)</f>
        <v>0</v>
      </c>
      <c r="AR153" s="211" t="s">
        <v>220</v>
      </c>
      <c r="AT153" s="212" t="s">
        <v>74</v>
      </c>
      <c r="AU153" s="212" t="s">
        <v>75</v>
      </c>
      <c r="AY153" s="211" t="s">
        <v>212</v>
      </c>
      <c r="BK153" s="213">
        <f>SUM(BK154:BK193)</f>
        <v>0</v>
      </c>
    </row>
    <row r="154" s="1" customFormat="1" ht="78.75" customHeight="1">
      <c r="B154" s="38"/>
      <c r="C154" s="216" t="s">
        <v>368</v>
      </c>
      <c r="D154" s="216" t="s">
        <v>215</v>
      </c>
      <c r="E154" s="217" t="s">
        <v>423</v>
      </c>
      <c r="F154" s="218" t="s">
        <v>831</v>
      </c>
      <c r="G154" s="219" t="s">
        <v>261</v>
      </c>
      <c r="H154" s="220">
        <v>55.350000000000001</v>
      </c>
      <c r="I154" s="221"/>
      <c r="J154" s="222">
        <f>ROUND(I154*H154,2)</f>
        <v>0</v>
      </c>
      <c r="K154" s="218" t="s">
        <v>219</v>
      </c>
      <c r="L154" s="43"/>
      <c r="M154" s="223" t="s">
        <v>21</v>
      </c>
      <c r="N154" s="224" t="s">
        <v>48</v>
      </c>
      <c r="O154" s="79"/>
      <c r="P154" s="225">
        <f>O154*H154</f>
        <v>0</v>
      </c>
      <c r="Q154" s="225">
        <v>0</v>
      </c>
      <c r="R154" s="225">
        <f>Q154*H154</f>
        <v>0</v>
      </c>
      <c r="S154" s="225">
        <v>0</v>
      </c>
      <c r="T154" s="226">
        <f>S154*H154</f>
        <v>0</v>
      </c>
      <c r="AR154" s="17" t="s">
        <v>412</v>
      </c>
      <c r="AT154" s="17" t="s">
        <v>215</v>
      </c>
      <c r="AU154" s="17" t="s">
        <v>82</v>
      </c>
      <c r="AY154" s="17" t="s">
        <v>212</v>
      </c>
      <c r="BE154" s="227">
        <f>IF(N154="základní",J154,0)</f>
        <v>0</v>
      </c>
      <c r="BF154" s="227">
        <f>IF(N154="snížená",J154,0)</f>
        <v>0</v>
      </c>
      <c r="BG154" s="227">
        <f>IF(N154="zákl. přenesená",J154,0)</f>
        <v>0</v>
      </c>
      <c r="BH154" s="227">
        <f>IF(N154="sníž. přenesená",J154,0)</f>
        <v>0</v>
      </c>
      <c r="BI154" s="227">
        <f>IF(N154="nulová",J154,0)</f>
        <v>0</v>
      </c>
      <c r="BJ154" s="17" t="s">
        <v>220</v>
      </c>
      <c r="BK154" s="227">
        <f>ROUND(I154*H154,2)</f>
        <v>0</v>
      </c>
      <c r="BL154" s="17" t="s">
        <v>412</v>
      </c>
      <c r="BM154" s="17" t="s">
        <v>902</v>
      </c>
    </row>
    <row r="155" s="1" customFormat="1">
      <c r="B155" s="38"/>
      <c r="C155" s="39"/>
      <c r="D155" s="228" t="s">
        <v>222</v>
      </c>
      <c r="E155" s="39"/>
      <c r="F155" s="229" t="s">
        <v>414</v>
      </c>
      <c r="G155" s="39"/>
      <c r="H155" s="39"/>
      <c r="I155" s="143"/>
      <c r="J155" s="39"/>
      <c r="K155" s="39"/>
      <c r="L155" s="43"/>
      <c r="M155" s="230"/>
      <c r="N155" s="79"/>
      <c r="O155" s="79"/>
      <c r="P155" s="79"/>
      <c r="Q155" s="79"/>
      <c r="R155" s="79"/>
      <c r="S155" s="79"/>
      <c r="T155" s="80"/>
      <c r="AT155" s="17" t="s">
        <v>222</v>
      </c>
      <c r="AU155" s="17" t="s">
        <v>82</v>
      </c>
    </row>
    <row r="156" s="12" customFormat="1">
      <c r="B156" s="231"/>
      <c r="C156" s="232"/>
      <c r="D156" s="228" t="s">
        <v>229</v>
      </c>
      <c r="E156" s="233" t="s">
        <v>21</v>
      </c>
      <c r="F156" s="234" t="s">
        <v>903</v>
      </c>
      <c r="G156" s="232"/>
      <c r="H156" s="235">
        <v>5.5</v>
      </c>
      <c r="I156" s="236"/>
      <c r="J156" s="232"/>
      <c r="K156" s="232"/>
      <c r="L156" s="237"/>
      <c r="M156" s="238"/>
      <c r="N156" s="239"/>
      <c r="O156" s="239"/>
      <c r="P156" s="239"/>
      <c r="Q156" s="239"/>
      <c r="R156" s="239"/>
      <c r="S156" s="239"/>
      <c r="T156" s="240"/>
      <c r="AT156" s="241" t="s">
        <v>229</v>
      </c>
      <c r="AU156" s="241" t="s">
        <v>82</v>
      </c>
      <c r="AV156" s="12" t="s">
        <v>84</v>
      </c>
      <c r="AW156" s="12" t="s">
        <v>36</v>
      </c>
      <c r="AX156" s="12" t="s">
        <v>75</v>
      </c>
      <c r="AY156" s="241" t="s">
        <v>212</v>
      </c>
    </row>
    <row r="157" s="12" customFormat="1">
      <c r="B157" s="231"/>
      <c r="C157" s="232"/>
      <c r="D157" s="228" t="s">
        <v>229</v>
      </c>
      <c r="E157" s="233" t="s">
        <v>21</v>
      </c>
      <c r="F157" s="234" t="s">
        <v>904</v>
      </c>
      <c r="G157" s="232"/>
      <c r="H157" s="235">
        <v>11.6</v>
      </c>
      <c r="I157" s="236"/>
      <c r="J157" s="232"/>
      <c r="K157" s="232"/>
      <c r="L157" s="237"/>
      <c r="M157" s="238"/>
      <c r="N157" s="239"/>
      <c r="O157" s="239"/>
      <c r="P157" s="239"/>
      <c r="Q157" s="239"/>
      <c r="R157" s="239"/>
      <c r="S157" s="239"/>
      <c r="T157" s="240"/>
      <c r="AT157" s="241" t="s">
        <v>229</v>
      </c>
      <c r="AU157" s="241" t="s">
        <v>82</v>
      </c>
      <c r="AV157" s="12" t="s">
        <v>84</v>
      </c>
      <c r="AW157" s="12" t="s">
        <v>36</v>
      </c>
      <c r="AX157" s="12" t="s">
        <v>75</v>
      </c>
      <c r="AY157" s="241" t="s">
        <v>212</v>
      </c>
    </row>
    <row r="158" s="12" customFormat="1">
      <c r="B158" s="231"/>
      <c r="C158" s="232"/>
      <c r="D158" s="228" t="s">
        <v>229</v>
      </c>
      <c r="E158" s="233" t="s">
        <v>21</v>
      </c>
      <c r="F158" s="234" t="s">
        <v>835</v>
      </c>
      <c r="G158" s="232"/>
      <c r="H158" s="235">
        <v>3.25</v>
      </c>
      <c r="I158" s="236"/>
      <c r="J158" s="232"/>
      <c r="K158" s="232"/>
      <c r="L158" s="237"/>
      <c r="M158" s="238"/>
      <c r="N158" s="239"/>
      <c r="O158" s="239"/>
      <c r="P158" s="239"/>
      <c r="Q158" s="239"/>
      <c r="R158" s="239"/>
      <c r="S158" s="239"/>
      <c r="T158" s="240"/>
      <c r="AT158" s="241" t="s">
        <v>229</v>
      </c>
      <c r="AU158" s="241" t="s">
        <v>82</v>
      </c>
      <c r="AV158" s="12" t="s">
        <v>84</v>
      </c>
      <c r="AW158" s="12" t="s">
        <v>36</v>
      </c>
      <c r="AX158" s="12" t="s">
        <v>75</v>
      </c>
      <c r="AY158" s="241" t="s">
        <v>212</v>
      </c>
    </row>
    <row r="159" s="12" customFormat="1">
      <c r="B159" s="231"/>
      <c r="C159" s="232"/>
      <c r="D159" s="228" t="s">
        <v>229</v>
      </c>
      <c r="E159" s="233" t="s">
        <v>21</v>
      </c>
      <c r="F159" s="234" t="s">
        <v>905</v>
      </c>
      <c r="G159" s="232"/>
      <c r="H159" s="235">
        <v>2</v>
      </c>
      <c r="I159" s="236"/>
      <c r="J159" s="232"/>
      <c r="K159" s="232"/>
      <c r="L159" s="237"/>
      <c r="M159" s="238"/>
      <c r="N159" s="239"/>
      <c r="O159" s="239"/>
      <c r="P159" s="239"/>
      <c r="Q159" s="239"/>
      <c r="R159" s="239"/>
      <c r="S159" s="239"/>
      <c r="T159" s="240"/>
      <c r="AT159" s="241" t="s">
        <v>229</v>
      </c>
      <c r="AU159" s="241" t="s">
        <v>82</v>
      </c>
      <c r="AV159" s="12" t="s">
        <v>84</v>
      </c>
      <c r="AW159" s="12" t="s">
        <v>36</v>
      </c>
      <c r="AX159" s="12" t="s">
        <v>75</v>
      </c>
      <c r="AY159" s="241" t="s">
        <v>212</v>
      </c>
    </row>
    <row r="160" s="12" customFormat="1">
      <c r="B160" s="231"/>
      <c r="C160" s="232"/>
      <c r="D160" s="228" t="s">
        <v>229</v>
      </c>
      <c r="E160" s="233" t="s">
        <v>21</v>
      </c>
      <c r="F160" s="234" t="s">
        <v>906</v>
      </c>
      <c r="G160" s="232"/>
      <c r="H160" s="235">
        <v>29</v>
      </c>
      <c r="I160" s="236"/>
      <c r="J160" s="232"/>
      <c r="K160" s="232"/>
      <c r="L160" s="237"/>
      <c r="M160" s="238"/>
      <c r="N160" s="239"/>
      <c r="O160" s="239"/>
      <c r="P160" s="239"/>
      <c r="Q160" s="239"/>
      <c r="R160" s="239"/>
      <c r="S160" s="239"/>
      <c r="T160" s="240"/>
      <c r="AT160" s="241" t="s">
        <v>229</v>
      </c>
      <c r="AU160" s="241" t="s">
        <v>82</v>
      </c>
      <c r="AV160" s="12" t="s">
        <v>84</v>
      </c>
      <c r="AW160" s="12" t="s">
        <v>36</v>
      </c>
      <c r="AX160" s="12" t="s">
        <v>75</v>
      </c>
      <c r="AY160" s="241" t="s">
        <v>212</v>
      </c>
    </row>
    <row r="161" s="12" customFormat="1">
      <c r="B161" s="231"/>
      <c r="C161" s="232"/>
      <c r="D161" s="228" t="s">
        <v>229</v>
      </c>
      <c r="E161" s="233" t="s">
        <v>21</v>
      </c>
      <c r="F161" s="234" t="s">
        <v>907</v>
      </c>
      <c r="G161" s="232"/>
      <c r="H161" s="235">
        <v>4</v>
      </c>
      <c r="I161" s="236"/>
      <c r="J161" s="232"/>
      <c r="K161" s="232"/>
      <c r="L161" s="237"/>
      <c r="M161" s="238"/>
      <c r="N161" s="239"/>
      <c r="O161" s="239"/>
      <c r="P161" s="239"/>
      <c r="Q161" s="239"/>
      <c r="R161" s="239"/>
      <c r="S161" s="239"/>
      <c r="T161" s="240"/>
      <c r="AT161" s="241" t="s">
        <v>229</v>
      </c>
      <c r="AU161" s="241" t="s">
        <v>82</v>
      </c>
      <c r="AV161" s="12" t="s">
        <v>84</v>
      </c>
      <c r="AW161" s="12" t="s">
        <v>36</v>
      </c>
      <c r="AX161" s="12" t="s">
        <v>75</v>
      </c>
      <c r="AY161" s="241" t="s">
        <v>212</v>
      </c>
    </row>
    <row r="162" s="13" customFormat="1">
      <c r="B162" s="242"/>
      <c r="C162" s="243"/>
      <c r="D162" s="228" t="s">
        <v>229</v>
      </c>
      <c r="E162" s="244" t="s">
        <v>21</v>
      </c>
      <c r="F162" s="245" t="s">
        <v>232</v>
      </c>
      <c r="G162" s="243"/>
      <c r="H162" s="246">
        <v>55.350000000000001</v>
      </c>
      <c r="I162" s="247"/>
      <c r="J162" s="243"/>
      <c r="K162" s="243"/>
      <c r="L162" s="248"/>
      <c r="M162" s="249"/>
      <c r="N162" s="250"/>
      <c r="O162" s="250"/>
      <c r="P162" s="250"/>
      <c r="Q162" s="250"/>
      <c r="R162" s="250"/>
      <c r="S162" s="250"/>
      <c r="T162" s="251"/>
      <c r="AT162" s="252" t="s">
        <v>229</v>
      </c>
      <c r="AU162" s="252" t="s">
        <v>82</v>
      </c>
      <c r="AV162" s="13" t="s">
        <v>220</v>
      </c>
      <c r="AW162" s="13" t="s">
        <v>36</v>
      </c>
      <c r="AX162" s="13" t="s">
        <v>82</v>
      </c>
      <c r="AY162" s="252" t="s">
        <v>212</v>
      </c>
    </row>
    <row r="163" s="1" customFormat="1" ht="78.75" customHeight="1">
      <c r="B163" s="38"/>
      <c r="C163" s="216" t="s">
        <v>374</v>
      </c>
      <c r="D163" s="216" t="s">
        <v>215</v>
      </c>
      <c r="E163" s="217" t="s">
        <v>839</v>
      </c>
      <c r="F163" s="218" t="s">
        <v>840</v>
      </c>
      <c r="G163" s="219" t="s">
        <v>261</v>
      </c>
      <c r="H163" s="220">
        <v>243.91</v>
      </c>
      <c r="I163" s="221"/>
      <c r="J163" s="222">
        <f>ROUND(I163*H163,2)</f>
        <v>0</v>
      </c>
      <c r="K163" s="218" t="s">
        <v>219</v>
      </c>
      <c r="L163" s="43"/>
      <c r="M163" s="223" t="s">
        <v>21</v>
      </c>
      <c r="N163" s="224" t="s">
        <v>48</v>
      </c>
      <c r="O163" s="79"/>
      <c r="P163" s="225">
        <f>O163*H163</f>
        <v>0</v>
      </c>
      <c r="Q163" s="225">
        <v>0</v>
      </c>
      <c r="R163" s="225">
        <f>Q163*H163</f>
        <v>0</v>
      </c>
      <c r="S163" s="225">
        <v>0</v>
      </c>
      <c r="T163" s="226">
        <f>S163*H163</f>
        <v>0</v>
      </c>
      <c r="AR163" s="17" t="s">
        <v>412</v>
      </c>
      <c r="AT163" s="17" t="s">
        <v>215</v>
      </c>
      <c r="AU163" s="17" t="s">
        <v>82</v>
      </c>
      <c r="AY163" s="17" t="s">
        <v>212</v>
      </c>
      <c r="BE163" s="227">
        <f>IF(N163="základní",J163,0)</f>
        <v>0</v>
      </c>
      <c r="BF163" s="227">
        <f>IF(N163="snížená",J163,0)</f>
        <v>0</v>
      </c>
      <c r="BG163" s="227">
        <f>IF(N163="zákl. přenesená",J163,0)</f>
        <v>0</v>
      </c>
      <c r="BH163" s="227">
        <f>IF(N163="sníž. přenesená",J163,0)</f>
        <v>0</v>
      </c>
      <c r="BI163" s="227">
        <f>IF(N163="nulová",J163,0)</f>
        <v>0</v>
      </c>
      <c r="BJ163" s="17" t="s">
        <v>220</v>
      </c>
      <c r="BK163" s="227">
        <f>ROUND(I163*H163,2)</f>
        <v>0</v>
      </c>
      <c r="BL163" s="17" t="s">
        <v>412</v>
      </c>
      <c r="BM163" s="17" t="s">
        <v>908</v>
      </c>
    </row>
    <row r="164" s="1" customFormat="1">
      <c r="B164" s="38"/>
      <c r="C164" s="39"/>
      <c r="D164" s="228" t="s">
        <v>222</v>
      </c>
      <c r="E164" s="39"/>
      <c r="F164" s="229" t="s">
        <v>414</v>
      </c>
      <c r="G164" s="39"/>
      <c r="H164" s="39"/>
      <c r="I164" s="143"/>
      <c r="J164" s="39"/>
      <c r="K164" s="39"/>
      <c r="L164" s="43"/>
      <c r="M164" s="230"/>
      <c r="N164" s="79"/>
      <c r="O164" s="79"/>
      <c r="P164" s="79"/>
      <c r="Q164" s="79"/>
      <c r="R164" s="79"/>
      <c r="S164" s="79"/>
      <c r="T164" s="80"/>
      <c r="AT164" s="17" t="s">
        <v>222</v>
      </c>
      <c r="AU164" s="17" t="s">
        <v>82</v>
      </c>
    </row>
    <row r="165" s="12" customFormat="1">
      <c r="B165" s="231"/>
      <c r="C165" s="232"/>
      <c r="D165" s="228" t="s">
        <v>229</v>
      </c>
      <c r="E165" s="233" t="s">
        <v>21</v>
      </c>
      <c r="F165" s="234" t="s">
        <v>909</v>
      </c>
      <c r="G165" s="232"/>
      <c r="H165" s="235">
        <v>243.91</v>
      </c>
      <c r="I165" s="236"/>
      <c r="J165" s="232"/>
      <c r="K165" s="232"/>
      <c r="L165" s="237"/>
      <c r="M165" s="238"/>
      <c r="N165" s="239"/>
      <c r="O165" s="239"/>
      <c r="P165" s="239"/>
      <c r="Q165" s="239"/>
      <c r="R165" s="239"/>
      <c r="S165" s="239"/>
      <c r="T165" s="240"/>
      <c r="AT165" s="241" t="s">
        <v>229</v>
      </c>
      <c r="AU165" s="241" t="s">
        <v>82</v>
      </c>
      <c r="AV165" s="12" t="s">
        <v>84</v>
      </c>
      <c r="AW165" s="12" t="s">
        <v>36</v>
      </c>
      <c r="AX165" s="12" t="s">
        <v>82</v>
      </c>
      <c r="AY165" s="241" t="s">
        <v>212</v>
      </c>
    </row>
    <row r="166" s="1" customFormat="1" ht="33.75" customHeight="1">
      <c r="B166" s="38"/>
      <c r="C166" s="216" t="s">
        <v>378</v>
      </c>
      <c r="D166" s="216" t="s">
        <v>215</v>
      </c>
      <c r="E166" s="217" t="s">
        <v>429</v>
      </c>
      <c r="F166" s="218" t="s">
        <v>843</v>
      </c>
      <c r="G166" s="219" t="s">
        <v>261</v>
      </c>
      <c r="H166" s="220">
        <v>27.5</v>
      </c>
      <c r="I166" s="221"/>
      <c r="J166" s="222">
        <f>ROUND(I166*H166,2)</f>
        <v>0</v>
      </c>
      <c r="K166" s="218" t="s">
        <v>219</v>
      </c>
      <c r="L166" s="43"/>
      <c r="M166" s="223" t="s">
        <v>21</v>
      </c>
      <c r="N166" s="224" t="s">
        <v>48</v>
      </c>
      <c r="O166" s="79"/>
      <c r="P166" s="225">
        <f>O166*H166</f>
        <v>0</v>
      </c>
      <c r="Q166" s="225">
        <v>0</v>
      </c>
      <c r="R166" s="225">
        <f>Q166*H166</f>
        <v>0</v>
      </c>
      <c r="S166" s="225">
        <v>0</v>
      </c>
      <c r="T166" s="226">
        <f>S166*H166</f>
        <v>0</v>
      </c>
      <c r="AR166" s="17" t="s">
        <v>412</v>
      </c>
      <c r="AT166" s="17" t="s">
        <v>215</v>
      </c>
      <c r="AU166" s="17" t="s">
        <v>82</v>
      </c>
      <c r="AY166" s="17" t="s">
        <v>212</v>
      </c>
      <c r="BE166" s="227">
        <f>IF(N166="základní",J166,0)</f>
        <v>0</v>
      </c>
      <c r="BF166" s="227">
        <f>IF(N166="snížená",J166,0)</f>
        <v>0</v>
      </c>
      <c r="BG166" s="227">
        <f>IF(N166="zákl. přenesená",J166,0)</f>
        <v>0</v>
      </c>
      <c r="BH166" s="227">
        <f>IF(N166="sníž. přenesená",J166,0)</f>
        <v>0</v>
      </c>
      <c r="BI166" s="227">
        <f>IF(N166="nulová",J166,0)</f>
        <v>0</v>
      </c>
      <c r="BJ166" s="17" t="s">
        <v>220</v>
      </c>
      <c r="BK166" s="227">
        <f>ROUND(I166*H166,2)</f>
        <v>0</v>
      </c>
      <c r="BL166" s="17" t="s">
        <v>412</v>
      </c>
      <c r="BM166" s="17" t="s">
        <v>910</v>
      </c>
    </row>
    <row r="167" s="1" customFormat="1">
      <c r="B167" s="38"/>
      <c r="C167" s="39"/>
      <c r="D167" s="228" t="s">
        <v>222</v>
      </c>
      <c r="E167" s="39"/>
      <c r="F167" s="229" t="s">
        <v>414</v>
      </c>
      <c r="G167" s="39"/>
      <c r="H167" s="39"/>
      <c r="I167" s="143"/>
      <c r="J167" s="39"/>
      <c r="K167" s="39"/>
      <c r="L167" s="43"/>
      <c r="M167" s="230"/>
      <c r="N167" s="79"/>
      <c r="O167" s="79"/>
      <c r="P167" s="79"/>
      <c r="Q167" s="79"/>
      <c r="R167" s="79"/>
      <c r="S167" s="79"/>
      <c r="T167" s="80"/>
      <c r="AT167" s="17" t="s">
        <v>222</v>
      </c>
      <c r="AU167" s="17" t="s">
        <v>82</v>
      </c>
    </row>
    <row r="168" s="12" customFormat="1">
      <c r="B168" s="231"/>
      <c r="C168" s="232"/>
      <c r="D168" s="228" t="s">
        <v>229</v>
      </c>
      <c r="E168" s="233" t="s">
        <v>21</v>
      </c>
      <c r="F168" s="234" t="s">
        <v>845</v>
      </c>
      <c r="G168" s="232"/>
      <c r="H168" s="235">
        <v>7.2000000000000002</v>
      </c>
      <c r="I168" s="236"/>
      <c r="J168" s="232"/>
      <c r="K168" s="232"/>
      <c r="L168" s="237"/>
      <c r="M168" s="238"/>
      <c r="N168" s="239"/>
      <c r="O168" s="239"/>
      <c r="P168" s="239"/>
      <c r="Q168" s="239"/>
      <c r="R168" s="239"/>
      <c r="S168" s="239"/>
      <c r="T168" s="240"/>
      <c r="AT168" s="241" t="s">
        <v>229</v>
      </c>
      <c r="AU168" s="241" t="s">
        <v>82</v>
      </c>
      <c r="AV168" s="12" t="s">
        <v>84</v>
      </c>
      <c r="AW168" s="12" t="s">
        <v>36</v>
      </c>
      <c r="AX168" s="12" t="s">
        <v>75</v>
      </c>
      <c r="AY168" s="241" t="s">
        <v>212</v>
      </c>
    </row>
    <row r="169" s="12" customFormat="1">
      <c r="B169" s="231"/>
      <c r="C169" s="232"/>
      <c r="D169" s="228" t="s">
        <v>229</v>
      </c>
      <c r="E169" s="233" t="s">
        <v>21</v>
      </c>
      <c r="F169" s="234" t="s">
        <v>911</v>
      </c>
      <c r="G169" s="232"/>
      <c r="H169" s="235">
        <v>20.300000000000001</v>
      </c>
      <c r="I169" s="236"/>
      <c r="J169" s="232"/>
      <c r="K169" s="232"/>
      <c r="L169" s="237"/>
      <c r="M169" s="238"/>
      <c r="N169" s="239"/>
      <c r="O169" s="239"/>
      <c r="P169" s="239"/>
      <c r="Q169" s="239"/>
      <c r="R169" s="239"/>
      <c r="S169" s="239"/>
      <c r="T169" s="240"/>
      <c r="AT169" s="241" t="s">
        <v>229</v>
      </c>
      <c r="AU169" s="241" t="s">
        <v>82</v>
      </c>
      <c r="AV169" s="12" t="s">
        <v>84</v>
      </c>
      <c r="AW169" s="12" t="s">
        <v>36</v>
      </c>
      <c r="AX169" s="12" t="s">
        <v>75</v>
      </c>
      <c r="AY169" s="241" t="s">
        <v>212</v>
      </c>
    </row>
    <row r="170" s="13" customFormat="1">
      <c r="B170" s="242"/>
      <c r="C170" s="243"/>
      <c r="D170" s="228" t="s">
        <v>229</v>
      </c>
      <c r="E170" s="244" t="s">
        <v>21</v>
      </c>
      <c r="F170" s="245" t="s">
        <v>232</v>
      </c>
      <c r="G170" s="243"/>
      <c r="H170" s="246">
        <v>27.5</v>
      </c>
      <c r="I170" s="247"/>
      <c r="J170" s="243"/>
      <c r="K170" s="243"/>
      <c r="L170" s="248"/>
      <c r="M170" s="249"/>
      <c r="N170" s="250"/>
      <c r="O170" s="250"/>
      <c r="P170" s="250"/>
      <c r="Q170" s="250"/>
      <c r="R170" s="250"/>
      <c r="S170" s="250"/>
      <c r="T170" s="251"/>
      <c r="AT170" s="252" t="s">
        <v>229</v>
      </c>
      <c r="AU170" s="252" t="s">
        <v>82</v>
      </c>
      <c r="AV170" s="13" t="s">
        <v>220</v>
      </c>
      <c r="AW170" s="13" t="s">
        <v>36</v>
      </c>
      <c r="AX170" s="13" t="s">
        <v>82</v>
      </c>
      <c r="AY170" s="252" t="s">
        <v>212</v>
      </c>
    </row>
    <row r="171" s="1" customFormat="1" ht="78.75" customHeight="1">
      <c r="B171" s="38"/>
      <c r="C171" s="216" t="s">
        <v>383</v>
      </c>
      <c r="D171" s="216" t="s">
        <v>215</v>
      </c>
      <c r="E171" s="217" t="s">
        <v>847</v>
      </c>
      <c r="F171" s="218" t="s">
        <v>848</v>
      </c>
      <c r="G171" s="219" t="s">
        <v>261</v>
      </c>
      <c r="H171" s="220">
        <v>30.449999999999999</v>
      </c>
      <c r="I171" s="221"/>
      <c r="J171" s="222">
        <f>ROUND(I171*H171,2)</f>
        <v>0</v>
      </c>
      <c r="K171" s="218" t="s">
        <v>219</v>
      </c>
      <c r="L171" s="43"/>
      <c r="M171" s="223" t="s">
        <v>21</v>
      </c>
      <c r="N171" s="224" t="s">
        <v>48</v>
      </c>
      <c r="O171" s="79"/>
      <c r="P171" s="225">
        <f>O171*H171</f>
        <v>0</v>
      </c>
      <c r="Q171" s="225">
        <v>0</v>
      </c>
      <c r="R171" s="225">
        <f>Q171*H171</f>
        <v>0</v>
      </c>
      <c r="S171" s="225">
        <v>0</v>
      </c>
      <c r="T171" s="226">
        <f>S171*H171</f>
        <v>0</v>
      </c>
      <c r="AR171" s="17" t="s">
        <v>412</v>
      </c>
      <c r="AT171" s="17" t="s">
        <v>215</v>
      </c>
      <c r="AU171" s="17" t="s">
        <v>82</v>
      </c>
      <c r="AY171" s="17" t="s">
        <v>212</v>
      </c>
      <c r="BE171" s="227">
        <f>IF(N171="základní",J171,0)</f>
        <v>0</v>
      </c>
      <c r="BF171" s="227">
        <f>IF(N171="snížená",J171,0)</f>
        <v>0</v>
      </c>
      <c r="BG171" s="227">
        <f>IF(N171="zákl. přenesená",J171,0)</f>
        <v>0</v>
      </c>
      <c r="BH171" s="227">
        <f>IF(N171="sníž. přenesená",J171,0)</f>
        <v>0</v>
      </c>
      <c r="BI171" s="227">
        <f>IF(N171="nulová",J171,0)</f>
        <v>0</v>
      </c>
      <c r="BJ171" s="17" t="s">
        <v>220</v>
      </c>
      <c r="BK171" s="227">
        <f>ROUND(I171*H171,2)</f>
        <v>0</v>
      </c>
      <c r="BL171" s="17" t="s">
        <v>412</v>
      </c>
      <c r="BM171" s="17" t="s">
        <v>912</v>
      </c>
    </row>
    <row r="172" s="1" customFormat="1">
      <c r="B172" s="38"/>
      <c r="C172" s="39"/>
      <c r="D172" s="228" t="s">
        <v>222</v>
      </c>
      <c r="E172" s="39"/>
      <c r="F172" s="229" t="s">
        <v>414</v>
      </c>
      <c r="G172" s="39"/>
      <c r="H172" s="39"/>
      <c r="I172" s="143"/>
      <c r="J172" s="39"/>
      <c r="K172" s="39"/>
      <c r="L172" s="43"/>
      <c r="M172" s="230"/>
      <c r="N172" s="79"/>
      <c r="O172" s="79"/>
      <c r="P172" s="79"/>
      <c r="Q172" s="79"/>
      <c r="R172" s="79"/>
      <c r="S172" s="79"/>
      <c r="T172" s="80"/>
      <c r="AT172" s="17" t="s">
        <v>222</v>
      </c>
      <c r="AU172" s="17" t="s">
        <v>82</v>
      </c>
    </row>
    <row r="173" s="12" customFormat="1">
      <c r="B173" s="231"/>
      <c r="C173" s="232"/>
      <c r="D173" s="228" t="s">
        <v>229</v>
      </c>
      <c r="E173" s="233" t="s">
        <v>21</v>
      </c>
      <c r="F173" s="234" t="s">
        <v>913</v>
      </c>
      <c r="G173" s="232"/>
      <c r="H173" s="235">
        <v>19.600000000000001</v>
      </c>
      <c r="I173" s="236"/>
      <c r="J173" s="232"/>
      <c r="K173" s="232"/>
      <c r="L173" s="237"/>
      <c r="M173" s="238"/>
      <c r="N173" s="239"/>
      <c r="O173" s="239"/>
      <c r="P173" s="239"/>
      <c r="Q173" s="239"/>
      <c r="R173" s="239"/>
      <c r="S173" s="239"/>
      <c r="T173" s="240"/>
      <c r="AT173" s="241" t="s">
        <v>229</v>
      </c>
      <c r="AU173" s="241" t="s">
        <v>82</v>
      </c>
      <c r="AV173" s="12" t="s">
        <v>84</v>
      </c>
      <c r="AW173" s="12" t="s">
        <v>36</v>
      </c>
      <c r="AX173" s="12" t="s">
        <v>75</v>
      </c>
      <c r="AY173" s="241" t="s">
        <v>212</v>
      </c>
    </row>
    <row r="174" s="12" customFormat="1">
      <c r="B174" s="231"/>
      <c r="C174" s="232"/>
      <c r="D174" s="228" t="s">
        <v>229</v>
      </c>
      <c r="E174" s="233" t="s">
        <v>21</v>
      </c>
      <c r="F174" s="234" t="s">
        <v>851</v>
      </c>
      <c r="G174" s="232"/>
      <c r="H174" s="235">
        <v>3.25</v>
      </c>
      <c r="I174" s="236"/>
      <c r="J174" s="232"/>
      <c r="K174" s="232"/>
      <c r="L174" s="237"/>
      <c r="M174" s="238"/>
      <c r="N174" s="239"/>
      <c r="O174" s="239"/>
      <c r="P174" s="239"/>
      <c r="Q174" s="239"/>
      <c r="R174" s="239"/>
      <c r="S174" s="239"/>
      <c r="T174" s="240"/>
      <c r="AT174" s="241" t="s">
        <v>229</v>
      </c>
      <c r="AU174" s="241" t="s">
        <v>82</v>
      </c>
      <c r="AV174" s="12" t="s">
        <v>84</v>
      </c>
      <c r="AW174" s="12" t="s">
        <v>36</v>
      </c>
      <c r="AX174" s="12" t="s">
        <v>75</v>
      </c>
      <c r="AY174" s="241" t="s">
        <v>212</v>
      </c>
    </row>
    <row r="175" s="12" customFormat="1">
      <c r="B175" s="231"/>
      <c r="C175" s="232"/>
      <c r="D175" s="228" t="s">
        <v>229</v>
      </c>
      <c r="E175" s="233" t="s">
        <v>21</v>
      </c>
      <c r="F175" s="234" t="s">
        <v>914</v>
      </c>
      <c r="G175" s="232"/>
      <c r="H175" s="235">
        <v>7.5999999999999996</v>
      </c>
      <c r="I175" s="236"/>
      <c r="J175" s="232"/>
      <c r="K175" s="232"/>
      <c r="L175" s="237"/>
      <c r="M175" s="238"/>
      <c r="N175" s="239"/>
      <c r="O175" s="239"/>
      <c r="P175" s="239"/>
      <c r="Q175" s="239"/>
      <c r="R175" s="239"/>
      <c r="S175" s="239"/>
      <c r="T175" s="240"/>
      <c r="AT175" s="241" t="s">
        <v>229</v>
      </c>
      <c r="AU175" s="241" t="s">
        <v>82</v>
      </c>
      <c r="AV175" s="12" t="s">
        <v>84</v>
      </c>
      <c r="AW175" s="12" t="s">
        <v>36</v>
      </c>
      <c r="AX175" s="12" t="s">
        <v>75</v>
      </c>
      <c r="AY175" s="241" t="s">
        <v>212</v>
      </c>
    </row>
    <row r="176" s="13" customFormat="1">
      <c r="B176" s="242"/>
      <c r="C176" s="243"/>
      <c r="D176" s="228" t="s">
        <v>229</v>
      </c>
      <c r="E176" s="244" t="s">
        <v>21</v>
      </c>
      <c r="F176" s="245" t="s">
        <v>232</v>
      </c>
      <c r="G176" s="243"/>
      <c r="H176" s="246">
        <v>30.449999999999999</v>
      </c>
      <c r="I176" s="247"/>
      <c r="J176" s="243"/>
      <c r="K176" s="243"/>
      <c r="L176" s="248"/>
      <c r="M176" s="249"/>
      <c r="N176" s="250"/>
      <c r="O176" s="250"/>
      <c r="P176" s="250"/>
      <c r="Q176" s="250"/>
      <c r="R176" s="250"/>
      <c r="S176" s="250"/>
      <c r="T176" s="251"/>
      <c r="AT176" s="252" t="s">
        <v>229</v>
      </c>
      <c r="AU176" s="252" t="s">
        <v>82</v>
      </c>
      <c r="AV176" s="13" t="s">
        <v>220</v>
      </c>
      <c r="AW176" s="13" t="s">
        <v>36</v>
      </c>
      <c r="AX176" s="13" t="s">
        <v>82</v>
      </c>
      <c r="AY176" s="252" t="s">
        <v>212</v>
      </c>
    </row>
    <row r="177" s="1" customFormat="1" ht="33.75" customHeight="1">
      <c r="B177" s="38"/>
      <c r="C177" s="216" t="s">
        <v>388</v>
      </c>
      <c r="D177" s="216" t="s">
        <v>215</v>
      </c>
      <c r="E177" s="217" t="s">
        <v>446</v>
      </c>
      <c r="F177" s="218" t="s">
        <v>853</v>
      </c>
      <c r="G177" s="219" t="s">
        <v>218</v>
      </c>
      <c r="H177" s="220">
        <v>2</v>
      </c>
      <c r="I177" s="221"/>
      <c r="J177" s="222">
        <f>ROUND(I177*H177,2)</f>
        <v>0</v>
      </c>
      <c r="K177" s="218" t="s">
        <v>219</v>
      </c>
      <c r="L177" s="43"/>
      <c r="M177" s="223" t="s">
        <v>21</v>
      </c>
      <c r="N177" s="224" t="s">
        <v>48</v>
      </c>
      <c r="O177" s="79"/>
      <c r="P177" s="225">
        <f>O177*H177</f>
        <v>0</v>
      </c>
      <c r="Q177" s="225">
        <v>0</v>
      </c>
      <c r="R177" s="225">
        <f>Q177*H177</f>
        <v>0</v>
      </c>
      <c r="S177" s="225">
        <v>0</v>
      </c>
      <c r="T177" s="226">
        <f>S177*H177</f>
        <v>0</v>
      </c>
      <c r="AR177" s="17" t="s">
        <v>412</v>
      </c>
      <c r="AT177" s="17" t="s">
        <v>215</v>
      </c>
      <c r="AU177" s="17" t="s">
        <v>82</v>
      </c>
      <c r="AY177" s="17" t="s">
        <v>212</v>
      </c>
      <c r="BE177" s="227">
        <f>IF(N177="základní",J177,0)</f>
        <v>0</v>
      </c>
      <c r="BF177" s="227">
        <f>IF(N177="snížená",J177,0)</f>
        <v>0</v>
      </c>
      <c r="BG177" s="227">
        <f>IF(N177="zákl. přenesená",J177,0)</f>
        <v>0</v>
      </c>
      <c r="BH177" s="227">
        <f>IF(N177="sníž. přenesená",J177,0)</f>
        <v>0</v>
      </c>
      <c r="BI177" s="227">
        <f>IF(N177="nulová",J177,0)</f>
        <v>0</v>
      </c>
      <c r="BJ177" s="17" t="s">
        <v>220</v>
      </c>
      <c r="BK177" s="227">
        <f>ROUND(I177*H177,2)</f>
        <v>0</v>
      </c>
      <c r="BL177" s="17" t="s">
        <v>412</v>
      </c>
      <c r="BM177" s="17" t="s">
        <v>915</v>
      </c>
    </row>
    <row r="178" s="1" customFormat="1">
      <c r="B178" s="38"/>
      <c r="C178" s="39"/>
      <c r="D178" s="228" t="s">
        <v>222</v>
      </c>
      <c r="E178" s="39"/>
      <c r="F178" s="229" t="s">
        <v>449</v>
      </c>
      <c r="G178" s="39"/>
      <c r="H178" s="39"/>
      <c r="I178" s="143"/>
      <c r="J178" s="39"/>
      <c r="K178" s="39"/>
      <c r="L178" s="43"/>
      <c r="M178" s="230"/>
      <c r="N178" s="79"/>
      <c r="O178" s="79"/>
      <c r="P178" s="79"/>
      <c r="Q178" s="79"/>
      <c r="R178" s="79"/>
      <c r="S178" s="79"/>
      <c r="T178" s="80"/>
      <c r="AT178" s="17" t="s">
        <v>222</v>
      </c>
      <c r="AU178" s="17" t="s">
        <v>82</v>
      </c>
    </row>
    <row r="179" s="12" customFormat="1">
      <c r="B179" s="231"/>
      <c r="C179" s="232"/>
      <c r="D179" s="228" t="s">
        <v>229</v>
      </c>
      <c r="E179" s="233" t="s">
        <v>21</v>
      </c>
      <c r="F179" s="234" t="s">
        <v>855</v>
      </c>
      <c r="G179" s="232"/>
      <c r="H179" s="235">
        <v>1</v>
      </c>
      <c r="I179" s="236"/>
      <c r="J179" s="232"/>
      <c r="K179" s="232"/>
      <c r="L179" s="237"/>
      <c r="M179" s="238"/>
      <c r="N179" s="239"/>
      <c r="O179" s="239"/>
      <c r="P179" s="239"/>
      <c r="Q179" s="239"/>
      <c r="R179" s="239"/>
      <c r="S179" s="239"/>
      <c r="T179" s="240"/>
      <c r="AT179" s="241" t="s">
        <v>229</v>
      </c>
      <c r="AU179" s="241" t="s">
        <v>82</v>
      </c>
      <c r="AV179" s="12" t="s">
        <v>84</v>
      </c>
      <c r="AW179" s="12" t="s">
        <v>36</v>
      </c>
      <c r="AX179" s="12" t="s">
        <v>75</v>
      </c>
      <c r="AY179" s="241" t="s">
        <v>212</v>
      </c>
    </row>
    <row r="180" s="12" customFormat="1">
      <c r="B180" s="231"/>
      <c r="C180" s="232"/>
      <c r="D180" s="228" t="s">
        <v>229</v>
      </c>
      <c r="E180" s="233" t="s">
        <v>21</v>
      </c>
      <c r="F180" s="234" t="s">
        <v>856</v>
      </c>
      <c r="G180" s="232"/>
      <c r="H180" s="235">
        <v>1</v>
      </c>
      <c r="I180" s="236"/>
      <c r="J180" s="232"/>
      <c r="K180" s="232"/>
      <c r="L180" s="237"/>
      <c r="M180" s="238"/>
      <c r="N180" s="239"/>
      <c r="O180" s="239"/>
      <c r="P180" s="239"/>
      <c r="Q180" s="239"/>
      <c r="R180" s="239"/>
      <c r="S180" s="239"/>
      <c r="T180" s="240"/>
      <c r="AT180" s="241" t="s">
        <v>229</v>
      </c>
      <c r="AU180" s="241" t="s">
        <v>82</v>
      </c>
      <c r="AV180" s="12" t="s">
        <v>84</v>
      </c>
      <c r="AW180" s="12" t="s">
        <v>36</v>
      </c>
      <c r="AX180" s="12" t="s">
        <v>75</v>
      </c>
      <c r="AY180" s="241" t="s">
        <v>212</v>
      </c>
    </row>
    <row r="181" s="13" customFormat="1">
      <c r="B181" s="242"/>
      <c r="C181" s="243"/>
      <c r="D181" s="228" t="s">
        <v>229</v>
      </c>
      <c r="E181" s="244" t="s">
        <v>21</v>
      </c>
      <c r="F181" s="245" t="s">
        <v>232</v>
      </c>
      <c r="G181" s="243"/>
      <c r="H181" s="246">
        <v>2</v>
      </c>
      <c r="I181" s="247"/>
      <c r="J181" s="243"/>
      <c r="K181" s="243"/>
      <c r="L181" s="248"/>
      <c r="M181" s="249"/>
      <c r="N181" s="250"/>
      <c r="O181" s="250"/>
      <c r="P181" s="250"/>
      <c r="Q181" s="250"/>
      <c r="R181" s="250"/>
      <c r="S181" s="250"/>
      <c r="T181" s="251"/>
      <c r="AT181" s="252" t="s">
        <v>229</v>
      </c>
      <c r="AU181" s="252" t="s">
        <v>82</v>
      </c>
      <c r="AV181" s="13" t="s">
        <v>220</v>
      </c>
      <c r="AW181" s="13" t="s">
        <v>36</v>
      </c>
      <c r="AX181" s="13" t="s">
        <v>82</v>
      </c>
      <c r="AY181" s="252" t="s">
        <v>212</v>
      </c>
    </row>
    <row r="182" s="1" customFormat="1" ht="33.75" customHeight="1">
      <c r="B182" s="38"/>
      <c r="C182" s="216" t="s">
        <v>392</v>
      </c>
      <c r="D182" s="216" t="s">
        <v>215</v>
      </c>
      <c r="E182" s="217" t="s">
        <v>452</v>
      </c>
      <c r="F182" s="218" t="s">
        <v>857</v>
      </c>
      <c r="G182" s="219" t="s">
        <v>218</v>
      </c>
      <c r="H182" s="220">
        <v>8</v>
      </c>
      <c r="I182" s="221"/>
      <c r="J182" s="222">
        <f>ROUND(I182*H182,2)</f>
        <v>0</v>
      </c>
      <c r="K182" s="218" t="s">
        <v>219</v>
      </c>
      <c r="L182" s="43"/>
      <c r="M182" s="223" t="s">
        <v>21</v>
      </c>
      <c r="N182" s="224" t="s">
        <v>48</v>
      </c>
      <c r="O182" s="79"/>
      <c r="P182" s="225">
        <f>O182*H182</f>
        <v>0</v>
      </c>
      <c r="Q182" s="225">
        <v>0</v>
      </c>
      <c r="R182" s="225">
        <f>Q182*H182</f>
        <v>0</v>
      </c>
      <c r="S182" s="225">
        <v>0</v>
      </c>
      <c r="T182" s="226">
        <f>S182*H182</f>
        <v>0</v>
      </c>
      <c r="AR182" s="17" t="s">
        <v>412</v>
      </c>
      <c r="AT182" s="17" t="s">
        <v>215</v>
      </c>
      <c r="AU182" s="17" t="s">
        <v>82</v>
      </c>
      <c r="AY182" s="17" t="s">
        <v>212</v>
      </c>
      <c r="BE182" s="227">
        <f>IF(N182="základní",J182,0)</f>
        <v>0</v>
      </c>
      <c r="BF182" s="227">
        <f>IF(N182="snížená",J182,0)</f>
        <v>0</v>
      </c>
      <c r="BG182" s="227">
        <f>IF(N182="zákl. přenesená",J182,0)</f>
        <v>0</v>
      </c>
      <c r="BH182" s="227">
        <f>IF(N182="sníž. přenesená",J182,0)</f>
        <v>0</v>
      </c>
      <c r="BI182" s="227">
        <f>IF(N182="nulová",J182,0)</f>
        <v>0</v>
      </c>
      <c r="BJ182" s="17" t="s">
        <v>220</v>
      </c>
      <c r="BK182" s="227">
        <f>ROUND(I182*H182,2)</f>
        <v>0</v>
      </c>
      <c r="BL182" s="17" t="s">
        <v>412</v>
      </c>
      <c r="BM182" s="17" t="s">
        <v>916</v>
      </c>
    </row>
    <row r="183" s="1" customFormat="1">
      <c r="B183" s="38"/>
      <c r="C183" s="39"/>
      <c r="D183" s="228" t="s">
        <v>222</v>
      </c>
      <c r="E183" s="39"/>
      <c r="F183" s="229" t="s">
        <v>449</v>
      </c>
      <c r="G183" s="39"/>
      <c r="H183" s="39"/>
      <c r="I183" s="143"/>
      <c r="J183" s="39"/>
      <c r="K183" s="39"/>
      <c r="L183" s="43"/>
      <c r="M183" s="230"/>
      <c r="N183" s="79"/>
      <c r="O183" s="79"/>
      <c r="P183" s="79"/>
      <c r="Q183" s="79"/>
      <c r="R183" s="79"/>
      <c r="S183" s="79"/>
      <c r="T183" s="80"/>
      <c r="AT183" s="17" t="s">
        <v>222</v>
      </c>
      <c r="AU183" s="17" t="s">
        <v>82</v>
      </c>
    </row>
    <row r="184" s="12" customFormat="1">
      <c r="B184" s="231"/>
      <c r="C184" s="232"/>
      <c r="D184" s="228" t="s">
        <v>229</v>
      </c>
      <c r="E184" s="233" t="s">
        <v>21</v>
      </c>
      <c r="F184" s="234" t="s">
        <v>455</v>
      </c>
      <c r="G184" s="232"/>
      <c r="H184" s="235">
        <v>1</v>
      </c>
      <c r="I184" s="236"/>
      <c r="J184" s="232"/>
      <c r="K184" s="232"/>
      <c r="L184" s="237"/>
      <c r="M184" s="238"/>
      <c r="N184" s="239"/>
      <c r="O184" s="239"/>
      <c r="P184" s="239"/>
      <c r="Q184" s="239"/>
      <c r="R184" s="239"/>
      <c r="S184" s="239"/>
      <c r="T184" s="240"/>
      <c r="AT184" s="241" t="s">
        <v>229</v>
      </c>
      <c r="AU184" s="241" t="s">
        <v>82</v>
      </c>
      <c r="AV184" s="12" t="s">
        <v>84</v>
      </c>
      <c r="AW184" s="12" t="s">
        <v>36</v>
      </c>
      <c r="AX184" s="12" t="s">
        <v>75</v>
      </c>
      <c r="AY184" s="241" t="s">
        <v>212</v>
      </c>
    </row>
    <row r="185" s="12" customFormat="1">
      <c r="B185" s="231"/>
      <c r="C185" s="232"/>
      <c r="D185" s="228" t="s">
        <v>229</v>
      </c>
      <c r="E185" s="233" t="s">
        <v>21</v>
      </c>
      <c r="F185" s="234" t="s">
        <v>860</v>
      </c>
      <c r="G185" s="232"/>
      <c r="H185" s="235">
        <v>1</v>
      </c>
      <c r="I185" s="236"/>
      <c r="J185" s="232"/>
      <c r="K185" s="232"/>
      <c r="L185" s="237"/>
      <c r="M185" s="238"/>
      <c r="N185" s="239"/>
      <c r="O185" s="239"/>
      <c r="P185" s="239"/>
      <c r="Q185" s="239"/>
      <c r="R185" s="239"/>
      <c r="S185" s="239"/>
      <c r="T185" s="240"/>
      <c r="AT185" s="241" t="s">
        <v>229</v>
      </c>
      <c r="AU185" s="241" t="s">
        <v>82</v>
      </c>
      <c r="AV185" s="12" t="s">
        <v>84</v>
      </c>
      <c r="AW185" s="12" t="s">
        <v>36</v>
      </c>
      <c r="AX185" s="12" t="s">
        <v>75</v>
      </c>
      <c r="AY185" s="241" t="s">
        <v>212</v>
      </c>
    </row>
    <row r="186" s="12" customFormat="1">
      <c r="B186" s="231"/>
      <c r="C186" s="232"/>
      <c r="D186" s="228" t="s">
        <v>229</v>
      </c>
      <c r="E186" s="233" t="s">
        <v>21</v>
      </c>
      <c r="F186" s="234" t="s">
        <v>917</v>
      </c>
      <c r="G186" s="232"/>
      <c r="H186" s="235">
        <v>6</v>
      </c>
      <c r="I186" s="236"/>
      <c r="J186" s="232"/>
      <c r="K186" s="232"/>
      <c r="L186" s="237"/>
      <c r="M186" s="238"/>
      <c r="N186" s="239"/>
      <c r="O186" s="239"/>
      <c r="P186" s="239"/>
      <c r="Q186" s="239"/>
      <c r="R186" s="239"/>
      <c r="S186" s="239"/>
      <c r="T186" s="240"/>
      <c r="AT186" s="241" t="s">
        <v>229</v>
      </c>
      <c r="AU186" s="241" t="s">
        <v>82</v>
      </c>
      <c r="AV186" s="12" t="s">
        <v>84</v>
      </c>
      <c r="AW186" s="12" t="s">
        <v>36</v>
      </c>
      <c r="AX186" s="12" t="s">
        <v>75</v>
      </c>
      <c r="AY186" s="241" t="s">
        <v>212</v>
      </c>
    </row>
    <row r="187" s="13" customFormat="1">
      <c r="B187" s="242"/>
      <c r="C187" s="243"/>
      <c r="D187" s="228" t="s">
        <v>229</v>
      </c>
      <c r="E187" s="244" t="s">
        <v>21</v>
      </c>
      <c r="F187" s="245" t="s">
        <v>232</v>
      </c>
      <c r="G187" s="243"/>
      <c r="H187" s="246">
        <v>8</v>
      </c>
      <c r="I187" s="247"/>
      <c r="J187" s="243"/>
      <c r="K187" s="243"/>
      <c r="L187" s="248"/>
      <c r="M187" s="249"/>
      <c r="N187" s="250"/>
      <c r="O187" s="250"/>
      <c r="P187" s="250"/>
      <c r="Q187" s="250"/>
      <c r="R187" s="250"/>
      <c r="S187" s="250"/>
      <c r="T187" s="251"/>
      <c r="AT187" s="252" t="s">
        <v>229</v>
      </c>
      <c r="AU187" s="252" t="s">
        <v>82</v>
      </c>
      <c r="AV187" s="13" t="s">
        <v>220</v>
      </c>
      <c r="AW187" s="13" t="s">
        <v>36</v>
      </c>
      <c r="AX187" s="13" t="s">
        <v>82</v>
      </c>
      <c r="AY187" s="252" t="s">
        <v>212</v>
      </c>
    </row>
    <row r="188" s="1" customFormat="1" ht="33.75" customHeight="1">
      <c r="B188" s="38"/>
      <c r="C188" s="216" t="s">
        <v>396</v>
      </c>
      <c r="D188" s="216" t="s">
        <v>215</v>
      </c>
      <c r="E188" s="217" t="s">
        <v>463</v>
      </c>
      <c r="F188" s="218" t="s">
        <v>861</v>
      </c>
      <c r="G188" s="219" t="s">
        <v>261</v>
      </c>
      <c r="H188" s="220">
        <v>46.100000000000001</v>
      </c>
      <c r="I188" s="221"/>
      <c r="J188" s="222">
        <f>ROUND(I188*H188,2)</f>
        <v>0</v>
      </c>
      <c r="K188" s="218" t="s">
        <v>219</v>
      </c>
      <c r="L188" s="43"/>
      <c r="M188" s="223" t="s">
        <v>21</v>
      </c>
      <c r="N188" s="224" t="s">
        <v>48</v>
      </c>
      <c r="O188" s="79"/>
      <c r="P188" s="225">
        <f>O188*H188</f>
        <v>0</v>
      </c>
      <c r="Q188" s="225">
        <v>0</v>
      </c>
      <c r="R188" s="225">
        <f>Q188*H188</f>
        <v>0</v>
      </c>
      <c r="S188" s="225">
        <v>0</v>
      </c>
      <c r="T188" s="226">
        <f>S188*H188</f>
        <v>0</v>
      </c>
      <c r="AR188" s="17" t="s">
        <v>412</v>
      </c>
      <c r="AT188" s="17" t="s">
        <v>215</v>
      </c>
      <c r="AU188" s="17" t="s">
        <v>82</v>
      </c>
      <c r="AY188" s="17" t="s">
        <v>212</v>
      </c>
      <c r="BE188" s="227">
        <f>IF(N188="základní",J188,0)</f>
        <v>0</v>
      </c>
      <c r="BF188" s="227">
        <f>IF(N188="snížená",J188,0)</f>
        <v>0</v>
      </c>
      <c r="BG188" s="227">
        <f>IF(N188="zákl. přenesená",J188,0)</f>
        <v>0</v>
      </c>
      <c r="BH188" s="227">
        <f>IF(N188="sníž. přenesená",J188,0)</f>
        <v>0</v>
      </c>
      <c r="BI188" s="227">
        <f>IF(N188="nulová",J188,0)</f>
        <v>0</v>
      </c>
      <c r="BJ188" s="17" t="s">
        <v>220</v>
      </c>
      <c r="BK188" s="227">
        <f>ROUND(I188*H188,2)</f>
        <v>0</v>
      </c>
      <c r="BL188" s="17" t="s">
        <v>412</v>
      </c>
      <c r="BM188" s="17" t="s">
        <v>918</v>
      </c>
    </row>
    <row r="189" s="1" customFormat="1">
      <c r="B189" s="38"/>
      <c r="C189" s="39"/>
      <c r="D189" s="228" t="s">
        <v>222</v>
      </c>
      <c r="E189" s="39"/>
      <c r="F189" s="229" t="s">
        <v>461</v>
      </c>
      <c r="G189" s="39"/>
      <c r="H189" s="39"/>
      <c r="I189" s="143"/>
      <c r="J189" s="39"/>
      <c r="K189" s="39"/>
      <c r="L189" s="43"/>
      <c r="M189" s="230"/>
      <c r="N189" s="79"/>
      <c r="O189" s="79"/>
      <c r="P189" s="79"/>
      <c r="Q189" s="79"/>
      <c r="R189" s="79"/>
      <c r="S189" s="79"/>
      <c r="T189" s="80"/>
      <c r="AT189" s="17" t="s">
        <v>222</v>
      </c>
      <c r="AU189" s="17" t="s">
        <v>82</v>
      </c>
    </row>
    <row r="190" s="12" customFormat="1">
      <c r="B190" s="231"/>
      <c r="C190" s="232"/>
      <c r="D190" s="228" t="s">
        <v>229</v>
      </c>
      <c r="E190" s="233" t="s">
        <v>21</v>
      </c>
      <c r="F190" s="234" t="s">
        <v>919</v>
      </c>
      <c r="G190" s="232"/>
      <c r="H190" s="235">
        <v>5.5</v>
      </c>
      <c r="I190" s="236"/>
      <c r="J190" s="232"/>
      <c r="K190" s="232"/>
      <c r="L190" s="237"/>
      <c r="M190" s="238"/>
      <c r="N190" s="239"/>
      <c r="O190" s="239"/>
      <c r="P190" s="239"/>
      <c r="Q190" s="239"/>
      <c r="R190" s="239"/>
      <c r="S190" s="239"/>
      <c r="T190" s="240"/>
      <c r="AT190" s="241" t="s">
        <v>229</v>
      </c>
      <c r="AU190" s="241" t="s">
        <v>82</v>
      </c>
      <c r="AV190" s="12" t="s">
        <v>84</v>
      </c>
      <c r="AW190" s="12" t="s">
        <v>36</v>
      </c>
      <c r="AX190" s="12" t="s">
        <v>75</v>
      </c>
      <c r="AY190" s="241" t="s">
        <v>212</v>
      </c>
    </row>
    <row r="191" s="12" customFormat="1">
      <c r="B191" s="231"/>
      <c r="C191" s="232"/>
      <c r="D191" s="228" t="s">
        <v>229</v>
      </c>
      <c r="E191" s="233" t="s">
        <v>21</v>
      </c>
      <c r="F191" s="234" t="s">
        <v>920</v>
      </c>
      <c r="G191" s="232"/>
      <c r="H191" s="235">
        <v>11.6</v>
      </c>
      <c r="I191" s="236"/>
      <c r="J191" s="232"/>
      <c r="K191" s="232"/>
      <c r="L191" s="237"/>
      <c r="M191" s="238"/>
      <c r="N191" s="239"/>
      <c r="O191" s="239"/>
      <c r="P191" s="239"/>
      <c r="Q191" s="239"/>
      <c r="R191" s="239"/>
      <c r="S191" s="239"/>
      <c r="T191" s="240"/>
      <c r="AT191" s="241" t="s">
        <v>229</v>
      </c>
      <c r="AU191" s="241" t="s">
        <v>82</v>
      </c>
      <c r="AV191" s="12" t="s">
        <v>84</v>
      </c>
      <c r="AW191" s="12" t="s">
        <v>36</v>
      </c>
      <c r="AX191" s="12" t="s">
        <v>75</v>
      </c>
      <c r="AY191" s="241" t="s">
        <v>212</v>
      </c>
    </row>
    <row r="192" s="12" customFormat="1">
      <c r="B192" s="231"/>
      <c r="C192" s="232"/>
      <c r="D192" s="228" t="s">
        <v>229</v>
      </c>
      <c r="E192" s="233" t="s">
        <v>21</v>
      </c>
      <c r="F192" s="234" t="s">
        <v>906</v>
      </c>
      <c r="G192" s="232"/>
      <c r="H192" s="235">
        <v>29</v>
      </c>
      <c r="I192" s="236"/>
      <c r="J192" s="232"/>
      <c r="K192" s="232"/>
      <c r="L192" s="237"/>
      <c r="M192" s="238"/>
      <c r="N192" s="239"/>
      <c r="O192" s="239"/>
      <c r="P192" s="239"/>
      <c r="Q192" s="239"/>
      <c r="R192" s="239"/>
      <c r="S192" s="239"/>
      <c r="T192" s="240"/>
      <c r="AT192" s="241" t="s">
        <v>229</v>
      </c>
      <c r="AU192" s="241" t="s">
        <v>82</v>
      </c>
      <c r="AV192" s="12" t="s">
        <v>84</v>
      </c>
      <c r="AW192" s="12" t="s">
        <v>36</v>
      </c>
      <c r="AX192" s="12" t="s">
        <v>75</v>
      </c>
      <c r="AY192" s="241" t="s">
        <v>212</v>
      </c>
    </row>
    <row r="193" s="13" customFormat="1">
      <c r="B193" s="242"/>
      <c r="C193" s="243"/>
      <c r="D193" s="228" t="s">
        <v>229</v>
      </c>
      <c r="E193" s="244" t="s">
        <v>21</v>
      </c>
      <c r="F193" s="245" t="s">
        <v>232</v>
      </c>
      <c r="G193" s="243"/>
      <c r="H193" s="246">
        <v>46.100000000000001</v>
      </c>
      <c r="I193" s="247"/>
      <c r="J193" s="243"/>
      <c r="K193" s="243"/>
      <c r="L193" s="248"/>
      <c r="M193" s="288"/>
      <c r="N193" s="289"/>
      <c r="O193" s="289"/>
      <c r="P193" s="289"/>
      <c r="Q193" s="289"/>
      <c r="R193" s="289"/>
      <c r="S193" s="289"/>
      <c r="T193" s="290"/>
      <c r="AT193" s="252" t="s">
        <v>229</v>
      </c>
      <c r="AU193" s="252" t="s">
        <v>82</v>
      </c>
      <c r="AV193" s="13" t="s">
        <v>220</v>
      </c>
      <c r="AW193" s="13" t="s">
        <v>36</v>
      </c>
      <c r="AX193" s="13" t="s">
        <v>82</v>
      </c>
      <c r="AY193" s="252" t="s">
        <v>212</v>
      </c>
    </row>
    <row r="194" s="1" customFormat="1" ht="6.96" customHeight="1">
      <c r="B194" s="57"/>
      <c r="C194" s="58"/>
      <c r="D194" s="58"/>
      <c r="E194" s="58"/>
      <c r="F194" s="58"/>
      <c r="G194" s="58"/>
      <c r="H194" s="58"/>
      <c r="I194" s="167"/>
      <c r="J194" s="58"/>
      <c r="K194" s="58"/>
      <c r="L194" s="43"/>
    </row>
  </sheetData>
  <sheetProtection sheet="1" autoFilter="0" formatColumns="0" formatRows="0" objects="1" scenarios="1" spinCount="100000" saltValue="JboTrNgvrjCwvT330BViE7yqmoftiE3LODJxAx3yhY0rdu5Ima0pzy0/LEkdIs0nSGn3dQu5tA3O5n5GDQnu4A==" hashValue="MQQj2Rhx7XbJpnI3xmbBpVbYBf1uuggWtxhzFspn4t/sSppgBul5iTIu4u7XaaAL98k9QPnbuL/rOJCL1JNqvw==" algorithmName="SHA-512" password="CC35"/>
  <autoFilter ref="C93:K193"/>
  <mergeCells count="15">
    <mergeCell ref="E7:H7"/>
    <mergeCell ref="E11:H11"/>
    <mergeCell ref="E9:H9"/>
    <mergeCell ref="E13:H13"/>
    <mergeCell ref="E22:H22"/>
    <mergeCell ref="E31:H31"/>
    <mergeCell ref="E52:H52"/>
    <mergeCell ref="E56:H56"/>
    <mergeCell ref="E54:H54"/>
    <mergeCell ref="E58:H58"/>
    <mergeCell ref="E80:H80"/>
    <mergeCell ref="E84:H84"/>
    <mergeCell ref="E82:H82"/>
    <mergeCell ref="E86:H8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112</v>
      </c>
    </row>
    <row r="3" ht="6.96" customHeight="1">
      <c r="B3" s="137"/>
      <c r="C3" s="138"/>
      <c r="D3" s="138"/>
      <c r="E3" s="138"/>
      <c r="F3" s="138"/>
      <c r="G3" s="138"/>
      <c r="H3" s="138"/>
      <c r="I3" s="139"/>
      <c r="J3" s="138"/>
      <c r="K3" s="138"/>
      <c r="L3" s="20"/>
      <c r="AT3" s="17" t="s">
        <v>84</v>
      </c>
    </row>
    <row r="4" ht="24.96" customHeight="1">
      <c r="B4" s="20"/>
      <c r="D4" s="140" t="s">
        <v>182</v>
      </c>
      <c r="L4" s="20"/>
      <c r="M4" s="24" t="s">
        <v>10</v>
      </c>
      <c r="AT4" s="17" t="s">
        <v>36</v>
      </c>
    </row>
    <row r="5" ht="6.96" customHeight="1">
      <c r="B5" s="20"/>
      <c r="L5" s="20"/>
    </row>
    <row r="6" ht="12" customHeight="1">
      <c r="B6" s="20"/>
      <c r="D6" s="141" t="s">
        <v>16</v>
      </c>
      <c r="L6" s="20"/>
    </row>
    <row r="7" ht="16.5" customHeight="1">
      <c r="B7" s="20"/>
      <c r="E7" s="142" t="str">
        <f>'Rekapitulace stavby'!K6</f>
        <v>Oprava přejezdů v obvodu ST Ústí n.L.</v>
      </c>
      <c r="F7" s="141"/>
      <c r="G7" s="141"/>
      <c r="H7" s="141"/>
      <c r="L7" s="20"/>
    </row>
    <row r="8">
      <c r="B8" s="20"/>
      <c r="D8" s="141" t="s">
        <v>183</v>
      </c>
      <c r="L8" s="20"/>
    </row>
    <row r="9" ht="16.5" customHeight="1">
      <c r="B9" s="20"/>
      <c r="E9" s="142" t="s">
        <v>746</v>
      </c>
      <c r="L9" s="20"/>
    </row>
    <row r="10" ht="12" customHeight="1">
      <c r="B10" s="20"/>
      <c r="D10" s="141" t="s">
        <v>185</v>
      </c>
      <c r="L10" s="20"/>
    </row>
    <row r="11" s="1" customFormat="1" ht="16.5" customHeight="1">
      <c r="B11" s="43"/>
      <c r="E11" s="141" t="s">
        <v>715</v>
      </c>
      <c r="F11" s="1"/>
      <c r="G11" s="1"/>
      <c r="H11" s="1"/>
      <c r="I11" s="143"/>
      <c r="L11" s="43"/>
    </row>
    <row r="12" s="1" customFormat="1" ht="12" customHeight="1">
      <c r="B12" s="43"/>
      <c r="D12" s="141" t="s">
        <v>187</v>
      </c>
      <c r="I12" s="143"/>
      <c r="L12" s="43"/>
    </row>
    <row r="13" s="1" customFormat="1" ht="36.96" customHeight="1">
      <c r="B13" s="43"/>
      <c r="E13" s="144" t="s">
        <v>921</v>
      </c>
      <c r="F13" s="1"/>
      <c r="G13" s="1"/>
      <c r="H13" s="1"/>
      <c r="I13" s="143"/>
      <c r="L13" s="43"/>
    </row>
    <row r="14" s="1" customFormat="1">
      <c r="B14" s="43"/>
      <c r="I14" s="143"/>
      <c r="L14" s="43"/>
    </row>
    <row r="15" s="1" customFormat="1" ht="12" customHeight="1">
      <c r="B15" s="43"/>
      <c r="D15" s="141" t="s">
        <v>18</v>
      </c>
      <c r="F15" s="17" t="s">
        <v>19</v>
      </c>
      <c r="I15" s="145" t="s">
        <v>20</v>
      </c>
      <c r="J15" s="17" t="s">
        <v>21</v>
      </c>
      <c r="L15" s="43"/>
    </row>
    <row r="16" s="1" customFormat="1" ht="12" customHeight="1">
      <c r="B16" s="43"/>
      <c r="D16" s="141" t="s">
        <v>22</v>
      </c>
      <c r="F16" s="17" t="s">
        <v>23</v>
      </c>
      <c r="I16" s="145" t="s">
        <v>24</v>
      </c>
      <c r="J16" s="146" t="str">
        <f>'Rekapitulace stavby'!AN8</f>
        <v>2. 11. 2018</v>
      </c>
      <c r="L16" s="43"/>
    </row>
    <row r="17" s="1" customFormat="1" ht="10.8" customHeight="1">
      <c r="B17" s="43"/>
      <c r="I17" s="143"/>
      <c r="L17" s="43"/>
    </row>
    <row r="18" s="1" customFormat="1" ht="12" customHeight="1">
      <c r="B18" s="43"/>
      <c r="D18" s="141" t="s">
        <v>26</v>
      </c>
      <c r="I18" s="145" t="s">
        <v>27</v>
      </c>
      <c r="J18" s="17" t="s">
        <v>28</v>
      </c>
      <c r="L18" s="43"/>
    </row>
    <row r="19" s="1" customFormat="1" ht="18" customHeight="1">
      <c r="B19" s="43"/>
      <c r="E19" s="17" t="s">
        <v>29</v>
      </c>
      <c r="I19" s="145" t="s">
        <v>30</v>
      </c>
      <c r="J19" s="17" t="s">
        <v>31</v>
      </c>
      <c r="L19" s="43"/>
    </row>
    <row r="20" s="1" customFormat="1" ht="6.96" customHeight="1">
      <c r="B20" s="43"/>
      <c r="I20" s="143"/>
      <c r="L20" s="43"/>
    </row>
    <row r="21" s="1" customFormat="1" ht="12" customHeight="1">
      <c r="B21" s="43"/>
      <c r="D21" s="141" t="s">
        <v>32</v>
      </c>
      <c r="I21" s="145" t="s">
        <v>27</v>
      </c>
      <c r="J21" s="33" t="str">
        <f>'Rekapitulace stavby'!AN13</f>
        <v>Vyplň údaj</v>
      </c>
      <c r="L21" s="43"/>
    </row>
    <row r="22" s="1" customFormat="1" ht="18" customHeight="1">
      <c r="B22" s="43"/>
      <c r="E22" s="33" t="str">
        <f>'Rekapitulace stavby'!E14</f>
        <v>Vyplň údaj</v>
      </c>
      <c r="F22" s="17"/>
      <c r="G22" s="17"/>
      <c r="H22" s="17"/>
      <c r="I22" s="145" t="s">
        <v>30</v>
      </c>
      <c r="J22" s="33" t="str">
        <f>'Rekapitulace stavby'!AN14</f>
        <v>Vyplň údaj</v>
      </c>
      <c r="L22" s="43"/>
    </row>
    <row r="23" s="1" customFormat="1" ht="6.96" customHeight="1">
      <c r="B23" s="43"/>
      <c r="I23" s="143"/>
      <c r="L23" s="43"/>
    </row>
    <row r="24" s="1" customFormat="1" ht="12" customHeight="1">
      <c r="B24" s="43"/>
      <c r="D24" s="141" t="s">
        <v>34</v>
      </c>
      <c r="I24" s="145" t="s">
        <v>27</v>
      </c>
      <c r="J24" s="17" t="str">
        <f>IF('Rekapitulace stavby'!AN16="","",'Rekapitulace stavby'!AN16)</f>
        <v/>
      </c>
      <c r="L24" s="43"/>
    </row>
    <row r="25" s="1" customFormat="1" ht="18" customHeight="1">
      <c r="B25" s="43"/>
      <c r="E25" s="17" t="str">
        <f>IF('Rekapitulace stavby'!E17="","",'Rekapitulace stavby'!E17)</f>
        <v xml:space="preserve"> </v>
      </c>
      <c r="I25" s="145" t="s">
        <v>30</v>
      </c>
      <c r="J25" s="17" t="str">
        <f>IF('Rekapitulace stavby'!AN17="","",'Rekapitulace stavby'!AN17)</f>
        <v/>
      </c>
      <c r="L25" s="43"/>
    </row>
    <row r="26" s="1" customFormat="1" ht="6.96" customHeight="1">
      <c r="B26" s="43"/>
      <c r="I26" s="143"/>
      <c r="L26" s="43"/>
    </row>
    <row r="27" s="1" customFormat="1" ht="12" customHeight="1">
      <c r="B27" s="43"/>
      <c r="D27" s="141" t="s">
        <v>37</v>
      </c>
      <c r="I27" s="145" t="s">
        <v>27</v>
      </c>
      <c r="J27" s="17" t="s">
        <v>21</v>
      </c>
      <c r="L27" s="43"/>
    </row>
    <row r="28" s="1" customFormat="1" ht="18" customHeight="1">
      <c r="B28" s="43"/>
      <c r="E28" s="17" t="s">
        <v>38</v>
      </c>
      <c r="I28" s="145" t="s">
        <v>30</v>
      </c>
      <c r="J28" s="17" t="s">
        <v>21</v>
      </c>
      <c r="L28" s="43"/>
    </row>
    <row r="29" s="1" customFormat="1" ht="6.96" customHeight="1">
      <c r="B29" s="43"/>
      <c r="I29" s="143"/>
      <c r="L29" s="43"/>
    </row>
    <row r="30" s="1" customFormat="1" ht="12" customHeight="1">
      <c r="B30" s="43"/>
      <c r="D30" s="141" t="s">
        <v>39</v>
      </c>
      <c r="I30" s="143"/>
      <c r="L30" s="43"/>
    </row>
    <row r="31" s="7" customFormat="1" ht="45" customHeight="1">
      <c r="B31" s="147"/>
      <c r="E31" s="148" t="s">
        <v>40</v>
      </c>
      <c r="F31" s="148"/>
      <c r="G31" s="148"/>
      <c r="H31" s="148"/>
      <c r="I31" s="149"/>
      <c r="L31" s="147"/>
    </row>
    <row r="32" s="1" customFormat="1" ht="6.96" customHeight="1">
      <c r="B32" s="43"/>
      <c r="I32" s="143"/>
      <c r="L32" s="43"/>
    </row>
    <row r="33" s="1" customFormat="1" ht="6.96" customHeight="1">
      <c r="B33" s="43"/>
      <c r="D33" s="71"/>
      <c r="E33" s="71"/>
      <c r="F33" s="71"/>
      <c r="G33" s="71"/>
      <c r="H33" s="71"/>
      <c r="I33" s="150"/>
      <c r="J33" s="71"/>
      <c r="K33" s="71"/>
      <c r="L33" s="43"/>
    </row>
    <row r="34" s="1" customFormat="1" ht="25.44" customHeight="1">
      <c r="B34" s="43"/>
      <c r="D34" s="151" t="s">
        <v>41</v>
      </c>
      <c r="I34" s="143"/>
      <c r="J34" s="152">
        <f>ROUND(J92, 2)</f>
        <v>0</v>
      </c>
      <c r="L34" s="43"/>
    </row>
    <row r="35" s="1" customFormat="1" ht="6.96" customHeight="1">
      <c r="B35" s="43"/>
      <c r="D35" s="71"/>
      <c r="E35" s="71"/>
      <c r="F35" s="71"/>
      <c r="G35" s="71"/>
      <c r="H35" s="71"/>
      <c r="I35" s="150"/>
      <c r="J35" s="71"/>
      <c r="K35" s="71"/>
      <c r="L35" s="43"/>
    </row>
    <row r="36" s="1" customFormat="1" ht="14.4" customHeight="1">
      <c r="B36" s="43"/>
      <c r="F36" s="153" t="s">
        <v>43</v>
      </c>
      <c r="I36" s="154" t="s">
        <v>42</v>
      </c>
      <c r="J36" s="153" t="s">
        <v>44</v>
      </c>
      <c r="L36" s="43"/>
    </row>
    <row r="37" hidden="1" s="1" customFormat="1" ht="14.4" customHeight="1">
      <c r="B37" s="43"/>
      <c r="D37" s="141" t="s">
        <v>45</v>
      </c>
      <c r="E37" s="141" t="s">
        <v>46</v>
      </c>
      <c r="F37" s="155">
        <f>ROUND((SUM(BE92:BE102)),  2)</f>
        <v>0</v>
      </c>
      <c r="I37" s="156">
        <v>0.20999999999999999</v>
      </c>
      <c r="J37" s="155">
        <f>ROUND(((SUM(BE92:BE102))*I37),  2)</f>
        <v>0</v>
      </c>
      <c r="L37" s="43"/>
    </row>
    <row r="38" hidden="1" s="1" customFormat="1" ht="14.4" customHeight="1">
      <c r="B38" s="43"/>
      <c r="E38" s="141" t="s">
        <v>47</v>
      </c>
      <c r="F38" s="155">
        <f>ROUND((SUM(BF92:BF102)),  2)</f>
        <v>0</v>
      </c>
      <c r="I38" s="156">
        <v>0.14999999999999999</v>
      </c>
      <c r="J38" s="155">
        <f>ROUND(((SUM(BF92:BF102))*I38),  2)</f>
        <v>0</v>
      </c>
      <c r="L38" s="43"/>
    </row>
    <row r="39" s="1" customFormat="1" ht="14.4" customHeight="1">
      <c r="B39" s="43"/>
      <c r="D39" s="141" t="s">
        <v>45</v>
      </c>
      <c r="E39" s="141" t="s">
        <v>48</v>
      </c>
      <c r="F39" s="155">
        <f>ROUND((SUM(BG92:BG102)),  2)</f>
        <v>0</v>
      </c>
      <c r="I39" s="156">
        <v>0.20999999999999999</v>
      </c>
      <c r="J39" s="155">
        <f>0</f>
        <v>0</v>
      </c>
      <c r="L39" s="43"/>
    </row>
    <row r="40" s="1" customFormat="1" ht="14.4" customHeight="1">
      <c r="B40" s="43"/>
      <c r="E40" s="141" t="s">
        <v>49</v>
      </c>
      <c r="F40" s="155">
        <f>ROUND((SUM(BH92:BH102)),  2)</f>
        <v>0</v>
      </c>
      <c r="I40" s="156">
        <v>0.14999999999999999</v>
      </c>
      <c r="J40" s="155">
        <f>0</f>
        <v>0</v>
      </c>
      <c r="L40" s="43"/>
    </row>
    <row r="41" hidden="1" s="1" customFormat="1" ht="14.4" customHeight="1">
      <c r="B41" s="43"/>
      <c r="E41" s="141" t="s">
        <v>50</v>
      </c>
      <c r="F41" s="155">
        <f>ROUND((SUM(BI92:BI102)),  2)</f>
        <v>0</v>
      </c>
      <c r="I41" s="156">
        <v>0</v>
      </c>
      <c r="J41" s="155">
        <f>0</f>
        <v>0</v>
      </c>
      <c r="L41" s="43"/>
    </row>
    <row r="42" s="1" customFormat="1" ht="6.96" customHeight="1">
      <c r="B42" s="43"/>
      <c r="I42" s="143"/>
      <c r="L42" s="43"/>
    </row>
    <row r="43" s="1" customFormat="1" ht="25.44" customHeight="1">
      <c r="B43" s="43"/>
      <c r="C43" s="157"/>
      <c r="D43" s="158" t="s">
        <v>51</v>
      </c>
      <c r="E43" s="159"/>
      <c r="F43" s="159"/>
      <c r="G43" s="160" t="s">
        <v>52</v>
      </c>
      <c r="H43" s="161" t="s">
        <v>53</v>
      </c>
      <c r="I43" s="162"/>
      <c r="J43" s="163">
        <f>SUM(J34:J41)</f>
        <v>0</v>
      </c>
      <c r="K43" s="164"/>
      <c r="L43" s="43"/>
    </row>
    <row r="44" s="1" customFormat="1" ht="14.4" customHeight="1">
      <c r="B44" s="165"/>
      <c r="C44" s="166"/>
      <c r="D44" s="166"/>
      <c r="E44" s="166"/>
      <c r="F44" s="166"/>
      <c r="G44" s="166"/>
      <c r="H44" s="166"/>
      <c r="I44" s="167"/>
      <c r="J44" s="166"/>
      <c r="K44" s="166"/>
      <c r="L44" s="43"/>
    </row>
    <row r="48" s="1" customFormat="1" ht="6.96" customHeight="1">
      <c r="B48" s="168"/>
      <c r="C48" s="169"/>
      <c r="D48" s="169"/>
      <c r="E48" s="169"/>
      <c r="F48" s="169"/>
      <c r="G48" s="169"/>
      <c r="H48" s="169"/>
      <c r="I48" s="170"/>
      <c r="J48" s="169"/>
      <c r="K48" s="169"/>
      <c r="L48" s="43"/>
    </row>
    <row r="49" s="1" customFormat="1" ht="24.96" customHeight="1">
      <c r="B49" s="38"/>
      <c r="C49" s="23" t="s">
        <v>189</v>
      </c>
      <c r="D49" s="39"/>
      <c r="E49" s="39"/>
      <c r="F49" s="39"/>
      <c r="G49" s="39"/>
      <c r="H49" s="39"/>
      <c r="I49" s="143"/>
      <c r="J49" s="39"/>
      <c r="K49" s="39"/>
      <c r="L49" s="43"/>
    </row>
    <row r="50" s="1" customFormat="1" ht="6.96" customHeight="1">
      <c r="B50" s="38"/>
      <c r="C50" s="39"/>
      <c r="D50" s="39"/>
      <c r="E50" s="39"/>
      <c r="F50" s="39"/>
      <c r="G50" s="39"/>
      <c r="H50" s="39"/>
      <c r="I50" s="143"/>
      <c r="J50" s="39"/>
      <c r="K50" s="39"/>
      <c r="L50" s="43"/>
    </row>
    <row r="51" s="1" customFormat="1" ht="12" customHeight="1">
      <c r="B51" s="38"/>
      <c r="C51" s="32" t="s">
        <v>16</v>
      </c>
      <c r="D51" s="39"/>
      <c r="E51" s="39"/>
      <c r="F51" s="39"/>
      <c r="G51" s="39"/>
      <c r="H51" s="39"/>
      <c r="I51" s="143"/>
      <c r="J51" s="39"/>
      <c r="K51" s="39"/>
      <c r="L51" s="43"/>
    </row>
    <row r="52" s="1" customFormat="1" ht="16.5" customHeight="1">
      <c r="B52" s="38"/>
      <c r="C52" s="39"/>
      <c r="D52" s="39"/>
      <c r="E52" s="171" t="str">
        <f>E7</f>
        <v>Oprava přejezdů v obvodu ST Ústí n.L.</v>
      </c>
      <c r="F52" s="32"/>
      <c r="G52" s="32"/>
      <c r="H52" s="32"/>
      <c r="I52" s="143"/>
      <c r="J52" s="39"/>
      <c r="K52" s="39"/>
      <c r="L52" s="43"/>
    </row>
    <row r="53" ht="12" customHeight="1">
      <c r="B53" s="21"/>
      <c r="C53" s="32" t="s">
        <v>183</v>
      </c>
      <c r="D53" s="22"/>
      <c r="E53" s="22"/>
      <c r="F53" s="22"/>
      <c r="G53" s="22"/>
      <c r="H53" s="22"/>
      <c r="I53" s="136"/>
      <c r="J53" s="22"/>
      <c r="K53" s="22"/>
      <c r="L53" s="20"/>
    </row>
    <row r="54" ht="16.5" customHeight="1">
      <c r="B54" s="21"/>
      <c r="C54" s="22"/>
      <c r="D54" s="22"/>
      <c r="E54" s="171" t="s">
        <v>746</v>
      </c>
      <c r="F54" s="22"/>
      <c r="G54" s="22"/>
      <c r="H54" s="22"/>
      <c r="I54" s="136"/>
      <c r="J54" s="22"/>
      <c r="K54" s="22"/>
      <c r="L54" s="20"/>
    </row>
    <row r="55" ht="12" customHeight="1">
      <c r="B55" s="21"/>
      <c r="C55" s="32" t="s">
        <v>185</v>
      </c>
      <c r="D55" s="22"/>
      <c r="E55" s="22"/>
      <c r="F55" s="22"/>
      <c r="G55" s="22"/>
      <c r="H55" s="22"/>
      <c r="I55" s="136"/>
      <c r="J55" s="22"/>
      <c r="K55" s="22"/>
      <c r="L55" s="20"/>
    </row>
    <row r="56" s="1" customFormat="1" ht="16.5" customHeight="1">
      <c r="B56" s="38"/>
      <c r="C56" s="39"/>
      <c r="D56" s="39"/>
      <c r="E56" s="32" t="s">
        <v>715</v>
      </c>
      <c r="F56" s="39"/>
      <c r="G56" s="39"/>
      <c r="H56" s="39"/>
      <c r="I56" s="143"/>
      <c r="J56" s="39"/>
      <c r="K56" s="39"/>
      <c r="L56" s="43"/>
    </row>
    <row r="57" s="1" customFormat="1" ht="12" customHeight="1">
      <c r="B57" s="38"/>
      <c r="C57" s="32" t="s">
        <v>187</v>
      </c>
      <c r="D57" s="39"/>
      <c r="E57" s="39"/>
      <c r="F57" s="39"/>
      <c r="G57" s="39"/>
      <c r="H57" s="39"/>
      <c r="I57" s="143"/>
      <c r="J57" s="39"/>
      <c r="K57" s="39"/>
      <c r="L57" s="43"/>
    </row>
    <row r="58" s="1" customFormat="1" ht="16.5" customHeight="1">
      <c r="B58" s="38"/>
      <c r="C58" s="39"/>
      <c r="D58" s="39"/>
      <c r="E58" s="64" t="str">
        <f>E13</f>
        <v>VRN - 1.+2. TK- P2941</v>
      </c>
      <c r="F58" s="39"/>
      <c r="G58" s="39"/>
      <c r="H58" s="39"/>
      <c r="I58" s="143"/>
      <c r="J58" s="39"/>
      <c r="K58" s="39"/>
      <c r="L58" s="43"/>
    </row>
    <row r="59" s="1" customFormat="1" ht="6.96" customHeight="1">
      <c r="B59" s="38"/>
      <c r="C59" s="39"/>
      <c r="D59" s="39"/>
      <c r="E59" s="39"/>
      <c r="F59" s="39"/>
      <c r="G59" s="39"/>
      <c r="H59" s="39"/>
      <c r="I59" s="143"/>
      <c r="J59" s="39"/>
      <c r="K59" s="39"/>
      <c r="L59" s="43"/>
    </row>
    <row r="60" s="1" customFormat="1" ht="12" customHeight="1">
      <c r="B60" s="38"/>
      <c r="C60" s="32" t="s">
        <v>22</v>
      </c>
      <c r="D60" s="39"/>
      <c r="E60" s="39"/>
      <c r="F60" s="27" t="str">
        <f>F16</f>
        <v>obvod ST Ústí n.L.</v>
      </c>
      <c r="G60" s="39"/>
      <c r="H60" s="39"/>
      <c r="I60" s="145" t="s">
        <v>24</v>
      </c>
      <c r="J60" s="67" t="str">
        <f>IF(J16="","",J16)</f>
        <v>2. 11. 2018</v>
      </c>
      <c r="K60" s="39"/>
      <c r="L60" s="43"/>
    </row>
    <row r="61" s="1" customFormat="1" ht="6.96" customHeight="1">
      <c r="B61" s="38"/>
      <c r="C61" s="39"/>
      <c r="D61" s="39"/>
      <c r="E61" s="39"/>
      <c r="F61" s="39"/>
      <c r="G61" s="39"/>
      <c r="H61" s="39"/>
      <c r="I61" s="143"/>
      <c r="J61" s="39"/>
      <c r="K61" s="39"/>
      <c r="L61" s="43"/>
    </row>
    <row r="62" s="1" customFormat="1" ht="13.65" customHeight="1">
      <c r="B62" s="38"/>
      <c r="C62" s="32" t="s">
        <v>26</v>
      </c>
      <c r="D62" s="39"/>
      <c r="E62" s="39"/>
      <c r="F62" s="27" t="str">
        <f>E19</f>
        <v>SŽDC s.o., OŘ Ústí n.L., ST Ústí n.L.</v>
      </c>
      <c r="G62" s="39"/>
      <c r="H62" s="39"/>
      <c r="I62" s="145" t="s">
        <v>34</v>
      </c>
      <c r="J62" s="36" t="str">
        <f>E25</f>
        <v xml:space="preserve"> </v>
      </c>
      <c r="K62" s="39"/>
      <c r="L62" s="43"/>
    </row>
    <row r="63" s="1" customFormat="1" ht="24.9" customHeight="1">
      <c r="B63" s="38"/>
      <c r="C63" s="32" t="s">
        <v>32</v>
      </c>
      <c r="D63" s="39"/>
      <c r="E63" s="39"/>
      <c r="F63" s="27" t="str">
        <f>IF(E22="","",E22)</f>
        <v>Vyplň údaj</v>
      </c>
      <c r="G63" s="39"/>
      <c r="H63" s="39"/>
      <c r="I63" s="145" t="s">
        <v>37</v>
      </c>
      <c r="J63" s="36" t="str">
        <f>E28</f>
        <v>Jakub Lukášek, DiS; Jan Seemann, DiS</v>
      </c>
      <c r="K63" s="39"/>
      <c r="L63" s="43"/>
    </row>
    <row r="64" s="1" customFormat="1" ht="10.32" customHeight="1">
      <c r="B64" s="38"/>
      <c r="C64" s="39"/>
      <c r="D64" s="39"/>
      <c r="E64" s="39"/>
      <c r="F64" s="39"/>
      <c r="G64" s="39"/>
      <c r="H64" s="39"/>
      <c r="I64" s="143"/>
      <c r="J64" s="39"/>
      <c r="K64" s="39"/>
      <c r="L64" s="43"/>
    </row>
    <row r="65" s="1" customFormat="1" ht="29.28" customHeight="1">
      <c r="B65" s="38"/>
      <c r="C65" s="172" t="s">
        <v>190</v>
      </c>
      <c r="D65" s="173"/>
      <c r="E65" s="173"/>
      <c r="F65" s="173"/>
      <c r="G65" s="173"/>
      <c r="H65" s="173"/>
      <c r="I65" s="174"/>
      <c r="J65" s="175" t="s">
        <v>191</v>
      </c>
      <c r="K65" s="173"/>
      <c r="L65" s="43"/>
    </row>
    <row r="66" s="1" customFormat="1" ht="10.32" customHeight="1">
      <c r="B66" s="38"/>
      <c r="C66" s="39"/>
      <c r="D66" s="39"/>
      <c r="E66" s="39"/>
      <c r="F66" s="39"/>
      <c r="G66" s="39"/>
      <c r="H66" s="39"/>
      <c r="I66" s="143"/>
      <c r="J66" s="39"/>
      <c r="K66" s="39"/>
      <c r="L66" s="43"/>
    </row>
    <row r="67" s="1" customFormat="1" ht="22.8" customHeight="1">
      <c r="B67" s="38"/>
      <c r="C67" s="176" t="s">
        <v>73</v>
      </c>
      <c r="D67" s="39"/>
      <c r="E67" s="39"/>
      <c r="F67" s="39"/>
      <c r="G67" s="39"/>
      <c r="H67" s="39"/>
      <c r="I67" s="143"/>
      <c r="J67" s="97">
        <f>J92</f>
        <v>0</v>
      </c>
      <c r="K67" s="39"/>
      <c r="L67" s="43"/>
      <c r="AU67" s="17" t="s">
        <v>192</v>
      </c>
    </row>
    <row r="68" s="8" customFormat="1" ht="24.96" customHeight="1">
      <c r="B68" s="177"/>
      <c r="C68" s="178"/>
      <c r="D68" s="179" t="s">
        <v>196</v>
      </c>
      <c r="E68" s="180"/>
      <c r="F68" s="180"/>
      <c r="G68" s="180"/>
      <c r="H68" s="180"/>
      <c r="I68" s="181"/>
      <c r="J68" s="182">
        <f>J93</f>
        <v>0</v>
      </c>
      <c r="K68" s="178"/>
      <c r="L68" s="183"/>
    </row>
    <row r="69" s="1" customFormat="1" ht="21.84" customHeight="1">
      <c r="B69" s="38"/>
      <c r="C69" s="39"/>
      <c r="D69" s="39"/>
      <c r="E69" s="39"/>
      <c r="F69" s="39"/>
      <c r="G69" s="39"/>
      <c r="H69" s="39"/>
      <c r="I69" s="143"/>
      <c r="J69" s="39"/>
      <c r="K69" s="39"/>
      <c r="L69" s="43"/>
    </row>
    <row r="70" s="1" customFormat="1" ht="6.96" customHeight="1">
      <c r="B70" s="57"/>
      <c r="C70" s="58"/>
      <c r="D70" s="58"/>
      <c r="E70" s="58"/>
      <c r="F70" s="58"/>
      <c r="G70" s="58"/>
      <c r="H70" s="58"/>
      <c r="I70" s="167"/>
      <c r="J70" s="58"/>
      <c r="K70" s="58"/>
      <c r="L70" s="43"/>
    </row>
    <row r="74" s="1" customFormat="1" ht="6.96" customHeight="1">
      <c r="B74" s="59"/>
      <c r="C74" s="60"/>
      <c r="D74" s="60"/>
      <c r="E74" s="60"/>
      <c r="F74" s="60"/>
      <c r="G74" s="60"/>
      <c r="H74" s="60"/>
      <c r="I74" s="170"/>
      <c r="J74" s="60"/>
      <c r="K74" s="60"/>
      <c r="L74" s="43"/>
    </row>
    <row r="75" s="1" customFormat="1" ht="24.96" customHeight="1">
      <c r="B75" s="38"/>
      <c r="C75" s="23" t="s">
        <v>197</v>
      </c>
      <c r="D75" s="39"/>
      <c r="E75" s="39"/>
      <c r="F75" s="39"/>
      <c r="G75" s="39"/>
      <c r="H75" s="39"/>
      <c r="I75" s="143"/>
      <c r="J75" s="39"/>
      <c r="K75" s="39"/>
      <c r="L75" s="43"/>
    </row>
    <row r="76" s="1" customFormat="1" ht="6.96" customHeight="1">
      <c r="B76" s="38"/>
      <c r="C76" s="39"/>
      <c r="D76" s="39"/>
      <c r="E76" s="39"/>
      <c r="F76" s="39"/>
      <c r="G76" s="39"/>
      <c r="H76" s="39"/>
      <c r="I76" s="143"/>
      <c r="J76" s="39"/>
      <c r="K76" s="39"/>
      <c r="L76" s="43"/>
    </row>
    <row r="77" s="1" customFormat="1" ht="12" customHeight="1">
      <c r="B77" s="38"/>
      <c r="C77" s="32" t="s">
        <v>16</v>
      </c>
      <c r="D77" s="39"/>
      <c r="E77" s="39"/>
      <c r="F77" s="39"/>
      <c r="G77" s="39"/>
      <c r="H77" s="39"/>
      <c r="I77" s="143"/>
      <c r="J77" s="39"/>
      <c r="K77" s="39"/>
      <c r="L77" s="43"/>
    </row>
    <row r="78" s="1" customFormat="1" ht="16.5" customHeight="1">
      <c r="B78" s="38"/>
      <c r="C78" s="39"/>
      <c r="D78" s="39"/>
      <c r="E78" s="171" t="str">
        <f>E7</f>
        <v>Oprava přejezdů v obvodu ST Ústí n.L.</v>
      </c>
      <c r="F78" s="32"/>
      <c r="G78" s="32"/>
      <c r="H78" s="32"/>
      <c r="I78" s="143"/>
      <c r="J78" s="39"/>
      <c r="K78" s="39"/>
      <c r="L78" s="43"/>
    </row>
    <row r="79" ht="12" customHeight="1">
      <c r="B79" s="21"/>
      <c r="C79" s="32" t="s">
        <v>183</v>
      </c>
      <c r="D79" s="22"/>
      <c r="E79" s="22"/>
      <c r="F79" s="22"/>
      <c r="G79" s="22"/>
      <c r="H79" s="22"/>
      <c r="I79" s="136"/>
      <c r="J79" s="22"/>
      <c r="K79" s="22"/>
      <c r="L79" s="20"/>
    </row>
    <row r="80" ht="16.5" customHeight="1">
      <c r="B80" s="21"/>
      <c r="C80" s="22"/>
      <c r="D80" s="22"/>
      <c r="E80" s="171" t="s">
        <v>746</v>
      </c>
      <c r="F80" s="22"/>
      <c r="G80" s="22"/>
      <c r="H80" s="22"/>
      <c r="I80" s="136"/>
      <c r="J80" s="22"/>
      <c r="K80" s="22"/>
      <c r="L80" s="20"/>
    </row>
    <row r="81" ht="12" customHeight="1">
      <c r="B81" s="21"/>
      <c r="C81" s="32" t="s">
        <v>185</v>
      </c>
      <c r="D81" s="22"/>
      <c r="E81" s="22"/>
      <c r="F81" s="22"/>
      <c r="G81" s="22"/>
      <c r="H81" s="22"/>
      <c r="I81" s="136"/>
      <c r="J81" s="22"/>
      <c r="K81" s="22"/>
      <c r="L81" s="20"/>
    </row>
    <row r="82" s="1" customFormat="1" ht="16.5" customHeight="1">
      <c r="B82" s="38"/>
      <c r="C82" s="39"/>
      <c r="D82" s="39"/>
      <c r="E82" s="32" t="s">
        <v>715</v>
      </c>
      <c r="F82" s="39"/>
      <c r="G82" s="39"/>
      <c r="H82" s="39"/>
      <c r="I82" s="143"/>
      <c r="J82" s="39"/>
      <c r="K82" s="39"/>
      <c r="L82" s="43"/>
    </row>
    <row r="83" s="1" customFormat="1" ht="12" customHeight="1">
      <c r="B83" s="38"/>
      <c r="C83" s="32" t="s">
        <v>187</v>
      </c>
      <c r="D83" s="39"/>
      <c r="E83" s="39"/>
      <c r="F83" s="39"/>
      <c r="G83" s="39"/>
      <c r="H83" s="39"/>
      <c r="I83" s="143"/>
      <c r="J83" s="39"/>
      <c r="K83" s="39"/>
      <c r="L83" s="43"/>
    </row>
    <row r="84" s="1" customFormat="1" ht="16.5" customHeight="1">
      <c r="B84" s="38"/>
      <c r="C84" s="39"/>
      <c r="D84" s="39"/>
      <c r="E84" s="64" t="str">
        <f>E13</f>
        <v>VRN - 1.+2. TK- P2941</v>
      </c>
      <c r="F84" s="39"/>
      <c r="G84" s="39"/>
      <c r="H84" s="39"/>
      <c r="I84" s="143"/>
      <c r="J84" s="39"/>
      <c r="K84" s="39"/>
      <c r="L84" s="43"/>
    </row>
    <row r="85" s="1" customFormat="1" ht="6.96" customHeight="1">
      <c r="B85" s="38"/>
      <c r="C85" s="39"/>
      <c r="D85" s="39"/>
      <c r="E85" s="39"/>
      <c r="F85" s="39"/>
      <c r="G85" s="39"/>
      <c r="H85" s="39"/>
      <c r="I85" s="143"/>
      <c r="J85" s="39"/>
      <c r="K85" s="39"/>
      <c r="L85" s="43"/>
    </row>
    <row r="86" s="1" customFormat="1" ht="12" customHeight="1">
      <c r="B86" s="38"/>
      <c r="C86" s="32" t="s">
        <v>22</v>
      </c>
      <c r="D86" s="39"/>
      <c r="E86" s="39"/>
      <c r="F86" s="27" t="str">
        <f>F16</f>
        <v>obvod ST Ústí n.L.</v>
      </c>
      <c r="G86" s="39"/>
      <c r="H86" s="39"/>
      <c r="I86" s="145" t="s">
        <v>24</v>
      </c>
      <c r="J86" s="67" t="str">
        <f>IF(J16="","",J16)</f>
        <v>2. 11. 2018</v>
      </c>
      <c r="K86" s="39"/>
      <c r="L86" s="43"/>
    </row>
    <row r="87" s="1" customFormat="1" ht="6.96" customHeight="1">
      <c r="B87" s="38"/>
      <c r="C87" s="39"/>
      <c r="D87" s="39"/>
      <c r="E87" s="39"/>
      <c r="F87" s="39"/>
      <c r="G87" s="39"/>
      <c r="H87" s="39"/>
      <c r="I87" s="143"/>
      <c r="J87" s="39"/>
      <c r="K87" s="39"/>
      <c r="L87" s="43"/>
    </row>
    <row r="88" s="1" customFormat="1" ht="13.65" customHeight="1">
      <c r="B88" s="38"/>
      <c r="C88" s="32" t="s">
        <v>26</v>
      </c>
      <c r="D88" s="39"/>
      <c r="E88" s="39"/>
      <c r="F88" s="27" t="str">
        <f>E19</f>
        <v>SŽDC s.o., OŘ Ústí n.L., ST Ústí n.L.</v>
      </c>
      <c r="G88" s="39"/>
      <c r="H88" s="39"/>
      <c r="I88" s="145" t="s">
        <v>34</v>
      </c>
      <c r="J88" s="36" t="str">
        <f>E25</f>
        <v xml:space="preserve"> </v>
      </c>
      <c r="K88" s="39"/>
      <c r="L88" s="43"/>
    </row>
    <row r="89" s="1" customFormat="1" ht="24.9" customHeight="1">
      <c r="B89" s="38"/>
      <c r="C89" s="32" t="s">
        <v>32</v>
      </c>
      <c r="D89" s="39"/>
      <c r="E89" s="39"/>
      <c r="F89" s="27" t="str">
        <f>IF(E22="","",E22)</f>
        <v>Vyplň údaj</v>
      </c>
      <c r="G89" s="39"/>
      <c r="H89" s="39"/>
      <c r="I89" s="145" t="s">
        <v>37</v>
      </c>
      <c r="J89" s="36" t="str">
        <f>E28</f>
        <v>Jakub Lukášek, DiS; Jan Seemann, DiS</v>
      </c>
      <c r="K89" s="39"/>
      <c r="L89" s="43"/>
    </row>
    <row r="90" s="1" customFormat="1" ht="10.32" customHeight="1">
      <c r="B90" s="38"/>
      <c r="C90" s="39"/>
      <c r="D90" s="39"/>
      <c r="E90" s="39"/>
      <c r="F90" s="39"/>
      <c r="G90" s="39"/>
      <c r="H90" s="39"/>
      <c r="I90" s="143"/>
      <c r="J90" s="39"/>
      <c r="K90" s="39"/>
      <c r="L90" s="43"/>
    </row>
    <row r="91" s="10" customFormat="1" ht="29.28" customHeight="1">
      <c r="B91" s="190"/>
      <c r="C91" s="191" t="s">
        <v>198</v>
      </c>
      <c r="D91" s="192" t="s">
        <v>60</v>
      </c>
      <c r="E91" s="192" t="s">
        <v>56</v>
      </c>
      <c r="F91" s="192" t="s">
        <v>57</v>
      </c>
      <c r="G91" s="192" t="s">
        <v>199</v>
      </c>
      <c r="H91" s="192" t="s">
        <v>200</v>
      </c>
      <c r="I91" s="193" t="s">
        <v>201</v>
      </c>
      <c r="J91" s="192" t="s">
        <v>191</v>
      </c>
      <c r="K91" s="194" t="s">
        <v>202</v>
      </c>
      <c r="L91" s="195"/>
      <c r="M91" s="87" t="s">
        <v>21</v>
      </c>
      <c r="N91" s="88" t="s">
        <v>45</v>
      </c>
      <c r="O91" s="88" t="s">
        <v>203</v>
      </c>
      <c r="P91" s="88" t="s">
        <v>204</v>
      </c>
      <c r="Q91" s="88" t="s">
        <v>205</v>
      </c>
      <c r="R91" s="88" t="s">
        <v>206</v>
      </c>
      <c r="S91" s="88" t="s">
        <v>207</v>
      </c>
      <c r="T91" s="89" t="s">
        <v>208</v>
      </c>
    </row>
    <row r="92" s="1" customFormat="1" ht="22.8" customHeight="1">
      <c r="B92" s="38"/>
      <c r="C92" s="94" t="s">
        <v>209</v>
      </c>
      <c r="D92" s="39"/>
      <c r="E92" s="39"/>
      <c r="F92" s="39"/>
      <c r="G92" s="39"/>
      <c r="H92" s="39"/>
      <c r="I92" s="143"/>
      <c r="J92" s="196">
        <f>BK92</f>
        <v>0</v>
      </c>
      <c r="K92" s="39"/>
      <c r="L92" s="43"/>
      <c r="M92" s="90"/>
      <c r="N92" s="91"/>
      <c r="O92" s="91"/>
      <c r="P92" s="197">
        <f>P93</f>
        <v>0</v>
      </c>
      <c r="Q92" s="91"/>
      <c r="R92" s="197">
        <f>R93</f>
        <v>0</v>
      </c>
      <c r="S92" s="91"/>
      <c r="T92" s="198">
        <f>T93</f>
        <v>0</v>
      </c>
      <c r="AT92" s="17" t="s">
        <v>74</v>
      </c>
      <c r="AU92" s="17" t="s">
        <v>192</v>
      </c>
      <c r="BK92" s="199">
        <f>BK93</f>
        <v>0</v>
      </c>
    </row>
    <row r="93" s="11" customFormat="1" ht="25.92" customHeight="1">
      <c r="B93" s="200"/>
      <c r="C93" s="201"/>
      <c r="D93" s="202" t="s">
        <v>74</v>
      </c>
      <c r="E93" s="203" t="s">
        <v>98</v>
      </c>
      <c r="F93" s="203" t="s">
        <v>466</v>
      </c>
      <c r="G93" s="201"/>
      <c r="H93" s="201"/>
      <c r="I93" s="204"/>
      <c r="J93" s="205">
        <f>BK93</f>
        <v>0</v>
      </c>
      <c r="K93" s="201"/>
      <c r="L93" s="206"/>
      <c r="M93" s="207"/>
      <c r="N93" s="208"/>
      <c r="O93" s="208"/>
      <c r="P93" s="209">
        <f>SUM(P94:P102)</f>
        <v>0</v>
      </c>
      <c r="Q93" s="208"/>
      <c r="R93" s="209">
        <f>SUM(R94:R102)</f>
        <v>0</v>
      </c>
      <c r="S93" s="208"/>
      <c r="T93" s="210">
        <f>SUM(T94:T102)</f>
        <v>0</v>
      </c>
      <c r="AR93" s="211" t="s">
        <v>213</v>
      </c>
      <c r="AT93" s="212" t="s">
        <v>74</v>
      </c>
      <c r="AU93" s="212" t="s">
        <v>75</v>
      </c>
      <c r="AY93" s="211" t="s">
        <v>212</v>
      </c>
      <c r="BK93" s="213">
        <f>SUM(BK94:BK102)</f>
        <v>0</v>
      </c>
    </row>
    <row r="94" s="1" customFormat="1" ht="22.5" customHeight="1">
      <c r="B94" s="38"/>
      <c r="C94" s="216" t="s">
        <v>82</v>
      </c>
      <c r="D94" s="216" t="s">
        <v>215</v>
      </c>
      <c r="E94" s="217" t="s">
        <v>716</v>
      </c>
      <c r="F94" s="218" t="s">
        <v>717</v>
      </c>
      <c r="G94" s="219" t="s">
        <v>731</v>
      </c>
      <c r="H94" s="283"/>
      <c r="I94" s="221"/>
      <c r="J94" s="222">
        <f>ROUND(I94*H94,2)</f>
        <v>0</v>
      </c>
      <c r="K94" s="218" t="s">
        <v>219</v>
      </c>
      <c r="L94" s="43"/>
      <c r="M94" s="223" t="s">
        <v>21</v>
      </c>
      <c r="N94" s="224" t="s">
        <v>48</v>
      </c>
      <c r="O94" s="79"/>
      <c r="P94" s="225">
        <f>O94*H94</f>
        <v>0</v>
      </c>
      <c r="Q94" s="225">
        <v>0</v>
      </c>
      <c r="R94" s="225">
        <f>Q94*H94</f>
        <v>0</v>
      </c>
      <c r="S94" s="225">
        <v>0</v>
      </c>
      <c r="T94" s="226">
        <f>S94*H94</f>
        <v>0</v>
      </c>
      <c r="AR94" s="17" t="s">
        <v>220</v>
      </c>
      <c r="AT94" s="17" t="s">
        <v>215</v>
      </c>
      <c r="AU94" s="17" t="s">
        <v>82</v>
      </c>
      <c r="AY94" s="17" t="s">
        <v>212</v>
      </c>
      <c r="BE94" s="227">
        <f>IF(N94="základní",J94,0)</f>
        <v>0</v>
      </c>
      <c r="BF94" s="227">
        <f>IF(N94="snížená",J94,0)</f>
        <v>0</v>
      </c>
      <c r="BG94" s="227">
        <f>IF(N94="zákl. přenesená",J94,0)</f>
        <v>0</v>
      </c>
      <c r="BH94" s="227">
        <f>IF(N94="sníž. přenesená",J94,0)</f>
        <v>0</v>
      </c>
      <c r="BI94" s="227">
        <f>IF(N94="nulová",J94,0)</f>
        <v>0</v>
      </c>
      <c r="BJ94" s="17" t="s">
        <v>220</v>
      </c>
      <c r="BK94" s="227">
        <f>ROUND(I94*H94,2)</f>
        <v>0</v>
      </c>
      <c r="BL94" s="17" t="s">
        <v>220</v>
      </c>
      <c r="BM94" s="17" t="s">
        <v>922</v>
      </c>
    </row>
    <row r="95" s="1" customFormat="1" ht="22.5" customHeight="1">
      <c r="B95" s="38"/>
      <c r="C95" s="216" t="s">
        <v>84</v>
      </c>
      <c r="D95" s="216" t="s">
        <v>215</v>
      </c>
      <c r="E95" s="217" t="s">
        <v>719</v>
      </c>
      <c r="F95" s="218" t="s">
        <v>720</v>
      </c>
      <c r="G95" s="219" t="s">
        <v>731</v>
      </c>
      <c r="H95" s="283"/>
      <c r="I95" s="221"/>
      <c r="J95" s="222">
        <f>ROUND(I95*H95,2)</f>
        <v>0</v>
      </c>
      <c r="K95" s="218" t="s">
        <v>219</v>
      </c>
      <c r="L95" s="43"/>
      <c r="M95" s="223" t="s">
        <v>21</v>
      </c>
      <c r="N95" s="224" t="s">
        <v>48</v>
      </c>
      <c r="O95" s="79"/>
      <c r="P95" s="225">
        <f>O95*H95</f>
        <v>0</v>
      </c>
      <c r="Q95" s="225">
        <v>0</v>
      </c>
      <c r="R95" s="225">
        <f>Q95*H95</f>
        <v>0</v>
      </c>
      <c r="S95" s="225">
        <v>0</v>
      </c>
      <c r="T95" s="226">
        <f>S95*H95</f>
        <v>0</v>
      </c>
      <c r="AR95" s="17" t="s">
        <v>220</v>
      </c>
      <c r="AT95" s="17" t="s">
        <v>215</v>
      </c>
      <c r="AU95" s="17" t="s">
        <v>82</v>
      </c>
      <c r="AY95" s="17" t="s">
        <v>212</v>
      </c>
      <c r="BE95" s="227">
        <f>IF(N95="základní",J95,0)</f>
        <v>0</v>
      </c>
      <c r="BF95" s="227">
        <f>IF(N95="snížená",J95,0)</f>
        <v>0</v>
      </c>
      <c r="BG95" s="227">
        <f>IF(N95="zákl. přenesená",J95,0)</f>
        <v>0</v>
      </c>
      <c r="BH95" s="227">
        <f>IF(N95="sníž. přenesená",J95,0)</f>
        <v>0</v>
      </c>
      <c r="BI95" s="227">
        <f>IF(N95="nulová",J95,0)</f>
        <v>0</v>
      </c>
      <c r="BJ95" s="17" t="s">
        <v>220</v>
      </c>
      <c r="BK95" s="227">
        <f>ROUND(I95*H95,2)</f>
        <v>0</v>
      </c>
      <c r="BL95" s="17" t="s">
        <v>220</v>
      </c>
      <c r="BM95" s="17" t="s">
        <v>923</v>
      </c>
    </row>
    <row r="96" s="1" customFormat="1" ht="22.5" customHeight="1">
      <c r="B96" s="38"/>
      <c r="C96" s="216" t="s">
        <v>91</v>
      </c>
      <c r="D96" s="216" t="s">
        <v>215</v>
      </c>
      <c r="E96" s="217" t="s">
        <v>722</v>
      </c>
      <c r="F96" s="218" t="s">
        <v>723</v>
      </c>
      <c r="G96" s="219" t="s">
        <v>731</v>
      </c>
      <c r="H96" s="283"/>
      <c r="I96" s="221"/>
      <c r="J96" s="222">
        <f>ROUND(I96*H96,2)</f>
        <v>0</v>
      </c>
      <c r="K96" s="218" t="s">
        <v>219</v>
      </c>
      <c r="L96" s="43"/>
      <c r="M96" s="223" t="s">
        <v>21</v>
      </c>
      <c r="N96" s="224" t="s">
        <v>48</v>
      </c>
      <c r="O96" s="79"/>
      <c r="P96" s="225">
        <f>O96*H96</f>
        <v>0</v>
      </c>
      <c r="Q96" s="225">
        <v>0</v>
      </c>
      <c r="R96" s="225">
        <f>Q96*H96</f>
        <v>0</v>
      </c>
      <c r="S96" s="225">
        <v>0</v>
      </c>
      <c r="T96" s="226">
        <f>S96*H96</f>
        <v>0</v>
      </c>
      <c r="AR96" s="17" t="s">
        <v>220</v>
      </c>
      <c r="AT96" s="17" t="s">
        <v>215</v>
      </c>
      <c r="AU96" s="17" t="s">
        <v>82</v>
      </c>
      <c r="AY96" s="17" t="s">
        <v>212</v>
      </c>
      <c r="BE96" s="227">
        <f>IF(N96="základní",J96,0)</f>
        <v>0</v>
      </c>
      <c r="BF96" s="227">
        <f>IF(N96="snížená",J96,0)</f>
        <v>0</v>
      </c>
      <c r="BG96" s="227">
        <f>IF(N96="zákl. přenesená",J96,0)</f>
        <v>0</v>
      </c>
      <c r="BH96" s="227">
        <f>IF(N96="sníž. přenesená",J96,0)</f>
        <v>0</v>
      </c>
      <c r="BI96" s="227">
        <f>IF(N96="nulová",J96,0)</f>
        <v>0</v>
      </c>
      <c r="BJ96" s="17" t="s">
        <v>220</v>
      </c>
      <c r="BK96" s="227">
        <f>ROUND(I96*H96,2)</f>
        <v>0</v>
      </c>
      <c r="BL96" s="17" t="s">
        <v>220</v>
      </c>
      <c r="BM96" s="17" t="s">
        <v>924</v>
      </c>
    </row>
    <row r="97" s="1" customFormat="1" ht="22.5" customHeight="1">
      <c r="B97" s="38"/>
      <c r="C97" s="216" t="s">
        <v>220</v>
      </c>
      <c r="D97" s="216" t="s">
        <v>215</v>
      </c>
      <c r="E97" s="217" t="s">
        <v>925</v>
      </c>
      <c r="F97" s="218" t="s">
        <v>926</v>
      </c>
      <c r="G97" s="219" t="s">
        <v>731</v>
      </c>
      <c r="H97" s="283"/>
      <c r="I97" s="221"/>
      <c r="J97" s="222">
        <f>ROUND(I97*H97,2)</f>
        <v>0</v>
      </c>
      <c r="K97" s="218" t="s">
        <v>219</v>
      </c>
      <c r="L97" s="43"/>
      <c r="M97" s="223" t="s">
        <v>21</v>
      </c>
      <c r="N97" s="224" t="s">
        <v>48</v>
      </c>
      <c r="O97" s="79"/>
      <c r="P97" s="225">
        <f>O97*H97</f>
        <v>0</v>
      </c>
      <c r="Q97" s="225">
        <v>0</v>
      </c>
      <c r="R97" s="225">
        <f>Q97*H97</f>
        <v>0</v>
      </c>
      <c r="S97" s="225">
        <v>0</v>
      </c>
      <c r="T97" s="226">
        <f>S97*H97</f>
        <v>0</v>
      </c>
      <c r="AR97" s="17" t="s">
        <v>220</v>
      </c>
      <c r="AT97" s="17" t="s">
        <v>215</v>
      </c>
      <c r="AU97" s="17" t="s">
        <v>82</v>
      </c>
      <c r="AY97" s="17" t="s">
        <v>212</v>
      </c>
      <c r="BE97" s="227">
        <f>IF(N97="základní",J97,0)</f>
        <v>0</v>
      </c>
      <c r="BF97" s="227">
        <f>IF(N97="snížená",J97,0)</f>
        <v>0</v>
      </c>
      <c r="BG97" s="227">
        <f>IF(N97="zákl. přenesená",J97,0)</f>
        <v>0</v>
      </c>
      <c r="BH97" s="227">
        <f>IF(N97="sníž. přenesená",J97,0)</f>
        <v>0</v>
      </c>
      <c r="BI97" s="227">
        <f>IF(N97="nulová",J97,0)</f>
        <v>0</v>
      </c>
      <c r="BJ97" s="17" t="s">
        <v>220</v>
      </c>
      <c r="BK97" s="227">
        <f>ROUND(I97*H97,2)</f>
        <v>0</v>
      </c>
      <c r="BL97" s="17" t="s">
        <v>220</v>
      </c>
      <c r="BM97" s="17" t="s">
        <v>927</v>
      </c>
    </row>
    <row r="98" s="1" customFormat="1" ht="33.75" customHeight="1">
      <c r="B98" s="38"/>
      <c r="C98" s="216" t="s">
        <v>213</v>
      </c>
      <c r="D98" s="216" t="s">
        <v>215</v>
      </c>
      <c r="E98" s="217" t="s">
        <v>725</v>
      </c>
      <c r="F98" s="218" t="s">
        <v>726</v>
      </c>
      <c r="G98" s="219" t="s">
        <v>731</v>
      </c>
      <c r="H98" s="283"/>
      <c r="I98" s="221"/>
      <c r="J98" s="222">
        <f>ROUND(I98*H98,2)</f>
        <v>0</v>
      </c>
      <c r="K98" s="218" t="s">
        <v>219</v>
      </c>
      <c r="L98" s="43"/>
      <c r="M98" s="223" t="s">
        <v>21</v>
      </c>
      <c r="N98" s="224" t="s">
        <v>48</v>
      </c>
      <c r="O98" s="79"/>
      <c r="P98" s="225">
        <f>O98*H98</f>
        <v>0</v>
      </c>
      <c r="Q98" s="225">
        <v>0</v>
      </c>
      <c r="R98" s="225">
        <f>Q98*H98</f>
        <v>0</v>
      </c>
      <c r="S98" s="225">
        <v>0</v>
      </c>
      <c r="T98" s="226">
        <f>S98*H98</f>
        <v>0</v>
      </c>
      <c r="AR98" s="17" t="s">
        <v>220</v>
      </c>
      <c r="AT98" s="17" t="s">
        <v>215</v>
      </c>
      <c r="AU98" s="17" t="s">
        <v>82</v>
      </c>
      <c r="AY98" s="17" t="s">
        <v>212</v>
      </c>
      <c r="BE98" s="227">
        <f>IF(N98="základní",J98,0)</f>
        <v>0</v>
      </c>
      <c r="BF98" s="227">
        <f>IF(N98="snížená",J98,0)</f>
        <v>0</v>
      </c>
      <c r="BG98" s="227">
        <f>IF(N98="zákl. přenesená",J98,0)</f>
        <v>0</v>
      </c>
      <c r="BH98" s="227">
        <f>IF(N98="sníž. přenesená",J98,0)</f>
        <v>0</v>
      </c>
      <c r="BI98" s="227">
        <f>IF(N98="nulová",J98,0)</f>
        <v>0</v>
      </c>
      <c r="BJ98" s="17" t="s">
        <v>220</v>
      </c>
      <c r="BK98" s="227">
        <f>ROUND(I98*H98,2)</f>
        <v>0</v>
      </c>
      <c r="BL98" s="17" t="s">
        <v>220</v>
      </c>
      <c r="BM98" s="17" t="s">
        <v>928</v>
      </c>
    </row>
    <row r="99" s="1" customFormat="1">
      <c r="B99" s="38"/>
      <c r="C99" s="39"/>
      <c r="D99" s="228" t="s">
        <v>222</v>
      </c>
      <c r="E99" s="39"/>
      <c r="F99" s="229" t="s">
        <v>728</v>
      </c>
      <c r="G99" s="39"/>
      <c r="H99" s="39"/>
      <c r="I99" s="143"/>
      <c r="J99" s="39"/>
      <c r="K99" s="39"/>
      <c r="L99" s="43"/>
      <c r="M99" s="230"/>
      <c r="N99" s="79"/>
      <c r="O99" s="79"/>
      <c r="P99" s="79"/>
      <c r="Q99" s="79"/>
      <c r="R99" s="79"/>
      <c r="S99" s="79"/>
      <c r="T99" s="80"/>
      <c r="AT99" s="17" t="s">
        <v>222</v>
      </c>
      <c r="AU99" s="17" t="s">
        <v>82</v>
      </c>
    </row>
    <row r="100" s="1" customFormat="1" ht="22.5" customHeight="1">
      <c r="B100" s="38"/>
      <c r="C100" s="216" t="s">
        <v>251</v>
      </c>
      <c r="D100" s="216" t="s">
        <v>215</v>
      </c>
      <c r="E100" s="217" t="s">
        <v>737</v>
      </c>
      <c r="F100" s="218" t="s">
        <v>738</v>
      </c>
      <c r="G100" s="219" t="s">
        <v>731</v>
      </c>
      <c r="H100" s="283"/>
      <c r="I100" s="221"/>
      <c r="J100" s="222">
        <f>ROUND(I100*H100,2)</f>
        <v>0</v>
      </c>
      <c r="K100" s="218" t="s">
        <v>219</v>
      </c>
      <c r="L100" s="43"/>
      <c r="M100" s="223" t="s">
        <v>21</v>
      </c>
      <c r="N100" s="224" t="s">
        <v>48</v>
      </c>
      <c r="O100" s="79"/>
      <c r="P100" s="225">
        <f>O100*H100</f>
        <v>0</v>
      </c>
      <c r="Q100" s="225">
        <v>0</v>
      </c>
      <c r="R100" s="225">
        <f>Q100*H100</f>
        <v>0</v>
      </c>
      <c r="S100" s="225">
        <v>0</v>
      </c>
      <c r="T100" s="226">
        <f>S100*H100</f>
        <v>0</v>
      </c>
      <c r="AR100" s="17" t="s">
        <v>220</v>
      </c>
      <c r="AT100" s="17" t="s">
        <v>215</v>
      </c>
      <c r="AU100" s="17" t="s">
        <v>82</v>
      </c>
      <c r="AY100" s="17" t="s">
        <v>212</v>
      </c>
      <c r="BE100" s="227">
        <f>IF(N100="základní",J100,0)</f>
        <v>0</v>
      </c>
      <c r="BF100" s="227">
        <f>IF(N100="snížená",J100,0)</f>
        <v>0</v>
      </c>
      <c r="BG100" s="227">
        <f>IF(N100="zákl. přenesená",J100,0)</f>
        <v>0</v>
      </c>
      <c r="BH100" s="227">
        <f>IF(N100="sníž. přenesená",J100,0)</f>
        <v>0</v>
      </c>
      <c r="BI100" s="227">
        <f>IF(N100="nulová",J100,0)</f>
        <v>0</v>
      </c>
      <c r="BJ100" s="17" t="s">
        <v>220</v>
      </c>
      <c r="BK100" s="227">
        <f>ROUND(I100*H100,2)</f>
        <v>0</v>
      </c>
      <c r="BL100" s="17" t="s">
        <v>220</v>
      </c>
      <c r="BM100" s="17" t="s">
        <v>929</v>
      </c>
    </row>
    <row r="101" s="1" customFormat="1" ht="33.75" customHeight="1">
      <c r="B101" s="38"/>
      <c r="C101" s="216" t="s">
        <v>257</v>
      </c>
      <c r="D101" s="216" t="s">
        <v>215</v>
      </c>
      <c r="E101" s="217" t="s">
        <v>930</v>
      </c>
      <c r="F101" s="218" t="s">
        <v>931</v>
      </c>
      <c r="G101" s="219" t="s">
        <v>731</v>
      </c>
      <c r="H101" s="283"/>
      <c r="I101" s="221"/>
      <c r="J101" s="222">
        <f>ROUND(I101*H101,2)</f>
        <v>0</v>
      </c>
      <c r="K101" s="218" t="s">
        <v>219</v>
      </c>
      <c r="L101" s="43"/>
      <c r="M101" s="223" t="s">
        <v>21</v>
      </c>
      <c r="N101" s="224" t="s">
        <v>48</v>
      </c>
      <c r="O101" s="79"/>
      <c r="P101" s="225">
        <f>O101*H101</f>
        <v>0</v>
      </c>
      <c r="Q101" s="225">
        <v>0</v>
      </c>
      <c r="R101" s="225">
        <f>Q101*H101</f>
        <v>0</v>
      </c>
      <c r="S101" s="225">
        <v>0</v>
      </c>
      <c r="T101" s="226">
        <f>S101*H101</f>
        <v>0</v>
      </c>
      <c r="AR101" s="17" t="s">
        <v>220</v>
      </c>
      <c r="AT101" s="17" t="s">
        <v>215</v>
      </c>
      <c r="AU101" s="17" t="s">
        <v>82</v>
      </c>
      <c r="AY101" s="17" t="s">
        <v>212</v>
      </c>
      <c r="BE101" s="227">
        <f>IF(N101="základní",J101,0)</f>
        <v>0</v>
      </c>
      <c r="BF101" s="227">
        <f>IF(N101="snížená",J101,0)</f>
        <v>0</v>
      </c>
      <c r="BG101" s="227">
        <f>IF(N101="zákl. přenesená",J101,0)</f>
        <v>0</v>
      </c>
      <c r="BH101" s="227">
        <f>IF(N101="sníž. přenesená",J101,0)</f>
        <v>0</v>
      </c>
      <c r="BI101" s="227">
        <f>IF(N101="nulová",J101,0)</f>
        <v>0</v>
      </c>
      <c r="BJ101" s="17" t="s">
        <v>220</v>
      </c>
      <c r="BK101" s="227">
        <f>ROUND(I101*H101,2)</f>
        <v>0</v>
      </c>
      <c r="BL101" s="17" t="s">
        <v>220</v>
      </c>
      <c r="BM101" s="17" t="s">
        <v>932</v>
      </c>
    </row>
    <row r="102" s="1" customFormat="1" ht="22.5" customHeight="1">
      <c r="B102" s="38"/>
      <c r="C102" s="216" t="s">
        <v>262</v>
      </c>
      <c r="D102" s="216" t="s">
        <v>215</v>
      </c>
      <c r="E102" s="217" t="s">
        <v>743</v>
      </c>
      <c r="F102" s="218" t="s">
        <v>744</v>
      </c>
      <c r="G102" s="219" t="s">
        <v>731</v>
      </c>
      <c r="H102" s="283"/>
      <c r="I102" s="221"/>
      <c r="J102" s="222">
        <f>ROUND(I102*H102,2)</f>
        <v>0</v>
      </c>
      <c r="K102" s="218" t="s">
        <v>219</v>
      </c>
      <c r="L102" s="43"/>
      <c r="M102" s="284" t="s">
        <v>21</v>
      </c>
      <c r="N102" s="285" t="s">
        <v>48</v>
      </c>
      <c r="O102" s="281"/>
      <c r="P102" s="286">
        <f>O102*H102</f>
        <v>0</v>
      </c>
      <c r="Q102" s="286">
        <v>0</v>
      </c>
      <c r="R102" s="286">
        <f>Q102*H102</f>
        <v>0</v>
      </c>
      <c r="S102" s="286">
        <v>0</v>
      </c>
      <c r="T102" s="287">
        <f>S102*H102</f>
        <v>0</v>
      </c>
      <c r="AR102" s="17" t="s">
        <v>220</v>
      </c>
      <c r="AT102" s="17" t="s">
        <v>215</v>
      </c>
      <c r="AU102" s="17" t="s">
        <v>82</v>
      </c>
      <c r="AY102" s="17" t="s">
        <v>212</v>
      </c>
      <c r="BE102" s="227">
        <f>IF(N102="základní",J102,0)</f>
        <v>0</v>
      </c>
      <c r="BF102" s="227">
        <f>IF(N102="snížená",J102,0)</f>
        <v>0</v>
      </c>
      <c r="BG102" s="227">
        <f>IF(N102="zákl. přenesená",J102,0)</f>
        <v>0</v>
      </c>
      <c r="BH102" s="227">
        <f>IF(N102="sníž. přenesená",J102,0)</f>
        <v>0</v>
      </c>
      <c r="BI102" s="227">
        <f>IF(N102="nulová",J102,0)</f>
        <v>0</v>
      </c>
      <c r="BJ102" s="17" t="s">
        <v>220</v>
      </c>
      <c r="BK102" s="227">
        <f>ROUND(I102*H102,2)</f>
        <v>0</v>
      </c>
      <c r="BL102" s="17" t="s">
        <v>220</v>
      </c>
      <c r="BM102" s="17" t="s">
        <v>933</v>
      </c>
    </row>
    <row r="103" s="1" customFormat="1" ht="6.96" customHeight="1">
      <c r="B103" s="57"/>
      <c r="C103" s="58"/>
      <c r="D103" s="58"/>
      <c r="E103" s="58"/>
      <c r="F103" s="58"/>
      <c r="G103" s="58"/>
      <c r="H103" s="58"/>
      <c r="I103" s="167"/>
      <c r="J103" s="58"/>
      <c r="K103" s="58"/>
      <c r="L103" s="43"/>
    </row>
  </sheetData>
  <sheetProtection sheet="1" autoFilter="0" formatColumns="0" formatRows="0" objects="1" scenarios="1" spinCount="100000" saltValue="89S8J/sxEkrZIxCinajCC7vbj3SylznJeLgzHDZlrMd1ktsMLskCkkeUxkiJ63xTgPvnWK9Z88INHqy9hZHUZg==" hashValue="2rfSFyYCYZ3c4PpPZA5h29899Umc4i8l/vxOD0qqdVLMkQXdgbbJFxsNhYSKy8UM7e/ez3fXrJnVj2bKsIIWyg==" algorithmName="SHA-512" password="CC35"/>
  <autoFilter ref="C91:K102"/>
  <mergeCells count="15">
    <mergeCell ref="E7:H7"/>
    <mergeCell ref="E11:H11"/>
    <mergeCell ref="E9:H9"/>
    <mergeCell ref="E13:H13"/>
    <mergeCell ref="E22:H22"/>
    <mergeCell ref="E31:H31"/>
    <mergeCell ref="E52:H52"/>
    <mergeCell ref="E56:H56"/>
    <mergeCell ref="E54:H54"/>
    <mergeCell ref="E58:H58"/>
    <mergeCell ref="E78:H78"/>
    <mergeCell ref="E82:H82"/>
    <mergeCell ref="E80:H80"/>
    <mergeCell ref="E84:H8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119</v>
      </c>
    </row>
    <row r="3" ht="6.96" customHeight="1">
      <c r="B3" s="137"/>
      <c r="C3" s="138"/>
      <c r="D3" s="138"/>
      <c r="E3" s="138"/>
      <c r="F3" s="138"/>
      <c r="G3" s="138"/>
      <c r="H3" s="138"/>
      <c r="I3" s="139"/>
      <c r="J3" s="138"/>
      <c r="K3" s="138"/>
      <c r="L3" s="20"/>
      <c r="AT3" s="17" t="s">
        <v>84</v>
      </c>
    </row>
    <row r="4" ht="24.96" customHeight="1">
      <c r="B4" s="20"/>
      <c r="D4" s="140" t="s">
        <v>182</v>
      </c>
      <c r="L4" s="20"/>
      <c r="M4" s="24" t="s">
        <v>10</v>
      </c>
      <c r="AT4" s="17" t="s">
        <v>36</v>
      </c>
    </row>
    <row r="5" ht="6.96" customHeight="1">
      <c r="B5" s="20"/>
      <c r="L5" s="20"/>
    </row>
    <row r="6" ht="12" customHeight="1">
      <c r="B6" s="20"/>
      <c r="D6" s="141" t="s">
        <v>16</v>
      </c>
      <c r="L6" s="20"/>
    </row>
    <row r="7" ht="16.5" customHeight="1">
      <c r="B7" s="20"/>
      <c r="E7" s="142" t="str">
        <f>'Rekapitulace stavby'!K6</f>
        <v>Oprava přejezdů v obvodu ST Ústí n.L.</v>
      </c>
      <c r="F7" s="141"/>
      <c r="G7" s="141"/>
      <c r="H7" s="141"/>
      <c r="L7" s="20"/>
    </row>
    <row r="8">
      <c r="B8" s="20"/>
      <c r="D8" s="141" t="s">
        <v>183</v>
      </c>
      <c r="L8" s="20"/>
    </row>
    <row r="9" ht="16.5" customHeight="1">
      <c r="B9" s="20"/>
      <c r="E9" s="142" t="s">
        <v>934</v>
      </c>
      <c r="L9" s="20"/>
    </row>
    <row r="10" ht="12" customHeight="1">
      <c r="B10" s="20"/>
      <c r="D10" s="141" t="s">
        <v>185</v>
      </c>
      <c r="L10" s="20"/>
    </row>
    <row r="11" s="1" customFormat="1" ht="16.5" customHeight="1">
      <c r="B11" s="43"/>
      <c r="E11" s="141" t="s">
        <v>186</v>
      </c>
      <c r="F11" s="1"/>
      <c r="G11" s="1"/>
      <c r="H11" s="1"/>
      <c r="I11" s="143"/>
      <c r="L11" s="43"/>
    </row>
    <row r="12" s="1" customFormat="1" ht="12" customHeight="1">
      <c r="B12" s="43"/>
      <c r="D12" s="141" t="s">
        <v>187</v>
      </c>
      <c r="I12" s="143"/>
      <c r="L12" s="43"/>
    </row>
    <row r="13" s="1" customFormat="1" ht="36.96" customHeight="1">
      <c r="B13" s="43"/>
      <c r="E13" s="144" t="s">
        <v>935</v>
      </c>
      <c r="F13" s="1"/>
      <c r="G13" s="1"/>
      <c r="H13" s="1"/>
      <c r="I13" s="143"/>
      <c r="L13" s="43"/>
    </row>
    <row r="14" s="1" customFormat="1">
      <c r="B14" s="43"/>
      <c r="I14" s="143"/>
      <c r="L14" s="43"/>
    </row>
    <row r="15" s="1" customFormat="1" ht="12" customHeight="1">
      <c r="B15" s="43"/>
      <c r="D15" s="141" t="s">
        <v>18</v>
      </c>
      <c r="F15" s="17" t="s">
        <v>19</v>
      </c>
      <c r="I15" s="145" t="s">
        <v>20</v>
      </c>
      <c r="J15" s="17" t="s">
        <v>21</v>
      </c>
      <c r="L15" s="43"/>
    </row>
    <row r="16" s="1" customFormat="1" ht="12" customHeight="1">
      <c r="B16" s="43"/>
      <c r="D16" s="141" t="s">
        <v>22</v>
      </c>
      <c r="F16" s="17" t="s">
        <v>23</v>
      </c>
      <c r="I16" s="145" t="s">
        <v>24</v>
      </c>
      <c r="J16" s="146" t="str">
        <f>'Rekapitulace stavby'!AN8</f>
        <v>2. 11. 2018</v>
      </c>
      <c r="L16" s="43"/>
    </row>
    <row r="17" s="1" customFormat="1" ht="10.8" customHeight="1">
      <c r="B17" s="43"/>
      <c r="I17" s="143"/>
      <c r="L17" s="43"/>
    </row>
    <row r="18" s="1" customFormat="1" ht="12" customHeight="1">
      <c r="B18" s="43"/>
      <c r="D18" s="141" t="s">
        <v>26</v>
      </c>
      <c r="I18" s="145" t="s">
        <v>27</v>
      </c>
      <c r="J18" s="17" t="s">
        <v>28</v>
      </c>
      <c r="L18" s="43"/>
    </row>
    <row r="19" s="1" customFormat="1" ht="18" customHeight="1">
      <c r="B19" s="43"/>
      <c r="E19" s="17" t="s">
        <v>29</v>
      </c>
      <c r="I19" s="145" t="s">
        <v>30</v>
      </c>
      <c r="J19" s="17" t="s">
        <v>31</v>
      </c>
      <c r="L19" s="43"/>
    </row>
    <row r="20" s="1" customFormat="1" ht="6.96" customHeight="1">
      <c r="B20" s="43"/>
      <c r="I20" s="143"/>
      <c r="L20" s="43"/>
    </row>
    <row r="21" s="1" customFormat="1" ht="12" customHeight="1">
      <c r="B21" s="43"/>
      <c r="D21" s="141" t="s">
        <v>32</v>
      </c>
      <c r="I21" s="145" t="s">
        <v>27</v>
      </c>
      <c r="J21" s="33" t="str">
        <f>'Rekapitulace stavby'!AN13</f>
        <v>Vyplň údaj</v>
      </c>
      <c r="L21" s="43"/>
    </row>
    <row r="22" s="1" customFormat="1" ht="18" customHeight="1">
      <c r="B22" s="43"/>
      <c r="E22" s="33" t="str">
        <f>'Rekapitulace stavby'!E14</f>
        <v>Vyplň údaj</v>
      </c>
      <c r="F22" s="17"/>
      <c r="G22" s="17"/>
      <c r="H22" s="17"/>
      <c r="I22" s="145" t="s">
        <v>30</v>
      </c>
      <c r="J22" s="33" t="str">
        <f>'Rekapitulace stavby'!AN14</f>
        <v>Vyplň údaj</v>
      </c>
      <c r="L22" s="43"/>
    </row>
    <row r="23" s="1" customFormat="1" ht="6.96" customHeight="1">
      <c r="B23" s="43"/>
      <c r="I23" s="143"/>
      <c r="L23" s="43"/>
    </row>
    <row r="24" s="1" customFormat="1" ht="12" customHeight="1">
      <c r="B24" s="43"/>
      <c r="D24" s="141" t="s">
        <v>34</v>
      </c>
      <c r="I24" s="145" t="s">
        <v>27</v>
      </c>
      <c r="J24" s="17" t="str">
        <f>IF('Rekapitulace stavby'!AN16="","",'Rekapitulace stavby'!AN16)</f>
        <v/>
      </c>
      <c r="L24" s="43"/>
    </row>
    <row r="25" s="1" customFormat="1" ht="18" customHeight="1">
      <c r="B25" s="43"/>
      <c r="E25" s="17" t="str">
        <f>IF('Rekapitulace stavby'!E17="","",'Rekapitulace stavby'!E17)</f>
        <v xml:space="preserve"> </v>
      </c>
      <c r="I25" s="145" t="s">
        <v>30</v>
      </c>
      <c r="J25" s="17" t="str">
        <f>IF('Rekapitulace stavby'!AN17="","",'Rekapitulace stavby'!AN17)</f>
        <v/>
      </c>
      <c r="L25" s="43"/>
    </row>
    <row r="26" s="1" customFormat="1" ht="6.96" customHeight="1">
      <c r="B26" s="43"/>
      <c r="I26" s="143"/>
      <c r="L26" s="43"/>
    </row>
    <row r="27" s="1" customFormat="1" ht="12" customHeight="1">
      <c r="B27" s="43"/>
      <c r="D27" s="141" t="s">
        <v>37</v>
      </c>
      <c r="I27" s="145" t="s">
        <v>27</v>
      </c>
      <c r="J27" s="17" t="s">
        <v>21</v>
      </c>
      <c r="L27" s="43"/>
    </row>
    <row r="28" s="1" customFormat="1" ht="18" customHeight="1">
      <c r="B28" s="43"/>
      <c r="E28" s="17" t="s">
        <v>38</v>
      </c>
      <c r="I28" s="145" t="s">
        <v>30</v>
      </c>
      <c r="J28" s="17" t="s">
        <v>21</v>
      </c>
      <c r="L28" s="43"/>
    </row>
    <row r="29" s="1" customFormat="1" ht="6.96" customHeight="1">
      <c r="B29" s="43"/>
      <c r="I29" s="143"/>
      <c r="L29" s="43"/>
    </row>
    <row r="30" s="1" customFormat="1" ht="12" customHeight="1">
      <c r="B30" s="43"/>
      <c r="D30" s="141" t="s">
        <v>39</v>
      </c>
      <c r="I30" s="143"/>
      <c r="L30" s="43"/>
    </row>
    <row r="31" s="7" customFormat="1" ht="45" customHeight="1">
      <c r="B31" s="147"/>
      <c r="E31" s="148" t="s">
        <v>40</v>
      </c>
      <c r="F31" s="148"/>
      <c r="G31" s="148"/>
      <c r="H31" s="148"/>
      <c r="I31" s="149"/>
      <c r="L31" s="147"/>
    </row>
    <row r="32" s="1" customFormat="1" ht="6.96" customHeight="1">
      <c r="B32" s="43"/>
      <c r="I32" s="143"/>
      <c r="L32" s="43"/>
    </row>
    <row r="33" s="1" customFormat="1" ht="6.96" customHeight="1">
      <c r="B33" s="43"/>
      <c r="D33" s="71"/>
      <c r="E33" s="71"/>
      <c r="F33" s="71"/>
      <c r="G33" s="71"/>
      <c r="H33" s="71"/>
      <c r="I33" s="150"/>
      <c r="J33" s="71"/>
      <c r="K33" s="71"/>
      <c r="L33" s="43"/>
    </row>
    <row r="34" s="1" customFormat="1" ht="25.44" customHeight="1">
      <c r="B34" s="43"/>
      <c r="D34" s="151" t="s">
        <v>41</v>
      </c>
      <c r="I34" s="143"/>
      <c r="J34" s="152">
        <f>ROUND(J95, 2)</f>
        <v>0</v>
      </c>
      <c r="L34" s="43"/>
    </row>
    <row r="35" s="1" customFormat="1" ht="6.96" customHeight="1">
      <c r="B35" s="43"/>
      <c r="D35" s="71"/>
      <c r="E35" s="71"/>
      <c r="F35" s="71"/>
      <c r="G35" s="71"/>
      <c r="H35" s="71"/>
      <c r="I35" s="150"/>
      <c r="J35" s="71"/>
      <c r="K35" s="71"/>
      <c r="L35" s="43"/>
    </row>
    <row r="36" s="1" customFormat="1" ht="14.4" customHeight="1">
      <c r="B36" s="43"/>
      <c r="F36" s="153" t="s">
        <v>43</v>
      </c>
      <c r="I36" s="154" t="s">
        <v>42</v>
      </c>
      <c r="J36" s="153" t="s">
        <v>44</v>
      </c>
      <c r="L36" s="43"/>
    </row>
    <row r="37" hidden="1" s="1" customFormat="1" ht="14.4" customHeight="1">
      <c r="B37" s="43"/>
      <c r="D37" s="141" t="s">
        <v>45</v>
      </c>
      <c r="E37" s="141" t="s">
        <v>46</v>
      </c>
      <c r="F37" s="155">
        <f>ROUND((SUM(BE95:BE150)),  2)</f>
        <v>0</v>
      </c>
      <c r="I37" s="156">
        <v>0.20999999999999999</v>
      </c>
      <c r="J37" s="155">
        <f>ROUND(((SUM(BE95:BE150))*I37),  2)</f>
        <v>0</v>
      </c>
      <c r="L37" s="43"/>
    </row>
    <row r="38" hidden="1" s="1" customFormat="1" ht="14.4" customHeight="1">
      <c r="B38" s="43"/>
      <c r="E38" s="141" t="s">
        <v>47</v>
      </c>
      <c r="F38" s="155">
        <f>ROUND((SUM(BF95:BF150)),  2)</f>
        <v>0</v>
      </c>
      <c r="I38" s="156">
        <v>0.14999999999999999</v>
      </c>
      <c r="J38" s="155">
        <f>ROUND(((SUM(BF95:BF150))*I38),  2)</f>
        <v>0</v>
      </c>
      <c r="L38" s="43"/>
    </row>
    <row r="39" s="1" customFormat="1" ht="14.4" customHeight="1">
      <c r="B39" s="43"/>
      <c r="D39" s="141" t="s">
        <v>45</v>
      </c>
      <c r="E39" s="141" t="s">
        <v>48</v>
      </c>
      <c r="F39" s="155">
        <f>ROUND((SUM(BG95:BG150)),  2)</f>
        <v>0</v>
      </c>
      <c r="I39" s="156">
        <v>0.20999999999999999</v>
      </c>
      <c r="J39" s="155">
        <f>0</f>
        <v>0</v>
      </c>
      <c r="L39" s="43"/>
    </row>
    <row r="40" s="1" customFormat="1" ht="14.4" customHeight="1">
      <c r="B40" s="43"/>
      <c r="E40" s="141" t="s">
        <v>49</v>
      </c>
      <c r="F40" s="155">
        <f>ROUND((SUM(BH95:BH150)),  2)</f>
        <v>0</v>
      </c>
      <c r="I40" s="156">
        <v>0.14999999999999999</v>
      </c>
      <c r="J40" s="155">
        <f>0</f>
        <v>0</v>
      </c>
      <c r="L40" s="43"/>
    </row>
    <row r="41" hidden="1" s="1" customFormat="1" ht="14.4" customHeight="1">
      <c r="B41" s="43"/>
      <c r="E41" s="141" t="s">
        <v>50</v>
      </c>
      <c r="F41" s="155">
        <f>ROUND((SUM(BI95:BI150)),  2)</f>
        <v>0</v>
      </c>
      <c r="I41" s="156">
        <v>0</v>
      </c>
      <c r="J41" s="155">
        <f>0</f>
        <v>0</v>
      </c>
      <c r="L41" s="43"/>
    </row>
    <row r="42" s="1" customFormat="1" ht="6.96" customHeight="1">
      <c r="B42" s="43"/>
      <c r="I42" s="143"/>
      <c r="L42" s="43"/>
    </row>
    <row r="43" s="1" customFormat="1" ht="25.44" customHeight="1">
      <c r="B43" s="43"/>
      <c r="C43" s="157"/>
      <c r="D43" s="158" t="s">
        <v>51</v>
      </c>
      <c r="E43" s="159"/>
      <c r="F43" s="159"/>
      <c r="G43" s="160" t="s">
        <v>52</v>
      </c>
      <c r="H43" s="161" t="s">
        <v>53</v>
      </c>
      <c r="I43" s="162"/>
      <c r="J43" s="163">
        <f>SUM(J34:J41)</f>
        <v>0</v>
      </c>
      <c r="K43" s="164"/>
      <c r="L43" s="43"/>
    </row>
    <row r="44" s="1" customFormat="1" ht="14.4" customHeight="1">
      <c r="B44" s="165"/>
      <c r="C44" s="166"/>
      <c r="D44" s="166"/>
      <c r="E44" s="166"/>
      <c r="F44" s="166"/>
      <c r="G44" s="166"/>
      <c r="H44" s="166"/>
      <c r="I44" s="167"/>
      <c r="J44" s="166"/>
      <c r="K44" s="166"/>
      <c r="L44" s="43"/>
    </row>
    <row r="48" s="1" customFormat="1" ht="6.96" customHeight="1">
      <c r="B48" s="168"/>
      <c r="C48" s="169"/>
      <c r="D48" s="169"/>
      <c r="E48" s="169"/>
      <c r="F48" s="169"/>
      <c r="G48" s="169"/>
      <c r="H48" s="169"/>
      <c r="I48" s="170"/>
      <c r="J48" s="169"/>
      <c r="K48" s="169"/>
      <c r="L48" s="43"/>
    </row>
    <row r="49" s="1" customFormat="1" ht="24.96" customHeight="1">
      <c r="B49" s="38"/>
      <c r="C49" s="23" t="s">
        <v>189</v>
      </c>
      <c r="D49" s="39"/>
      <c r="E49" s="39"/>
      <c r="F49" s="39"/>
      <c r="G49" s="39"/>
      <c r="H49" s="39"/>
      <c r="I49" s="143"/>
      <c r="J49" s="39"/>
      <c r="K49" s="39"/>
      <c r="L49" s="43"/>
    </row>
    <row r="50" s="1" customFormat="1" ht="6.96" customHeight="1">
      <c r="B50" s="38"/>
      <c r="C50" s="39"/>
      <c r="D50" s="39"/>
      <c r="E50" s="39"/>
      <c r="F50" s="39"/>
      <c r="G50" s="39"/>
      <c r="H50" s="39"/>
      <c r="I50" s="143"/>
      <c r="J50" s="39"/>
      <c r="K50" s="39"/>
      <c r="L50" s="43"/>
    </row>
    <row r="51" s="1" customFormat="1" ht="12" customHeight="1">
      <c r="B51" s="38"/>
      <c r="C51" s="32" t="s">
        <v>16</v>
      </c>
      <c r="D51" s="39"/>
      <c r="E51" s="39"/>
      <c r="F51" s="39"/>
      <c r="G51" s="39"/>
      <c r="H51" s="39"/>
      <c r="I51" s="143"/>
      <c r="J51" s="39"/>
      <c r="K51" s="39"/>
      <c r="L51" s="43"/>
    </row>
    <row r="52" s="1" customFormat="1" ht="16.5" customHeight="1">
      <c r="B52" s="38"/>
      <c r="C52" s="39"/>
      <c r="D52" s="39"/>
      <c r="E52" s="171" t="str">
        <f>E7</f>
        <v>Oprava přejezdů v obvodu ST Ústí n.L.</v>
      </c>
      <c r="F52" s="32"/>
      <c r="G52" s="32"/>
      <c r="H52" s="32"/>
      <c r="I52" s="143"/>
      <c r="J52" s="39"/>
      <c r="K52" s="39"/>
      <c r="L52" s="43"/>
    </row>
    <row r="53" ht="12" customHeight="1">
      <c r="B53" s="21"/>
      <c r="C53" s="32" t="s">
        <v>183</v>
      </c>
      <c r="D53" s="22"/>
      <c r="E53" s="22"/>
      <c r="F53" s="22"/>
      <c r="G53" s="22"/>
      <c r="H53" s="22"/>
      <c r="I53" s="136"/>
      <c r="J53" s="22"/>
      <c r="K53" s="22"/>
      <c r="L53" s="20"/>
    </row>
    <row r="54" ht="16.5" customHeight="1">
      <c r="B54" s="21"/>
      <c r="C54" s="22"/>
      <c r="D54" s="22"/>
      <c r="E54" s="171" t="s">
        <v>934</v>
      </c>
      <c r="F54" s="22"/>
      <c r="G54" s="22"/>
      <c r="H54" s="22"/>
      <c r="I54" s="136"/>
      <c r="J54" s="22"/>
      <c r="K54" s="22"/>
      <c r="L54" s="20"/>
    </row>
    <row r="55" ht="12" customHeight="1">
      <c r="B55" s="21"/>
      <c r="C55" s="32" t="s">
        <v>185</v>
      </c>
      <c r="D55" s="22"/>
      <c r="E55" s="22"/>
      <c r="F55" s="22"/>
      <c r="G55" s="22"/>
      <c r="H55" s="22"/>
      <c r="I55" s="136"/>
      <c r="J55" s="22"/>
      <c r="K55" s="22"/>
      <c r="L55" s="20"/>
    </row>
    <row r="56" s="1" customFormat="1" ht="16.5" customHeight="1">
      <c r="B56" s="38"/>
      <c r="C56" s="39"/>
      <c r="D56" s="39"/>
      <c r="E56" s="32" t="s">
        <v>186</v>
      </c>
      <c r="F56" s="39"/>
      <c r="G56" s="39"/>
      <c r="H56" s="39"/>
      <c r="I56" s="143"/>
      <c r="J56" s="39"/>
      <c r="K56" s="39"/>
      <c r="L56" s="43"/>
    </row>
    <row r="57" s="1" customFormat="1" ht="12" customHeight="1">
      <c r="B57" s="38"/>
      <c r="C57" s="32" t="s">
        <v>187</v>
      </c>
      <c r="D57" s="39"/>
      <c r="E57" s="39"/>
      <c r="F57" s="39"/>
      <c r="G57" s="39"/>
      <c r="H57" s="39"/>
      <c r="I57" s="143"/>
      <c r="J57" s="39"/>
      <c r="K57" s="39"/>
      <c r="L57" s="43"/>
    </row>
    <row r="58" s="1" customFormat="1" ht="16.5" customHeight="1">
      <c r="B58" s="38"/>
      <c r="C58" s="39"/>
      <c r="D58" s="39"/>
      <c r="E58" s="64" t="str">
        <f>E13</f>
        <v>TK - P2055</v>
      </c>
      <c r="F58" s="39"/>
      <c r="G58" s="39"/>
      <c r="H58" s="39"/>
      <c r="I58" s="143"/>
      <c r="J58" s="39"/>
      <c r="K58" s="39"/>
      <c r="L58" s="43"/>
    </row>
    <row r="59" s="1" customFormat="1" ht="6.96" customHeight="1">
      <c r="B59" s="38"/>
      <c r="C59" s="39"/>
      <c r="D59" s="39"/>
      <c r="E59" s="39"/>
      <c r="F59" s="39"/>
      <c r="G59" s="39"/>
      <c r="H59" s="39"/>
      <c r="I59" s="143"/>
      <c r="J59" s="39"/>
      <c r="K59" s="39"/>
      <c r="L59" s="43"/>
    </row>
    <row r="60" s="1" customFormat="1" ht="12" customHeight="1">
      <c r="B60" s="38"/>
      <c r="C60" s="32" t="s">
        <v>22</v>
      </c>
      <c r="D60" s="39"/>
      <c r="E60" s="39"/>
      <c r="F60" s="27" t="str">
        <f>F16</f>
        <v>obvod ST Ústí n.L.</v>
      </c>
      <c r="G60" s="39"/>
      <c r="H60" s="39"/>
      <c r="I60" s="145" t="s">
        <v>24</v>
      </c>
      <c r="J60" s="67" t="str">
        <f>IF(J16="","",J16)</f>
        <v>2. 11. 2018</v>
      </c>
      <c r="K60" s="39"/>
      <c r="L60" s="43"/>
    </row>
    <row r="61" s="1" customFormat="1" ht="6.96" customHeight="1">
      <c r="B61" s="38"/>
      <c r="C61" s="39"/>
      <c r="D61" s="39"/>
      <c r="E61" s="39"/>
      <c r="F61" s="39"/>
      <c r="G61" s="39"/>
      <c r="H61" s="39"/>
      <c r="I61" s="143"/>
      <c r="J61" s="39"/>
      <c r="K61" s="39"/>
      <c r="L61" s="43"/>
    </row>
    <row r="62" s="1" customFormat="1" ht="13.65" customHeight="1">
      <c r="B62" s="38"/>
      <c r="C62" s="32" t="s">
        <v>26</v>
      </c>
      <c r="D62" s="39"/>
      <c r="E62" s="39"/>
      <c r="F62" s="27" t="str">
        <f>E19</f>
        <v>SŽDC s.o., OŘ Ústí n.L., ST Ústí n.L.</v>
      </c>
      <c r="G62" s="39"/>
      <c r="H62" s="39"/>
      <c r="I62" s="145" t="s">
        <v>34</v>
      </c>
      <c r="J62" s="36" t="str">
        <f>E25</f>
        <v xml:space="preserve"> </v>
      </c>
      <c r="K62" s="39"/>
      <c r="L62" s="43"/>
    </row>
    <row r="63" s="1" customFormat="1" ht="24.9" customHeight="1">
      <c r="B63" s="38"/>
      <c r="C63" s="32" t="s">
        <v>32</v>
      </c>
      <c r="D63" s="39"/>
      <c r="E63" s="39"/>
      <c r="F63" s="27" t="str">
        <f>IF(E22="","",E22)</f>
        <v>Vyplň údaj</v>
      </c>
      <c r="G63" s="39"/>
      <c r="H63" s="39"/>
      <c r="I63" s="145" t="s">
        <v>37</v>
      </c>
      <c r="J63" s="36" t="str">
        <f>E28</f>
        <v>Jakub Lukášek, DiS; Jan Seemann, DiS</v>
      </c>
      <c r="K63" s="39"/>
      <c r="L63" s="43"/>
    </row>
    <row r="64" s="1" customFormat="1" ht="10.32" customHeight="1">
      <c r="B64" s="38"/>
      <c r="C64" s="39"/>
      <c r="D64" s="39"/>
      <c r="E64" s="39"/>
      <c r="F64" s="39"/>
      <c r="G64" s="39"/>
      <c r="H64" s="39"/>
      <c r="I64" s="143"/>
      <c r="J64" s="39"/>
      <c r="K64" s="39"/>
      <c r="L64" s="43"/>
    </row>
    <row r="65" s="1" customFormat="1" ht="29.28" customHeight="1">
      <c r="B65" s="38"/>
      <c r="C65" s="172" t="s">
        <v>190</v>
      </c>
      <c r="D65" s="173"/>
      <c r="E65" s="173"/>
      <c r="F65" s="173"/>
      <c r="G65" s="173"/>
      <c r="H65" s="173"/>
      <c r="I65" s="174"/>
      <c r="J65" s="175" t="s">
        <v>191</v>
      </c>
      <c r="K65" s="173"/>
      <c r="L65" s="43"/>
    </row>
    <row r="66" s="1" customFormat="1" ht="10.32" customHeight="1">
      <c r="B66" s="38"/>
      <c r="C66" s="39"/>
      <c r="D66" s="39"/>
      <c r="E66" s="39"/>
      <c r="F66" s="39"/>
      <c r="G66" s="39"/>
      <c r="H66" s="39"/>
      <c r="I66" s="143"/>
      <c r="J66" s="39"/>
      <c r="K66" s="39"/>
      <c r="L66" s="43"/>
    </row>
    <row r="67" s="1" customFormat="1" ht="22.8" customHeight="1">
      <c r="B67" s="38"/>
      <c r="C67" s="176" t="s">
        <v>73</v>
      </c>
      <c r="D67" s="39"/>
      <c r="E67" s="39"/>
      <c r="F67" s="39"/>
      <c r="G67" s="39"/>
      <c r="H67" s="39"/>
      <c r="I67" s="143"/>
      <c r="J67" s="97">
        <f>J95</f>
        <v>0</v>
      </c>
      <c r="K67" s="39"/>
      <c r="L67" s="43"/>
      <c r="AU67" s="17" t="s">
        <v>192</v>
      </c>
    </row>
    <row r="68" s="8" customFormat="1" ht="24.96" customHeight="1">
      <c r="B68" s="177"/>
      <c r="C68" s="178"/>
      <c r="D68" s="179" t="s">
        <v>193</v>
      </c>
      <c r="E68" s="180"/>
      <c r="F68" s="180"/>
      <c r="G68" s="180"/>
      <c r="H68" s="180"/>
      <c r="I68" s="181"/>
      <c r="J68" s="182">
        <f>J96</f>
        <v>0</v>
      </c>
      <c r="K68" s="178"/>
      <c r="L68" s="183"/>
    </row>
    <row r="69" s="9" customFormat="1" ht="19.92" customHeight="1">
      <c r="B69" s="184"/>
      <c r="C69" s="120"/>
      <c r="D69" s="185" t="s">
        <v>511</v>
      </c>
      <c r="E69" s="186"/>
      <c r="F69" s="186"/>
      <c r="G69" s="186"/>
      <c r="H69" s="186"/>
      <c r="I69" s="187"/>
      <c r="J69" s="188">
        <f>J97</f>
        <v>0</v>
      </c>
      <c r="K69" s="120"/>
      <c r="L69" s="189"/>
    </row>
    <row r="70" s="9" customFormat="1" ht="19.92" customHeight="1">
      <c r="B70" s="184"/>
      <c r="C70" s="120"/>
      <c r="D70" s="185" t="s">
        <v>194</v>
      </c>
      <c r="E70" s="186"/>
      <c r="F70" s="186"/>
      <c r="G70" s="186"/>
      <c r="H70" s="186"/>
      <c r="I70" s="187"/>
      <c r="J70" s="188">
        <f>J98</f>
        <v>0</v>
      </c>
      <c r="K70" s="120"/>
      <c r="L70" s="189"/>
    </row>
    <row r="71" s="8" customFormat="1" ht="24.96" customHeight="1">
      <c r="B71" s="177"/>
      <c r="C71" s="178"/>
      <c r="D71" s="179" t="s">
        <v>195</v>
      </c>
      <c r="E71" s="180"/>
      <c r="F71" s="180"/>
      <c r="G71" s="180"/>
      <c r="H71" s="180"/>
      <c r="I71" s="181"/>
      <c r="J71" s="182">
        <f>J129</f>
        <v>0</v>
      </c>
      <c r="K71" s="178"/>
      <c r="L71" s="183"/>
    </row>
    <row r="72" s="1" customFormat="1" ht="21.84" customHeight="1">
      <c r="B72" s="38"/>
      <c r="C72" s="39"/>
      <c r="D72" s="39"/>
      <c r="E72" s="39"/>
      <c r="F72" s="39"/>
      <c r="G72" s="39"/>
      <c r="H72" s="39"/>
      <c r="I72" s="143"/>
      <c r="J72" s="39"/>
      <c r="K72" s="39"/>
      <c r="L72" s="43"/>
    </row>
    <row r="73" s="1" customFormat="1" ht="6.96" customHeight="1">
      <c r="B73" s="57"/>
      <c r="C73" s="58"/>
      <c r="D73" s="58"/>
      <c r="E73" s="58"/>
      <c r="F73" s="58"/>
      <c r="G73" s="58"/>
      <c r="H73" s="58"/>
      <c r="I73" s="167"/>
      <c r="J73" s="58"/>
      <c r="K73" s="58"/>
      <c r="L73" s="43"/>
    </row>
    <row r="77" s="1" customFormat="1" ht="6.96" customHeight="1">
      <c r="B77" s="59"/>
      <c r="C77" s="60"/>
      <c r="D77" s="60"/>
      <c r="E77" s="60"/>
      <c r="F77" s="60"/>
      <c r="G77" s="60"/>
      <c r="H77" s="60"/>
      <c r="I77" s="170"/>
      <c r="J77" s="60"/>
      <c r="K77" s="60"/>
      <c r="L77" s="43"/>
    </row>
    <row r="78" s="1" customFormat="1" ht="24.96" customHeight="1">
      <c r="B78" s="38"/>
      <c r="C78" s="23" t="s">
        <v>197</v>
      </c>
      <c r="D78" s="39"/>
      <c r="E78" s="39"/>
      <c r="F78" s="39"/>
      <c r="G78" s="39"/>
      <c r="H78" s="39"/>
      <c r="I78" s="143"/>
      <c r="J78" s="39"/>
      <c r="K78" s="39"/>
      <c r="L78" s="43"/>
    </row>
    <row r="79" s="1" customFormat="1" ht="6.96" customHeight="1">
      <c r="B79" s="38"/>
      <c r="C79" s="39"/>
      <c r="D79" s="39"/>
      <c r="E79" s="39"/>
      <c r="F79" s="39"/>
      <c r="G79" s="39"/>
      <c r="H79" s="39"/>
      <c r="I79" s="143"/>
      <c r="J79" s="39"/>
      <c r="K79" s="39"/>
      <c r="L79" s="43"/>
    </row>
    <row r="80" s="1" customFormat="1" ht="12" customHeight="1">
      <c r="B80" s="38"/>
      <c r="C80" s="32" t="s">
        <v>16</v>
      </c>
      <c r="D80" s="39"/>
      <c r="E80" s="39"/>
      <c r="F80" s="39"/>
      <c r="G80" s="39"/>
      <c r="H80" s="39"/>
      <c r="I80" s="143"/>
      <c r="J80" s="39"/>
      <c r="K80" s="39"/>
      <c r="L80" s="43"/>
    </row>
    <row r="81" s="1" customFormat="1" ht="16.5" customHeight="1">
      <c r="B81" s="38"/>
      <c r="C81" s="39"/>
      <c r="D81" s="39"/>
      <c r="E81" s="171" t="str">
        <f>E7</f>
        <v>Oprava přejezdů v obvodu ST Ústí n.L.</v>
      </c>
      <c r="F81" s="32"/>
      <c r="G81" s="32"/>
      <c r="H81" s="32"/>
      <c r="I81" s="143"/>
      <c r="J81" s="39"/>
      <c r="K81" s="39"/>
      <c r="L81" s="43"/>
    </row>
    <row r="82" ht="12" customHeight="1">
      <c r="B82" s="21"/>
      <c r="C82" s="32" t="s">
        <v>183</v>
      </c>
      <c r="D82" s="22"/>
      <c r="E82" s="22"/>
      <c r="F82" s="22"/>
      <c r="G82" s="22"/>
      <c r="H82" s="22"/>
      <c r="I82" s="136"/>
      <c r="J82" s="22"/>
      <c r="K82" s="22"/>
      <c r="L82" s="20"/>
    </row>
    <row r="83" ht="16.5" customHeight="1">
      <c r="B83" s="21"/>
      <c r="C83" s="22"/>
      <c r="D83" s="22"/>
      <c r="E83" s="171" t="s">
        <v>934</v>
      </c>
      <c r="F83" s="22"/>
      <c r="G83" s="22"/>
      <c r="H83" s="22"/>
      <c r="I83" s="136"/>
      <c r="J83" s="22"/>
      <c r="K83" s="22"/>
      <c r="L83" s="20"/>
    </row>
    <row r="84" ht="12" customHeight="1">
      <c r="B84" s="21"/>
      <c r="C84" s="32" t="s">
        <v>185</v>
      </c>
      <c r="D84" s="22"/>
      <c r="E84" s="22"/>
      <c r="F84" s="22"/>
      <c r="G84" s="22"/>
      <c r="H84" s="22"/>
      <c r="I84" s="136"/>
      <c r="J84" s="22"/>
      <c r="K84" s="22"/>
      <c r="L84" s="20"/>
    </row>
    <row r="85" s="1" customFormat="1" ht="16.5" customHeight="1">
      <c r="B85" s="38"/>
      <c r="C85" s="39"/>
      <c r="D85" s="39"/>
      <c r="E85" s="32" t="s">
        <v>186</v>
      </c>
      <c r="F85" s="39"/>
      <c r="G85" s="39"/>
      <c r="H85" s="39"/>
      <c r="I85" s="143"/>
      <c r="J85" s="39"/>
      <c r="K85" s="39"/>
      <c r="L85" s="43"/>
    </row>
    <row r="86" s="1" customFormat="1" ht="12" customHeight="1">
      <c r="B86" s="38"/>
      <c r="C86" s="32" t="s">
        <v>187</v>
      </c>
      <c r="D86" s="39"/>
      <c r="E86" s="39"/>
      <c r="F86" s="39"/>
      <c r="G86" s="39"/>
      <c r="H86" s="39"/>
      <c r="I86" s="143"/>
      <c r="J86" s="39"/>
      <c r="K86" s="39"/>
      <c r="L86" s="43"/>
    </row>
    <row r="87" s="1" customFormat="1" ht="16.5" customHeight="1">
      <c r="B87" s="38"/>
      <c r="C87" s="39"/>
      <c r="D87" s="39"/>
      <c r="E87" s="64" t="str">
        <f>E13</f>
        <v>TK - P2055</v>
      </c>
      <c r="F87" s="39"/>
      <c r="G87" s="39"/>
      <c r="H87" s="39"/>
      <c r="I87" s="143"/>
      <c r="J87" s="39"/>
      <c r="K87" s="39"/>
      <c r="L87" s="43"/>
    </row>
    <row r="88" s="1" customFormat="1" ht="6.96" customHeight="1">
      <c r="B88" s="38"/>
      <c r="C88" s="39"/>
      <c r="D88" s="39"/>
      <c r="E88" s="39"/>
      <c r="F88" s="39"/>
      <c r="G88" s="39"/>
      <c r="H88" s="39"/>
      <c r="I88" s="143"/>
      <c r="J88" s="39"/>
      <c r="K88" s="39"/>
      <c r="L88" s="43"/>
    </row>
    <row r="89" s="1" customFormat="1" ht="12" customHeight="1">
      <c r="B89" s="38"/>
      <c r="C89" s="32" t="s">
        <v>22</v>
      </c>
      <c r="D89" s="39"/>
      <c r="E89" s="39"/>
      <c r="F89" s="27" t="str">
        <f>F16</f>
        <v>obvod ST Ústí n.L.</v>
      </c>
      <c r="G89" s="39"/>
      <c r="H89" s="39"/>
      <c r="I89" s="145" t="s">
        <v>24</v>
      </c>
      <c r="J89" s="67" t="str">
        <f>IF(J16="","",J16)</f>
        <v>2. 11. 2018</v>
      </c>
      <c r="K89" s="39"/>
      <c r="L89" s="43"/>
    </row>
    <row r="90" s="1" customFormat="1" ht="6.96" customHeight="1">
      <c r="B90" s="38"/>
      <c r="C90" s="39"/>
      <c r="D90" s="39"/>
      <c r="E90" s="39"/>
      <c r="F90" s="39"/>
      <c r="G90" s="39"/>
      <c r="H90" s="39"/>
      <c r="I90" s="143"/>
      <c r="J90" s="39"/>
      <c r="K90" s="39"/>
      <c r="L90" s="43"/>
    </row>
    <row r="91" s="1" customFormat="1" ht="13.65" customHeight="1">
      <c r="B91" s="38"/>
      <c r="C91" s="32" t="s">
        <v>26</v>
      </c>
      <c r="D91" s="39"/>
      <c r="E91" s="39"/>
      <c r="F91" s="27" t="str">
        <f>E19</f>
        <v>SŽDC s.o., OŘ Ústí n.L., ST Ústí n.L.</v>
      </c>
      <c r="G91" s="39"/>
      <c r="H91" s="39"/>
      <c r="I91" s="145" t="s">
        <v>34</v>
      </c>
      <c r="J91" s="36" t="str">
        <f>E25</f>
        <v xml:space="preserve"> </v>
      </c>
      <c r="K91" s="39"/>
      <c r="L91" s="43"/>
    </row>
    <row r="92" s="1" customFormat="1" ht="24.9" customHeight="1">
      <c r="B92" s="38"/>
      <c r="C92" s="32" t="s">
        <v>32</v>
      </c>
      <c r="D92" s="39"/>
      <c r="E92" s="39"/>
      <c r="F92" s="27" t="str">
        <f>IF(E22="","",E22)</f>
        <v>Vyplň údaj</v>
      </c>
      <c r="G92" s="39"/>
      <c r="H92" s="39"/>
      <c r="I92" s="145" t="s">
        <v>37</v>
      </c>
      <c r="J92" s="36" t="str">
        <f>E28</f>
        <v>Jakub Lukášek, DiS; Jan Seemann, DiS</v>
      </c>
      <c r="K92" s="39"/>
      <c r="L92" s="43"/>
    </row>
    <row r="93" s="1" customFormat="1" ht="10.32" customHeight="1">
      <c r="B93" s="38"/>
      <c r="C93" s="39"/>
      <c r="D93" s="39"/>
      <c r="E93" s="39"/>
      <c r="F93" s="39"/>
      <c r="G93" s="39"/>
      <c r="H93" s="39"/>
      <c r="I93" s="143"/>
      <c r="J93" s="39"/>
      <c r="K93" s="39"/>
      <c r="L93" s="43"/>
    </row>
    <row r="94" s="10" customFormat="1" ht="29.28" customHeight="1">
      <c r="B94" s="190"/>
      <c r="C94" s="191" t="s">
        <v>198</v>
      </c>
      <c r="D94" s="192" t="s">
        <v>60</v>
      </c>
      <c r="E94" s="192" t="s">
        <v>56</v>
      </c>
      <c r="F94" s="192" t="s">
        <v>57</v>
      </c>
      <c r="G94" s="192" t="s">
        <v>199</v>
      </c>
      <c r="H94" s="192" t="s">
        <v>200</v>
      </c>
      <c r="I94" s="193" t="s">
        <v>201</v>
      </c>
      <c r="J94" s="192" t="s">
        <v>191</v>
      </c>
      <c r="K94" s="194" t="s">
        <v>202</v>
      </c>
      <c r="L94" s="195"/>
      <c r="M94" s="87" t="s">
        <v>21</v>
      </c>
      <c r="N94" s="88" t="s">
        <v>45</v>
      </c>
      <c r="O94" s="88" t="s">
        <v>203</v>
      </c>
      <c r="P94" s="88" t="s">
        <v>204</v>
      </c>
      <c r="Q94" s="88" t="s">
        <v>205</v>
      </c>
      <c r="R94" s="88" t="s">
        <v>206</v>
      </c>
      <c r="S94" s="88" t="s">
        <v>207</v>
      </c>
      <c r="T94" s="89" t="s">
        <v>208</v>
      </c>
    </row>
    <row r="95" s="1" customFormat="1" ht="22.8" customHeight="1">
      <c r="B95" s="38"/>
      <c r="C95" s="94" t="s">
        <v>209</v>
      </c>
      <c r="D95" s="39"/>
      <c r="E95" s="39"/>
      <c r="F95" s="39"/>
      <c r="G95" s="39"/>
      <c r="H95" s="39"/>
      <c r="I95" s="143"/>
      <c r="J95" s="196">
        <f>BK95</f>
        <v>0</v>
      </c>
      <c r="K95" s="39"/>
      <c r="L95" s="43"/>
      <c r="M95" s="90"/>
      <c r="N95" s="91"/>
      <c r="O95" s="91"/>
      <c r="P95" s="197">
        <f>P96+P129</f>
        <v>0</v>
      </c>
      <c r="Q95" s="91"/>
      <c r="R95" s="197">
        <f>R96+R129</f>
        <v>13.978999999999999</v>
      </c>
      <c r="S95" s="91"/>
      <c r="T95" s="198">
        <f>T96+T129</f>
        <v>0</v>
      </c>
      <c r="AT95" s="17" t="s">
        <v>74</v>
      </c>
      <c r="AU95" s="17" t="s">
        <v>192</v>
      </c>
      <c r="BK95" s="199">
        <f>BK96+BK129</f>
        <v>0</v>
      </c>
    </row>
    <row r="96" s="11" customFormat="1" ht="25.92" customHeight="1">
      <c r="B96" s="200"/>
      <c r="C96" s="201"/>
      <c r="D96" s="202" t="s">
        <v>74</v>
      </c>
      <c r="E96" s="203" t="s">
        <v>210</v>
      </c>
      <c r="F96" s="203" t="s">
        <v>211</v>
      </c>
      <c r="G96" s="201"/>
      <c r="H96" s="201"/>
      <c r="I96" s="204"/>
      <c r="J96" s="205">
        <f>BK96</f>
        <v>0</v>
      </c>
      <c r="K96" s="201"/>
      <c r="L96" s="206"/>
      <c r="M96" s="207"/>
      <c r="N96" s="208"/>
      <c r="O96" s="208"/>
      <c r="P96" s="209">
        <f>P97+P98</f>
        <v>0</v>
      </c>
      <c r="Q96" s="208"/>
      <c r="R96" s="209">
        <f>R97+R98</f>
        <v>13.978999999999999</v>
      </c>
      <c r="S96" s="208"/>
      <c r="T96" s="210">
        <f>T97+T98</f>
        <v>0</v>
      </c>
      <c r="AR96" s="211" t="s">
        <v>82</v>
      </c>
      <c r="AT96" s="212" t="s">
        <v>74</v>
      </c>
      <c r="AU96" s="212" t="s">
        <v>75</v>
      </c>
      <c r="AY96" s="211" t="s">
        <v>212</v>
      </c>
      <c r="BK96" s="213">
        <f>BK97+BK98</f>
        <v>0</v>
      </c>
    </row>
    <row r="97" s="11" customFormat="1" ht="22.8" customHeight="1">
      <c r="B97" s="200"/>
      <c r="C97" s="201"/>
      <c r="D97" s="202" t="s">
        <v>74</v>
      </c>
      <c r="E97" s="214" t="s">
        <v>82</v>
      </c>
      <c r="F97" s="214" t="s">
        <v>517</v>
      </c>
      <c r="G97" s="201"/>
      <c r="H97" s="201"/>
      <c r="I97" s="204"/>
      <c r="J97" s="215">
        <f>BK97</f>
        <v>0</v>
      </c>
      <c r="K97" s="201"/>
      <c r="L97" s="206"/>
      <c r="M97" s="207"/>
      <c r="N97" s="208"/>
      <c r="O97" s="208"/>
      <c r="P97" s="209">
        <v>0</v>
      </c>
      <c r="Q97" s="208"/>
      <c r="R97" s="209">
        <v>0</v>
      </c>
      <c r="S97" s="208"/>
      <c r="T97" s="210">
        <v>0</v>
      </c>
      <c r="AR97" s="211" t="s">
        <v>82</v>
      </c>
      <c r="AT97" s="212" t="s">
        <v>74</v>
      </c>
      <c r="AU97" s="212" t="s">
        <v>82</v>
      </c>
      <c r="AY97" s="211" t="s">
        <v>212</v>
      </c>
      <c r="BK97" s="213">
        <v>0</v>
      </c>
    </row>
    <row r="98" s="11" customFormat="1" ht="22.8" customHeight="1">
      <c r="B98" s="200"/>
      <c r="C98" s="201"/>
      <c r="D98" s="202" t="s">
        <v>74</v>
      </c>
      <c r="E98" s="214" t="s">
        <v>213</v>
      </c>
      <c r="F98" s="214" t="s">
        <v>214</v>
      </c>
      <c r="G98" s="201"/>
      <c r="H98" s="201"/>
      <c r="I98" s="204"/>
      <c r="J98" s="215">
        <f>BK98</f>
        <v>0</v>
      </c>
      <c r="K98" s="201"/>
      <c r="L98" s="206"/>
      <c r="M98" s="207"/>
      <c r="N98" s="208"/>
      <c r="O98" s="208"/>
      <c r="P98" s="209">
        <f>SUM(P99:P128)</f>
        <v>0</v>
      </c>
      <c r="Q98" s="208"/>
      <c r="R98" s="209">
        <f>SUM(R99:R128)</f>
        <v>13.978999999999999</v>
      </c>
      <c r="S98" s="208"/>
      <c r="T98" s="210">
        <f>SUM(T99:T128)</f>
        <v>0</v>
      </c>
      <c r="AR98" s="211" t="s">
        <v>82</v>
      </c>
      <c r="AT98" s="212" t="s">
        <v>74</v>
      </c>
      <c r="AU98" s="212" t="s">
        <v>82</v>
      </c>
      <c r="AY98" s="211" t="s">
        <v>212</v>
      </c>
      <c r="BK98" s="213">
        <f>SUM(BK99:BK128)</f>
        <v>0</v>
      </c>
    </row>
    <row r="99" s="1" customFormat="1" ht="22.5" customHeight="1">
      <c r="B99" s="38"/>
      <c r="C99" s="216" t="s">
        <v>82</v>
      </c>
      <c r="D99" s="216" t="s">
        <v>215</v>
      </c>
      <c r="E99" s="217" t="s">
        <v>224</v>
      </c>
      <c r="F99" s="218" t="s">
        <v>225</v>
      </c>
      <c r="G99" s="219" t="s">
        <v>226</v>
      </c>
      <c r="H99" s="220">
        <v>16</v>
      </c>
      <c r="I99" s="221"/>
      <c r="J99" s="222">
        <f>ROUND(I99*H99,2)</f>
        <v>0</v>
      </c>
      <c r="K99" s="218" t="s">
        <v>219</v>
      </c>
      <c r="L99" s="43"/>
      <c r="M99" s="223" t="s">
        <v>21</v>
      </c>
      <c r="N99" s="224" t="s">
        <v>48</v>
      </c>
      <c r="O99" s="79"/>
      <c r="P99" s="225">
        <f>O99*H99</f>
        <v>0</v>
      </c>
      <c r="Q99" s="225">
        <v>0</v>
      </c>
      <c r="R99" s="225">
        <f>Q99*H99</f>
        <v>0</v>
      </c>
      <c r="S99" s="225">
        <v>0</v>
      </c>
      <c r="T99" s="226">
        <f>S99*H99</f>
        <v>0</v>
      </c>
      <c r="AR99" s="17" t="s">
        <v>220</v>
      </c>
      <c r="AT99" s="17" t="s">
        <v>215</v>
      </c>
      <c r="AU99" s="17" t="s">
        <v>84</v>
      </c>
      <c r="AY99" s="17" t="s">
        <v>212</v>
      </c>
      <c r="BE99" s="227">
        <f>IF(N99="základní",J99,0)</f>
        <v>0</v>
      </c>
      <c r="BF99" s="227">
        <f>IF(N99="snížená",J99,0)</f>
        <v>0</v>
      </c>
      <c r="BG99" s="227">
        <f>IF(N99="zákl. přenesená",J99,0)</f>
        <v>0</v>
      </c>
      <c r="BH99" s="227">
        <f>IF(N99="sníž. přenesená",J99,0)</f>
        <v>0</v>
      </c>
      <c r="BI99" s="227">
        <f>IF(N99="nulová",J99,0)</f>
        <v>0</v>
      </c>
      <c r="BJ99" s="17" t="s">
        <v>220</v>
      </c>
      <c r="BK99" s="227">
        <f>ROUND(I99*H99,2)</f>
        <v>0</v>
      </c>
      <c r="BL99" s="17" t="s">
        <v>220</v>
      </c>
      <c r="BM99" s="17" t="s">
        <v>936</v>
      </c>
    </row>
    <row r="100" s="1" customFormat="1">
      <c r="B100" s="38"/>
      <c r="C100" s="39"/>
      <c r="D100" s="228" t="s">
        <v>222</v>
      </c>
      <c r="E100" s="39"/>
      <c r="F100" s="229" t="s">
        <v>228</v>
      </c>
      <c r="G100" s="39"/>
      <c r="H100" s="39"/>
      <c r="I100" s="143"/>
      <c r="J100" s="39"/>
      <c r="K100" s="39"/>
      <c r="L100" s="43"/>
      <c r="M100" s="230"/>
      <c r="N100" s="79"/>
      <c r="O100" s="79"/>
      <c r="P100" s="79"/>
      <c r="Q100" s="79"/>
      <c r="R100" s="79"/>
      <c r="S100" s="79"/>
      <c r="T100" s="80"/>
      <c r="AT100" s="17" t="s">
        <v>222</v>
      </c>
      <c r="AU100" s="17" t="s">
        <v>84</v>
      </c>
    </row>
    <row r="101" s="1" customFormat="1" ht="22.5" customHeight="1">
      <c r="B101" s="38"/>
      <c r="C101" s="216" t="s">
        <v>84</v>
      </c>
      <c r="D101" s="216" t="s">
        <v>215</v>
      </c>
      <c r="E101" s="217" t="s">
        <v>233</v>
      </c>
      <c r="F101" s="218" t="s">
        <v>234</v>
      </c>
      <c r="G101" s="219" t="s">
        <v>235</v>
      </c>
      <c r="H101" s="220">
        <v>48.880000000000003</v>
      </c>
      <c r="I101" s="221"/>
      <c r="J101" s="222">
        <f>ROUND(I101*H101,2)</f>
        <v>0</v>
      </c>
      <c r="K101" s="218" t="s">
        <v>219</v>
      </c>
      <c r="L101" s="43"/>
      <c r="M101" s="223" t="s">
        <v>21</v>
      </c>
      <c r="N101" s="224" t="s">
        <v>48</v>
      </c>
      <c r="O101" s="79"/>
      <c r="P101" s="225">
        <f>O101*H101</f>
        <v>0</v>
      </c>
      <c r="Q101" s="225">
        <v>0</v>
      </c>
      <c r="R101" s="225">
        <f>Q101*H101</f>
        <v>0</v>
      </c>
      <c r="S101" s="225">
        <v>0</v>
      </c>
      <c r="T101" s="226">
        <f>S101*H101</f>
        <v>0</v>
      </c>
      <c r="AR101" s="17" t="s">
        <v>220</v>
      </c>
      <c r="AT101" s="17" t="s">
        <v>215</v>
      </c>
      <c r="AU101" s="17" t="s">
        <v>84</v>
      </c>
      <c r="AY101" s="17" t="s">
        <v>212</v>
      </c>
      <c r="BE101" s="227">
        <f>IF(N101="základní",J101,0)</f>
        <v>0</v>
      </c>
      <c r="BF101" s="227">
        <f>IF(N101="snížená",J101,0)</f>
        <v>0</v>
      </c>
      <c r="BG101" s="227">
        <f>IF(N101="zákl. přenesená",J101,0)</f>
        <v>0</v>
      </c>
      <c r="BH101" s="227">
        <f>IF(N101="sníž. přenesená",J101,0)</f>
        <v>0</v>
      </c>
      <c r="BI101" s="227">
        <f>IF(N101="nulová",J101,0)</f>
        <v>0</v>
      </c>
      <c r="BJ101" s="17" t="s">
        <v>220</v>
      </c>
      <c r="BK101" s="227">
        <f>ROUND(I101*H101,2)</f>
        <v>0</v>
      </c>
      <c r="BL101" s="17" t="s">
        <v>220</v>
      </c>
      <c r="BM101" s="17" t="s">
        <v>937</v>
      </c>
    </row>
    <row r="102" s="1" customFormat="1">
      <c r="B102" s="38"/>
      <c r="C102" s="39"/>
      <c r="D102" s="228" t="s">
        <v>222</v>
      </c>
      <c r="E102" s="39"/>
      <c r="F102" s="229" t="s">
        <v>237</v>
      </c>
      <c r="G102" s="39"/>
      <c r="H102" s="39"/>
      <c r="I102" s="143"/>
      <c r="J102" s="39"/>
      <c r="K102" s="39"/>
      <c r="L102" s="43"/>
      <c r="M102" s="230"/>
      <c r="N102" s="79"/>
      <c r="O102" s="79"/>
      <c r="P102" s="79"/>
      <c r="Q102" s="79"/>
      <c r="R102" s="79"/>
      <c r="S102" s="79"/>
      <c r="T102" s="80"/>
      <c r="AT102" s="17" t="s">
        <v>222</v>
      </c>
      <c r="AU102" s="17" t="s">
        <v>84</v>
      </c>
    </row>
    <row r="103" s="12" customFormat="1">
      <c r="B103" s="231"/>
      <c r="C103" s="232"/>
      <c r="D103" s="228" t="s">
        <v>229</v>
      </c>
      <c r="E103" s="233" t="s">
        <v>21</v>
      </c>
      <c r="F103" s="234" t="s">
        <v>938</v>
      </c>
      <c r="G103" s="232"/>
      <c r="H103" s="235">
        <v>20.52</v>
      </c>
      <c r="I103" s="236"/>
      <c r="J103" s="232"/>
      <c r="K103" s="232"/>
      <c r="L103" s="237"/>
      <c r="M103" s="238"/>
      <c r="N103" s="239"/>
      <c r="O103" s="239"/>
      <c r="P103" s="239"/>
      <c r="Q103" s="239"/>
      <c r="R103" s="239"/>
      <c r="S103" s="239"/>
      <c r="T103" s="240"/>
      <c r="AT103" s="241" t="s">
        <v>229</v>
      </c>
      <c r="AU103" s="241" t="s">
        <v>84</v>
      </c>
      <c r="AV103" s="12" t="s">
        <v>84</v>
      </c>
      <c r="AW103" s="12" t="s">
        <v>36</v>
      </c>
      <c r="AX103" s="12" t="s">
        <v>75</v>
      </c>
      <c r="AY103" s="241" t="s">
        <v>212</v>
      </c>
    </row>
    <row r="104" s="12" customFormat="1">
      <c r="B104" s="231"/>
      <c r="C104" s="232"/>
      <c r="D104" s="228" t="s">
        <v>229</v>
      </c>
      <c r="E104" s="233" t="s">
        <v>21</v>
      </c>
      <c r="F104" s="234" t="s">
        <v>939</v>
      </c>
      <c r="G104" s="232"/>
      <c r="H104" s="235">
        <v>20</v>
      </c>
      <c r="I104" s="236"/>
      <c r="J104" s="232"/>
      <c r="K104" s="232"/>
      <c r="L104" s="237"/>
      <c r="M104" s="238"/>
      <c r="N104" s="239"/>
      <c r="O104" s="239"/>
      <c r="P104" s="239"/>
      <c r="Q104" s="239"/>
      <c r="R104" s="239"/>
      <c r="S104" s="239"/>
      <c r="T104" s="240"/>
      <c r="AT104" s="241" t="s">
        <v>229</v>
      </c>
      <c r="AU104" s="241" t="s">
        <v>84</v>
      </c>
      <c r="AV104" s="12" t="s">
        <v>84</v>
      </c>
      <c r="AW104" s="12" t="s">
        <v>36</v>
      </c>
      <c r="AX104" s="12" t="s">
        <v>75</v>
      </c>
      <c r="AY104" s="241" t="s">
        <v>212</v>
      </c>
    </row>
    <row r="105" s="12" customFormat="1">
      <c r="B105" s="231"/>
      <c r="C105" s="232"/>
      <c r="D105" s="228" t="s">
        <v>229</v>
      </c>
      <c r="E105" s="233" t="s">
        <v>21</v>
      </c>
      <c r="F105" s="234" t="s">
        <v>940</v>
      </c>
      <c r="G105" s="232"/>
      <c r="H105" s="235">
        <v>8.3599999999999994</v>
      </c>
      <c r="I105" s="236"/>
      <c r="J105" s="232"/>
      <c r="K105" s="232"/>
      <c r="L105" s="237"/>
      <c r="M105" s="238"/>
      <c r="N105" s="239"/>
      <c r="O105" s="239"/>
      <c r="P105" s="239"/>
      <c r="Q105" s="239"/>
      <c r="R105" s="239"/>
      <c r="S105" s="239"/>
      <c r="T105" s="240"/>
      <c r="AT105" s="241" t="s">
        <v>229</v>
      </c>
      <c r="AU105" s="241" t="s">
        <v>84</v>
      </c>
      <c r="AV105" s="12" t="s">
        <v>84</v>
      </c>
      <c r="AW105" s="12" t="s">
        <v>36</v>
      </c>
      <c r="AX105" s="12" t="s">
        <v>75</v>
      </c>
      <c r="AY105" s="241" t="s">
        <v>212</v>
      </c>
    </row>
    <row r="106" s="13" customFormat="1">
      <c r="B106" s="242"/>
      <c r="C106" s="243"/>
      <c r="D106" s="228" t="s">
        <v>229</v>
      </c>
      <c r="E106" s="244" t="s">
        <v>21</v>
      </c>
      <c r="F106" s="245" t="s">
        <v>232</v>
      </c>
      <c r="G106" s="243"/>
      <c r="H106" s="246">
        <v>48.880000000000003</v>
      </c>
      <c r="I106" s="247"/>
      <c r="J106" s="243"/>
      <c r="K106" s="243"/>
      <c r="L106" s="248"/>
      <c r="M106" s="249"/>
      <c r="N106" s="250"/>
      <c r="O106" s="250"/>
      <c r="P106" s="250"/>
      <c r="Q106" s="250"/>
      <c r="R106" s="250"/>
      <c r="S106" s="250"/>
      <c r="T106" s="251"/>
      <c r="AT106" s="252" t="s">
        <v>229</v>
      </c>
      <c r="AU106" s="252" t="s">
        <v>84</v>
      </c>
      <c r="AV106" s="13" t="s">
        <v>220</v>
      </c>
      <c r="AW106" s="13" t="s">
        <v>36</v>
      </c>
      <c r="AX106" s="13" t="s">
        <v>82</v>
      </c>
      <c r="AY106" s="252" t="s">
        <v>212</v>
      </c>
    </row>
    <row r="107" s="1" customFormat="1" ht="33.75" customHeight="1">
      <c r="B107" s="38"/>
      <c r="C107" s="216" t="s">
        <v>91</v>
      </c>
      <c r="D107" s="216" t="s">
        <v>215</v>
      </c>
      <c r="E107" s="217" t="s">
        <v>941</v>
      </c>
      <c r="F107" s="218" t="s">
        <v>942</v>
      </c>
      <c r="G107" s="219" t="s">
        <v>254</v>
      </c>
      <c r="H107" s="220">
        <v>2.1000000000000001</v>
      </c>
      <c r="I107" s="221"/>
      <c r="J107" s="222">
        <f>ROUND(I107*H107,2)</f>
        <v>0</v>
      </c>
      <c r="K107" s="218" t="s">
        <v>219</v>
      </c>
      <c r="L107" s="43"/>
      <c r="M107" s="223" t="s">
        <v>21</v>
      </c>
      <c r="N107" s="224" t="s">
        <v>48</v>
      </c>
      <c r="O107" s="79"/>
      <c r="P107" s="225">
        <f>O107*H107</f>
        <v>0</v>
      </c>
      <c r="Q107" s="225">
        <v>0</v>
      </c>
      <c r="R107" s="225">
        <f>Q107*H107</f>
        <v>0</v>
      </c>
      <c r="S107" s="225">
        <v>0</v>
      </c>
      <c r="T107" s="226">
        <f>S107*H107</f>
        <v>0</v>
      </c>
      <c r="AR107" s="17" t="s">
        <v>220</v>
      </c>
      <c r="AT107" s="17" t="s">
        <v>215</v>
      </c>
      <c r="AU107" s="17" t="s">
        <v>84</v>
      </c>
      <c r="AY107" s="17" t="s">
        <v>212</v>
      </c>
      <c r="BE107" s="227">
        <f>IF(N107="základní",J107,0)</f>
        <v>0</v>
      </c>
      <c r="BF107" s="227">
        <f>IF(N107="snížená",J107,0)</f>
        <v>0</v>
      </c>
      <c r="BG107" s="227">
        <f>IF(N107="zákl. přenesená",J107,0)</f>
        <v>0</v>
      </c>
      <c r="BH107" s="227">
        <f>IF(N107="sníž. přenesená",J107,0)</f>
        <v>0</v>
      </c>
      <c r="BI107" s="227">
        <f>IF(N107="nulová",J107,0)</f>
        <v>0</v>
      </c>
      <c r="BJ107" s="17" t="s">
        <v>220</v>
      </c>
      <c r="BK107" s="227">
        <f>ROUND(I107*H107,2)</f>
        <v>0</v>
      </c>
      <c r="BL107" s="17" t="s">
        <v>220</v>
      </c>
      <c r="BM107" s="17" t="s">
        <v>943</v>
      </c>
    </row>
    <row r="108" s="1" customFormat="1">
      <c r="B108" s="38"/>
      <c r="C108" s="39"/>
      <c r="D108" s="228" t="s">
        <v>222</v>
      </c>
      <c r="E108" s="39"/>
      <c r="F108" s="229" t="s">
        <v>944</v>
      </c>
      <c r="G108" s="39"/>
      <c r="H108" s="39"/>
      <c r="I108" s="143"/>
      <c r="J108" s="39"/>
      <c r="K108" s="39"/>
      <c r="L108" s="43"/>
      <c r="M108" s="230"/>
      <c r="N108" s="79"/>
      <c r="O108" s="79"/>
      <c r="P108" s="79"/>
      <c r="Q108" s="79"/>
      <c r="R108" s="79"/>
      <c r="S108" s="79"/>
      <c r="T108" s="80"/>
      <c r="AT108" s="17" t="s">
        <v>222</v>
      </c>
      <c r="AU108" s="17" t="s">
        <v>84</v>
      </c>
    </row>
    <row r="109" s="1" customFormat="1" ht="33.75" customHeight="1">
      <c r="B109" s="38"/>
      <c r="C109" s="216" t="s">
        <v>220</v>
      </c>
      <c r="D109" s="216" t="s">
        <v>215</v>
      </c>
      <c r="E109" s="217" t="s">
        <v>945</v>
      </c>
      <c r="F109" s="218" t="s">
        <v>946</v>
      </c>
      <c r="G109" s="219" t="s">
        <v>226</v>
      </c>
      <c r="H109" s="220">
        <v>8.5999999999999996</v>
      </c>
      <c r="I109" s="221"/>
      <c r="J109" s="222">
        <f>ROUND(I109*H109,2)</f>
        <v>0</v>
      </c>
      <c r="K109" s="218" t="s">
        <v>219</v>
      </c>
      <c r="L109" s="43"/>
      <c r="M109" s="223" t="s">
        <v>21</v>
      </c>
      <c r="N109" s="224" t="s">
        <v>48</v>
      </c>
      <c r="O109" s="79"/>
      <c r="P109" s="225">
        <f>O109*H109</f>
        <v>0</v>
      </c>
      <c r="Q109" s="225">
        <v>0</v>
      </c>
      <c r="R109" s="225">
        <f>Q109*H109</f>
        <v>0</v>
      </c>
      <c r="S109" s="225">
        <v>0</v>
      </c>
      <c r="T109" s="226">
        <f>S109*H109</f>
        <v>0</v>
      </c>
      <c r="AR109" s="17" t="s">
        <v>220</v>
      </c>
      <c r="AT109" s="17" t="s">
        <v>215</v>
      </c>
      <c r="AU109" s="17" t="s">
        <v>84</v>
      </c>
      <c r="AY109" s="17" t="s">
        <v>212</v>
      </c>
      <c r="BE109" s="227">
        <f>IF(N109="základní",J109,0)</f>
        <v>0</v>
      </c>
      <c r="BF109" s="227">
        <f>IF(N109="snížená",J109,0)</f>
        <v>0</v>
      </c>
      <c r="BG109" s="227">
        <f>IF(N109="zákl. přenesená",J109,0)</f>
        <v>0</v>
      </c>
      <c r="BH109" s="227">
        <f>IF(N109="sníž. přenesená",J109,0)</f>
        <v>0</v>
      </c>
      <c r="BI109" s="227">
        <f>IF(N109="nulová",J109,0)</f>
        <v>0</v>
      </c>
      <c r="BJ109" s="17" t="s">
        <v>220</v>
      </c>
      <c r="BK109" s="227">
        <f>ROUND(I109*H109,2)</f>
        <v>0</v>
      </c>
      <c r="BL109" s="17" t="s">
        <v>220</v>
      </c>
      <c r="BM109" s="17" t="s">
        <v>947</v>
      </c>
    </row>
    <row r="110" s="1" customFormat="1">
      <c r="B110" s="38"/>
      <c r="C110" s="39"/>
      <c r="D110" s="228" t="s">
        <v>222</v>
      </c>
      <c r="E110" s="39"/>
      <c r="F110" s="229" t="s">
        <v>948</v>
      </c>
      <c r="G110" s="39"/>
      <c r="H110" s="39"/>
      <c r="I110" s="143"/>
      <c r="J110" s="39"/>
      <c r="K110" s="39"/>
      <c r="L110" s="43"/>
      <c r="M110" s="230"/>
      <c r="N110" s="79"/>
      <c r="O110" s="79"/>
      <c r="P110" s="79"/>
      <c r="Q110" s="79"/>
      <c r="R110" s="79"/>
      <c r="S110" s="79"/>
      <c r="T110" s="80"/>
      <c r="AT110" s="17" t="s">
        <v>222</v>
      </c>
      <c r="AU110" s="17" t="s">
        <v>84</v>
      </c>
    </row>
    <row r="111" s="1" customFormat="1" ht="22.5" customHeight="1">
      <c r="B111" s="38"/>
      <c r="C111" s="216" t="s">
        <v>213</v>
      </c>
      <c r="D111" s="216" t="s">
        <v>215</v>
      </c>
      <c r="E111" s="217" t="s">
        <v>338</v>
      </c>
      <c r="F111" s="218" t="s">
        <v>339</v>
      </c>
      <c r="G111" s="219" t="s">
        <v>254</v>
      </c>
      <c r="H111" s="220">
        <v>0.35999999999999999</v>
      </c>
      <c r="I111" s="221"/>
      <c r="J111" s="222">
        <f>ROUND(I111*H111,2)</f>
        <v>0</v>
      </c>
      <c r="K111" s="218" t="s">
        <v>219</v>
      </c>
      <c r="L111" s="43"/>
      <c r="M111" s="223" t="s">
        <v>21</v>
      </c>
      <c r="N111" s="224" t="s">
        <v>48</v>
      </c>
      <c r="O111" s="79"/>
      <c r="P111" s="225">
        <f>O111*H111</f>
        <v>0</v>
      </c>
      <c r="Q111" s="225">
        <v>0</v>
      </c>
      <c r="R111" s="225">
        <f>Q111*H111</f>
        <v>0</v>
      </c>
      <c r="S111" s="225">
        <v>0</v>
      </c>
      <c r="T111" s="226">
        <f>S111*H111</f>
        <v>0</v>
      </c>
      <c r="AR111" s="17" t="s">
        <v>220</v>
      </c>
      <c r="AT111" s="17" t="s">
        <v>215</v>
      </c>
      <c r="AU111" s="17" t="s">
        <v>84</v>
      </c>
      <c r="AY111" s="17" t="s">
        <v>212</v>
      </c>
      <c r="BE111" s="227">
        <f>IF(N111="základní",J111,0)</f>
        <v>0</v>
      </c>
      <c r="BF111" s="227">
        <f>IF(N111="snížená",J111,0)</f>
        <v>0</v>
      </c>
      <c r="BG111" s="227">
        <f>IF(N111="zákl. přenesená",J111,0)</f>
        <v>0</v>
      </c>
      <c r="BH111" s="227">
        <f>IF(N111="sníž. přenesená",J111,0)</f>
        <v>0</v>
      </c>
      <c r="BI111" s="227">
        <f>IF(N111="nulová",J111,0)</f>
        <v>0</v>
      </c>
      <c r="BJ111" s="17" t="s">
        <v>220</v>
      </c>
      <c r="BK111" s="227">
        <f>ROUND(I111*H111,2)</f>
        <v>0</v>
      </c>
      <c r="BL111" s="17" t="s">
        <v>220</v>
      </c>
      <c r="BM111" s="17" t="s">
        <v>949</v>
      </c>
    </row>
    <row r="112" s="1" customFormat="1">
      <c r="B112" s="38"/>
      <c r="C112" s="39"/>
      <c r="D112" s="228" t="s">
        <v>222</v>
      </c>
      <c r="E112" s="39"/>
      <c r="F112" s="229" t="s">
        <v>341</v>
      </c>
      <c r="G112" s="39"/>
      <c r="H112" s="39"/>
      <c r="I112" s="143"/>
      <c r="J112" s="39"/>
      <c r="K112" s="39"/>
      <c r="L112" s="43"/>
      <c r="M112" s="230"/>
      <c r="N112" s="79"/>
      <c r="O112" s="79"/>
      <c r="P112" s="79"/>
      <c r="Q112" s="79"/>
      <c r="R112" s="79"/>
      <c r="S112" s="79"/>
      <c r="T112" s="80"/>
      <c r="AT112" s="17" t="s">
        <v>222</v>
      </c>
      <c r="AU112" s="17" t="s">
        <v>84</v>
      </c>
    </row>
    <row r="113" s="1" customFormat="1" ht="33.75" customHeight="1">
      <c r="B113" s="38"/>
      <c r="C113" s="216" t="s">
        <v>251</v>
      </c>
      <c r="D113" s="216" t="s">
        <v>215</v>
      </c>
      <c r="E113" s="217" t="s">
        <v>343</v>
      </c>
      <c r="F113" s="218" t="s">
        <v>344</v>
      </c>
      <c r="G113" s="219" t="s">
        <v>226</v>
      </c>
      <c r="H113" s="220">
        <v>9</v>
      </c>
      <c r="I113" s="221"/>
      <c r="J113" s="222">
        <f>ROUND(I113*H113,2)</f>
        <v>0</v>
      </c>
      <c r="K113" s="218" t="s">
        <v>219</v>
      </c>
      <c r="L113" s="43"/>
      <c r="M113" s="223" t="s">
        <v>21</v>
      </c>
      <c r="N113" s="224" t="s">
        <v>48</v>
      </c>
      <c r="O113" s="79"/>
      <c r="P113" s="225">
        <f>O113*H113</f>
        <v>0</v>
      </c>
      <c r="Q113" s="225">
        <v>0</v>
      </c>
      <c r="R113" s="225">
        <f>Q113*H113</f>
        <v>0</v>
      </c>
      <c r="S113" s="225">
        <v>0</v>
      </c>
      <c r="T113" s="226">
        <f>S113*H113</f>
        <v>0</v>
      </c>
      <c r="AR113" s="17" t="s">
        <v>220</v>
      </c>
      <c r="AT113" s="17" t="s">
        <v>215</v>
      </c>
      <c r="AU113" s="17" t="s">
        <v>84</v>
      </c>
      <c r="AY113" s="17" t="s">
        <v>212</v>
      </c>
      <c r="BE113" s="227">
        <f>IF(N113="základní",J113,0)</f>
        <v>0</v>
      </c>
      <c r="BF113" s="227">
        <f>IF(N113="snížená",J113,0)</f>
        <v>0</v>
      </c>
      <c r="BG113" s="227">
        <f>IF(N113="zákl. přenesená",J113,0)</f>
        <v>0</v>
      </c>
      <c r="BH113" s="227">
        <f>IF(N113="sníž. přenesená",J113,0)</f>
        <v>0</v>
      </c>
      <c r="BI113" s="227">
        <f>IF(N113="nulová",J113,0)</f>
        <v>0</v>
      </c>
      <c r="BJ113" s="17" t="s">
        <v>220</v>
      </c>
      <c r="BK113" s="227">
        <f>ROUND(I113*H113,2)</f>
        <v>0</v>
      </c>
      <c r="BL113" s="17" t="s">
        <v>220</v>
      </c>
      <c r="BM113" s="17" t="s">
        <v>950</v>
      </c>
    </row>
    <row r="114" s="1" customFormat="1">
      <c r="B114" s="38"/>
      <c r="C114" s="39"/>
      <c r="D114" s="228" t="s">
        <v>222</v>
      </c>
      <c r="E114" s="39"/>
      <c r="F114" s="229" t="s">
        <v>346</v>
      </c>
      <c r="G114" s="39"/>
      <c r="H114" s="39"/>
      <c r="I114" s="143"/>
      <c r="J114" s="39"/>
      <c r="K114" s="39"/>
      <c r="L114" s="43"/>
      <c r="M114" s="230"/>
      <c r="N114" s="79"/>
      <c r="O114" s="79"/>
      <c r="P114" s="79"/>
      <c r="Q114" s="79"/>
      <c r="R114" s="79"/>
      <c r="S114" s="79"/>
      <c r="T114" s="80"/>
      <c r="AT114" s="17" t="s">
        <v>222</v>
      </c>
      <c r="AU114" s="17" t="s">
        <v>84</v>
      </c>
    </row>
    <row r="115" s="1" customFormat="1" ht="22.5" customHeight="1">
      <c r="B115" s="38"/>
      <c r="C115" s="253" t="s">
        <v>257</v>
      </c>
      <c r="D115" s="253" t="s">
        <v>258</v>
      </c>
      <c r="E115" s="254" t="s">
        <v>348</v>
      </c>
      <c r="F115" s="255" t="s">
        <v>349</v>
      </c>
      <c r="G115" s="256" t="s">
        <v>350</v>
      </c>
      <c r="H115" s="257">
        <v>1</v>
      </c>
      <c r="I115" s="258"/>
      <c r="J115" s="259">
        <f>ROUND(I115*H115,2)</f>
        <v>0</v>
      </c>
      <c r="K115" s="255" t="s">
        <v>219</v>
      </c>
      <c r="L115" s="260"/>
      <c r="M115" s="261" t="s">
        <v>21</v>
      </c>
      <c r="N115" s="262" t="s">
        <v>48</v>
      </c>
      <c r="O115" s="79"/>
      <c r="P115" s="225">
        <f>O115*H115</f>
        <v>0</v>
      </c>
      <c r="Q115" s="225">
        <v>0</v>
      </c>
      <c r="R115" s="225">
        <f>Q115*H115</f>
        <v>0</v>
      </c>
      <c r="S115" s="225">
        <v>0</v>
      </c>
      <c r="T115" s="226">
        <f>S115*H115</f>
        <v>0</v>
      </c>
      <c r="AR115" s="17" t="s">
        <v>262</v>
      </c>
      <c r="AT115" s="17" t="s">
        <v>258</v>
      </c>
      <c r="AU115" s="17" t="s">
        <v>84</v>
      </c>
      <c r="AY115" s="17" t="s">
        <v>212</v>
      </c>
      <c r="BE115" s="227">
        <f>IF(N115="základní",J115,0)</f>
        <v>0</v>
      </c>
      <c r="BF115" s="227">
        <f>IF(N115="snížená",J115,0)</f>
        <v>0</v>
      </c>
      <c r="BG115" s="227">
        <f>IF(N115="zákl. přenesená",J115,0)</f>
        <v>0</v>
      </c>
      <c r="BH115" s="227">
        <f>IF(N115="sníž. přenesená",J115,0)</f>
        <v>0</v>
      </c>
      <c r="BI115" s="227">
        <f>IF(N115="nulová",J115,0)</f>
        <v>0</v>
      </c>
      <c r="BJ115" s="17" t="s">
        <v>220</v>
      </c>
      <c r="BK115" s="227">
        <f>ROUND(I115*H115,2)</f>
        <v>0</v>
      </c>
      <c r="BL115" s="17" t="s">
        <v>220</v>
      </c>
      <c r="BM115" s="17" t="s">
        <v>951</v>
      </c>
    </row>
    <row r="116" s="1" customFormat="1" ht="33.75" customHeight="1">
      <c r="B116" s="38"/>
      <c r="C116" s="216" t="s">
        <v>262</v>
      </c>
      <c r="D116" s="216" t="s">
        <v>215</v>
      </c>
      <c r="E116" s="217" t="s">
        <v>354</v>
      </c>
      <c r="F116" s="218" t="s">
        <v>355</v>
      </c>
      <c r="G116" s="219" t="s">
        <v>226</v>
      </c>
      <c r="H116" s="220">
        <v>10</v>
      </c>
      <c r="I116" s="221"/>
      <c r="J116" s="222">
        <f>ROUND(I116*H116,2)</f>
        <v>0</v>
      </c>
      <c r="K116" s="218" t="s">
        <v>219</v>
      </c>
      <c r="L116" s="43"/>
      <c r="M116" s="223" t="s">
        <v>21</v>
      </c>
      <c r="N116" s="224" t="s">
        <v>48</v>
      </c>
      <c r="O116" s="79"/>
      <c r="P116" s="225">
        <f>O116*H116</f>
        <v>0</v>
      </c>
      <c r="Q116" s="225">
        <v>0</v>
      </c>
      <c r="R116" s="225">
        <f>Q116*H116</f>
        <v>0</v>
      </c>
      <c r="S116" s="225">
        <v>0</v>
      </c>
      <c r="T116" s="226">
        <f>S116*H116</f>
        <v>0</v>
      </c>
      <c r="AR116" s="17" t="s">
        <v>220</v>
      </c>
      <c r="AT116" s="17" t="s">
        <v>215</v>
      </c>
      <c r="AU116" s="17" t="s">
        <v>84</v>
      </c>
      <c r="AY116" s="17" t="s">
        <v>212</v>
      </c>
      <c r="BE116" s="227">
        <f>IF(N116="základní",J116,0)</f>
        <v>0</v>
      </c>
      <c r="BF116" s="227">
        <f>IF(N116="snížená",J116,0)</f>
        <v>0</v>
      </c>
      <c r="BG116" s="227">
        <f>IF(N116="zákl. přenesená",J116,0)</f>
        <v>0</v>
      </c>
      <c r="BH116" s="227">
        <f>IF(N116="sníž. přenesená",J116,0)</f>
        <v>0</v>
      </c>
      <c r="BI116" s="227">
        <f>IF(N116="nulová",J116,0)</f>
        <v>0</v>
      </c>
      <c r="BJ116" s="17" t="s">
        <v>220</v>
      </c>
      <c r="BK116" s="227">
        <f>ROUND(I116*H116,2)</f>
        <v>0</v>
      </c>
      <c r="BL116" s="17" t="s">
        <v>220</v>
      </c>
      <c r="BM116" s="17" t="s">
        <v>952</v>
      </c>
    </row>
    <row r="117" s="1" customFormat="1">
      <c r="B117" s="38"/>
      <c r="C117" s="39"/>
      <c r="D117" s="228" t="s">
        <v>222</v>
      </c>
      <c r="E117" s="39"/>
      <c r="F117" s="229" t="s">
        <v>346</v>
      </c>
      <c r="G117" s="39"/>
      <c r="H117" s="39"/>
      <c r="I117" s="143"/>
      <c r="J117" s="39"/>
      <c r="K117" s="39"/>
      <c r="L117" s="43"/>
      <c r="M117" s="230"/>
      <c r="N117" s="79"/>
      <c r="O117" s="79"/>
      <c r="P117" s="79"/>
      <c r="Q117" s="79"/>
      <c r="R117" s="79"/>
      <c r="S117" s="79"/>
      <c r="T117" s="80"/>
      <c r="AT117" s="17" t="s">
        <v>222</v>
      </c>
      <c r="AU117" s="17" t="s">
        <v>84</v>
      </c>
    </row>
    <row r="118" s="1" customFormat="1" ht="22.5" customHeight="1">
      <c r="B118" s="38"/>
      <c r="C118" s="253" t="s">
        <v>270</v>
      </c>
      <c r="D118" s="253" t="s">
        <v>258</v>
      </c>
      <c r="E118" s="254" t="s">
        <v>358</v>
      </c>
      <c r="F118" s="255" t="s">
        <v>359</v>
      </c>
      <c r="G118" s="256" t="s">
        <v>218</v>
      </c>
      <c r="H118" s="257">
        <v>30</v>
      </c>
      <c r="I118" s="258"/>
      <c r="J118" s="259">
        <f>ROUND(I118*H118,2)</f>
        <v>0</v>
      </c>
      <c r="K118" s="255" t="s">
        <v>219</v>
      </c>
      <c r="L118" s="260"/>
      <c r="M118" s="261" t="s">
        <v>21</v>
      </c>
      <c r="N118" s="262" t="s">
        <v>48</v>
      </c>
      <c r="O118" s="79"/>
      <c r="P118" s="225">
        <f>O118*H118</f>
        <v>0</v>
      </c>
      <c r="Q118" s="225">
        <v>0.085000000000000006</v>
      </c>
      <c r="R118" s="225">
        <f>Q118*H118</f>
        <v>2.5500000000000003</v>
      </c>
      <c r="S118" s="225">
        <v>0</v>
      </c>
      <c r="T118" s="226">
        <f>S118*H118</f>
        <v>0</v>
      </c>
      <c r="AR118" s="17" t="s">
        <v>262</v>
      </c>
      <c r="AT118" s="17" t="s">
        <v>258</v>
      </c>
      <c r="AU118" s="17" t="s">
        <v>84</v>
      </c>
      <c r="AY118" s="17" t="s">
        <v>212</v>
      </c>
      <c r="BE118" s="227">
        <f>IF(N118="základní",J118,0)</f>
        <v>0</v>
      </c>
      <c r="BF118" s="227">
        <f>IF(N118="snížená",J118,0)</f>
        <v>0</v>
      </c>
      <c r="BG118" s="227">
        <f>IF(N118="zákl. přenesená",J118,0)</f>
        <v>0</v>
      </c>
      <c r="BH118" s="227">
        <f>IF(N118="sníž. přenesená",J118,0)</f>
        <v>0</v>
      </c>
      <c r="BI118" s="227">
        <f>IF(N118="nulová",J118,0)</f>
        <v>0</v>
      </c>
      <c r="BJ118" s="17" t="s">
        <v>220</v>
      </c>
      <c r="BK118" s="227">
        <f>ROUND(I118*H118,2)</f>
        <v>0</v>
      </c>
      <c r="BL118" s="17" t="s">
        <v>220</v>
      </c>
      <c r="BM118" s="17" t="s">
        <v>953</v>
      </c>
    </row>
    <row r="119" s="1" customFormat="1" ht="45" customHeight="1">
      <c r="B119" s="38"/>
      <c r="C119" s="216" t="s">
        <v>174</v>
      </c>
      <c r="D119" s="216" t="s">
        <v>215</v>
      </c>
      <c r="E119" s="217" t="s">
        <v>954</v>
      </c>
      <c r="F119" s="218" t="s">
        <v>955</v>
      </c>
      <c r="G119" s="219" t="s">
        <v>226</v>
      </c>
      <c r="H119" s="220">
        <v>6</v>
      </c>
      <c r="I119" s="221"/>
      <c r="J119" s="222">
        <f>ROUND(I119*H119,2)</f>
        <v>0</v>
      </c>
      <c r="K119" s="218" t="s">
        <v>219</v>
      </c>
      <c r="L119" s="43"/>
      <c r="M119" s="223" t="s">
        <v>21</v>
      </c>
      <c r="N119" s="224" t="s">
        <v>48</v>
      </c>
      <c r="O119" s="79"/>
      <c r="P119" s="225">
        <f>O119*H119</f>
        <v>0</v>
      </c>
      <c r="Q119" s="225">
        <v>0</v>
      </c>
      <c r="R119" s="225">
        <f>Q119*H119</f>
        <v>0</v>
      </c>
      <c r="S119" s="225">
        <v>0</v>
      </c>
      <c r="T119" s="226">
        <f>S119*H119</f>
        <v>0</v>
      </c>
      <c r="AR119" s="17" t="s">
        <v>220</v>
      </c>
      <c r="AT119" s="17" t="s">
        <v>215</v>
      </c>
      <c r="AU119" s="17" t="s">
        <v>84</v>
      </c>
      <c r="AY119" s="17" t="s">
        <v>212</v>
      </c>
      <c r="BE119" s="227">
        <f>IF(N119="základní",J119,0)</f>
        <v>0</v>
      </c>
      <c r="BF119" s="227">
        <f>IF(N119="snížená",J119,0)</f>
        <v>0</v>
      </c>
      <c r="BG119" s="227">
        <f>IF(N119="zákl. přenesená",J119,0)</f>
        <v>0</v>
      </c>
      <c r="BH119" s="227">
        <f>IF(N119="sníž. přenesená",J119,0)</f>
        <v>0</v>
      </c>
      <c r="BI119" s="227">
        <f>IF(N119="nulová",J119,0)</f>
        <v>0</v>
      </c>
      <c r="BJ119" s="17" t="s">
        <v>220</v>
      </c>
      <c r="BK119" s="227">
        <f>ROUND(I119*H119,2)</f>
        <v>0</v>
      </c>
      <c r="BL119" s="17" t="s">
        <v>220</v>
      </c>
      <c r="BM119" s="17" t="s">
        <v>956</v>
      </c>
    </row>
    <row r="120" s="1" customFormat="1">
      <c r="B120" s="38"/>
      <c r="C120" s="39"/>
      <c r="D120" s="228" t="s">
        <v>222</v>
      </c>
      <c r="E120" s="39"/>
      <c r="F120" s="229" t="s">
        <v>957</v>
      </c>
      <c r="G120" s="39"/>
      <c r="H120" s="39"/>
      <c r="I120" s="143"/>
      <c r="J120" s="39"/>
      <c r="K120" s="39"/>
      <c r="L120" s="43"/>
      <c r="M120" s="230"/>
      <c r="N120" s="79"/>
      <c r="O120" s="79"/>
      <c r="P120" s="79"/>
      <c r="Q120" s="79"/>
      <c r="R120" s="79"/>
      <c r="S120" s="79"/>
      <c r="T120" s="80"/>
      <c r="AT120" s="17" t="s">
        <v>222</v>
      </c>
      <c r="AU120" s="17" t="s">
        <v>84</v>
      </c>
    </row>
    <row r="121" s="1" customFormat="1" ht="22.5" customHeight="1">
      <c r="B121" s="38"/>
      <c r="C121" s="253" t="s">
        <v>279</v>
      </c>
      <c r="D121" s="253" t="s">
        <v>258</v>
      </c>
      <c r="E121" s="254" t="s">
        <v>958</v>
      </c>
      <c r="F121" s="255" t="s">
        <v>959</v>
      </c>
      <c r="G121" s="256" t="s">
        <v>254</v>
      </c>
      <c r="H121" s="257">
        <v>1</v>
      </c>
      <c r="I121" s="258"/>
      <c r="J121" s="259">
        <f>ROUND(I121*H121,2)</f>
        <v>0</v>
      </c>
      <c r="K121" s="255" t="s">
        <v>219</v>
      </c>
      <c r="L121" s="260"/>
      <c r="M121" s="261" t="s">
        <v>21</v>
      </c>
      <c r="N121" s="262" t="s">
        <v>48</v>
      </c>
      <c r="O121" s="79"/>
      <c r="P121" s="225">
        <f>O121*H121</f>
        <v>0</v>
      </c>
      <c r="Q121" s="225">
        <v>2.4289999999999998</v>
      </c>
      <c r="R121" s="225">
        <f>Q121*H121</f>
        <v>2.4289999999999998</v>
      </c>
      <c r="S121" s="225">
        <v>0</v>
      </c>
      <c r="T121" s="226">
        <f>S121*H121</f>
        <v>0</v>
      </c>
      <c r="AR121" s="17" t="s">
        <v>262</v>
      </c>
      <c r="AT121" s="17" t="s">
        <v>258</v>
      </c>
      <c r="AU121" s="17" t="s">
        <v>84</v>
      </c>
      <c r="AY121" s="17" t="s">
        <v>212</v>
      </c>
      <c r="BE121" s="227">
        <f>IF(N121="základní",J121,0)</f>
        <v>0</v>
      </c>
      <c r="BF121" s="227">
        <f>IF(N121="snížená",J121,0)</f>
        <v>0</v>
      </c>
      <c r="BG121" s="227">
        <f>IF(N121="zákl. přenesená",J121,0)</f>
        <v>0</v>
      </c>
      <c r="BH121" s="227">
        <f>IF(N121="sníž. přenesená",J121,0)</f>
        <v>0</v>
      </c>
      <c r="BI121" s="227">
        <f>IF(N121="nulová",J121,0)</f>
        <v>0</v>
      </c>
      <c r="BJ121" s="17" t="s">
        <v>220</v>
      </c>
      <c r="BK121" s="227">
        <f>ROUND(I121*H121,2)</f>
        <v>0</v>
      </c>
      <c r="BL121" s="17" t="s">
        <v>220</v>
      </c>
      <c r="BM121" s="17" t="s">
        <v>960</v>
      </c>
    </row>
    <row r="122" s="1" customFormat="1" ht="33.75" customHeight="1">
      <c r="B122" s="38"/>
      <c r="C122" s="216" t="s">
        <v>284</v>
      </c>
      <c r="D122" s="216" t="s">
        <v>215</v>
      </c>
      <c r="E122" s="217" t="s">
        <v>961</v>
      </c>
      <c r="F122" s="218" t="s">
        <v>962</v>
      </c>
      <c r="G122" s="219" t="s">
        <v>235</v>
      </c>
      <c r="H122" s="220">
        <v>48.880000000000003</v>
      </c>
      <c r="I122" s="221"/>
      <c r="J122" s="222">
        <f>ROUND(I122*H122,2)</f>
        <v>0</v>
      </c>
      <c r="K122" s="218" t="s">
        <v>219</v>
      </c>
      <c r="L122" s="43"/>
      <c r="M122" s="223" t="s">
        <v>21</v>
      </c>
      <c r="N122" s="224" t="s">
        <v>48</v>
      </c>
      <c r="O122" s="79"/>
      <c r="P122" s="225">
        <f>O122*H122</f>
        <v>0</v>
      </c>
      <c r="Q122" s="225">
        <v>0</v>
      </c>
      <c r="R122" s="225">
        <f>Q122*H122</f>
        <v>0</v>
      </c>
      <c r="S122" s="225">
        <v>0</v>
      </c>
      <c r="T122" s="226">
        <f>S122*H122</f>
        <v>0</v>
      </c>
      <c r="AR122" s="17" t="s">
        <v>220</v>
      </c>
      <c r="AT122" s="17" t="s">
        <v>215</v>
      </c>
      <c r="AU122" s="17" t="s">
        <v>84</v>
      </c>
      <c r="AY122" s="17" t="s">
        <v>212</v>
      </c>
      <c r="BE122" s="227">
        <f>IF(N122="základní",J122,0)</f>
        <v>0</v>
      </c>
      <c r="BF122" s="227">
        <f>IF(N122="snížená",J122,0)</f>
        <v>0</v>
      </c>
      <c r="BG122" s="227">
        <f>IF(N122="zákl. přenesená",J122,0)</f>
        <v>0</v>
      </c>
      <c r="BH122" s="227">
        <f>IF(N122="sníž. přenesená",J122,0)</f>
        <v>0</v>
      </c>
      <c r="BI122" s="227">
        <f>IF(N122="nulová",J122,0)</f>
        <v>0</v>
      </c>
      <c r="BJ122" s="17" t="s">
        <v>220</v>
      </c>
      <c r="BK122" s="227">
        <f>ROUND(I122*H122,2)</f>
        <v>0</v>
      </c>
      <c r="BL122" s="17" t="s">
        <v>220</v>
      </c>
      <c r="BM122" s="17" t="s">
        <v>963</v>
      </c>
    </row>
    <row r="123" s="1" customFormat="1">
      <c r="B123" s="38"/>
      <c r="C123" s="39"/>
      <c r="D123" s="228" t="s">
        <v>222</v>
      </c>
      <c r="E123" s="39"/>
      <c r="F123" s="229" t="s">
        <v>820</v>
      </c>
      <c r="G123" s="39"/>
      <c r="H123" s="39"/>
      <c r="I123" s="143"/>
      <c r="J123" s="39"/>
      <c r="K123" s="39"/>
      <c r="L123" s="43"/>
      <c r="M123" s="230"/>
      <c r="N123" s="79"/>
      <c r="O123" s="79"/>
      <c r="P123" s="79"/>
      <c r="Q123" s="79"/>
      <c r="R123" s="79"/>
      <c r="S123" s="79"/>
      <c r="T123" s="80"/>
      <c r="AT123" s="17" t="s">
        <v>222</v>
      </c>
      <c r="AU123" s="17" t="s">
        <v>84</v>
      </c>
    </row>
    <row r="124" s="1" customFormat="1" ht="22.5" customHeight="1">
      <c r="B124" s="38"/>
      <c r="C124" s="253" t="s">
        <v>288</v>
      </c>
      <c r="D124" s="253" t="s">
        <v>258</v>
      </c>
      <c r="E124" s="254" t="s">
        <v>389</v>
      </c>
      <c r="F124" s="255" t="s">
        <v>390</v>
      </c>
      <c r="G124" s="256" t="s">
        <v>261</v>
      </c>
      <c r="H124" s="257">
        <v>9</v>
      </c>
      <c r="I124" s="258"/>
      <c r="J124" s="259">
        <f>ROUND(I124*H124,2)</f>
        <v>0</v>
      </c>
      <c r="K124" s="255" t="s">
        <v>219</v>
      </c>
      <c r="L124" s="260"/>
      <c r="M124" s="261" t="s">
        <v>21</v>
      </c>
      <c r="N124" s="262" t="s">
        <v>48</v>
      </c>
      <c r="O124" s="79"/>
      <c r="P124" s="225">
        <f>O124*H124</f>
        <v>0</v>
      </c>
      <c r="Q124" s="225">
        <v>1</v>
      </c>
      <c r="R124" s="225">
        <f>Q124*H124</f>
        <v>9</v>
      </c>
      <c r="S124" s="225">
        <v>0</v>
      </c>
      <c r="T124" s="226">
        <f>S124*H124</f>
        <v>0</v>
      </c>
      <c r="AR124" s="17" t="s">
        <v>262</v>
      </c>
      <c r="AT124" s="17" t="s">
        <v>258</v>
      </c>
      <c r="AU124" s="17" t="s">
        <v>84</v>
      </c>
      <c r="AY124" s="17" t="s">
        <v>212</v>
      </c>
      <c r="BE124" s="227">
        <f>IF(N124="základní",J124,0)</f>
        <v>0</v>
      </c>
      <c r="BF124" s="227">
        <f>IF(N124="snížená",J124,0)</f>
        <v>0</v>
      </c>
      <c r="BG124" s="227">
        <f>IF(N124="zákl. přenesená",J124,0)</f>
        <v>0</v>
      </c>
      <c r="BH124" s="227">
        <f>IF(N124="sníž. přenesená",J124,0)</f>
        <v>0</v>
      </c>
      <c r="BI124" s="227">
        <f>IF(N124="nulová",J124,0)</f>
        <v>0</v>
      </c>
      <c r="BJ124" s="17" t="s">
        <v>220</v>
      </c>
      <c r="BK124" s="227">
        <f>ROUND(I124*H124,2)</f>
        <v>0</v>
      </c>
      <c r="BL124" s="17" t="s">
        <v>220</v>
      </c>
      <c r="BM124" s="17" t="s">
        <v>964</v>
      </c>
    </row>
    <row r="125" s="1" customFormat="1" ht="22.5" customHeight="1">
      <c r="B125" s="38"/>
      <c r="C125" s="253" t="s">
        <v>293</v>
      </c>
      <c r="D125" s="253" t="s">
        <v>258</v>
      </c>
      <c r="E125" s="254" t="s">
        <v>393</v>
      </c>
      <c r="F125" s="255" t="s">
        <v>394</v>
      </c>
      <c r="G125" s="256" t="s">
        <v>226</v>
      </c>
      <c r="H125" s="257">
        <v>16</v>
      </c>
      <c r="I125" s="258"/>
      <c r="J125" s="259">
        <f>ROUND(I125*H125,2)</f>
        <v>0</v>
      </c>
      <c r="K125" s="255" t="s">
        <v>219</v>
      </c>
      <c r="L125" s="260"/>
      <c r="M125" s="261" t="s">
        <v>21</v>
      </c>
      <c r="N125" s="262" t="s">
        <v>48</v>
      </c>
      <c r="O125" s="79"/>
      <c r="P125" s="225">
        <f>O125*H125</f>
        <v>0</v>
      </c>
      <c r="Q125" s="225">
        <v>0</v>
      </c>
      <c r="R125" s="225">
        <f>Q125*H125</f>
        <v>0</v>
      </c>
      <c r="S125" s="225">
        <v>0</v>
      </c>
      <c r="T125" s="226">
        <f>S125*H125</f>
        <v>0</v>
      </c>
      <c r="AR125" s="17" t="s">
        <v>262</v>
      </c>
      <c r="AT125" s="17" t="s">
        <v>258</v>
      </c>
      <c r="AU125" s="17" t="s">
        <v>84</v>
      </c>
      <c r="AY125" s="17" t="s">
        <v>212</v>
      </c>
      <c r="BE125" s="227">
        <f>IF(N125="základní",J125,0)</f>
        <v>0</v>
      </c>
      <c r="BF125" s="227">
        <f>IF(N125="snížená",J125,0)</f>
        <v>0</v>
      </c>
      <c r="BG125" s="227">
        <f>IF(N125="zákl. přenesená",J125,0)</f>
        <v>0</v>
      </c>
      <c r="BH125" s="227">
        <f>IF(N125="sníž. přenesená",J125,0)</f>
        <v>0</v>
      </c>
      <c r="BI125" s="227">
        <f>IF(N125="nulová",J125,0)</f>
        <v>0</v>
      </c>
      <c r="BJ125" s="17" t="s">
        <v>220</v>
      </c>
      <c r="BK125" s="227">
        <f>ROUND(I125*H125,2)</f>
        <v>0</v>
      </c>
      <c r="BL125" s="17" t="s">
        <v>220</v>
      </c>
      <c r="BM125" s="17" t="s">
        <v>965</v>
      </c>
    </row>
    <row r="126" s="1" customFormat="1" ht="22.5" customHeight="1">
      <c r="B126" s="38"/>
      <c r="C126" s="253" t="s">
        <v>8</v>
      </c>
      <c r="D126" s="253" t="s">
        <v>258</v>
      </c>
      <c r="E126" s="254" t="s">
        <v>397</v>
      </c>
      <c r="F126" s="255" t="s">
        <v>398</v>
      </c>
      <c r="G126" s="256" t="s">
        <v>399</v>
      </c>
      <c r="H126" s="257">
        <v>10</v>
      </c>
      <c r="I126" s="258"/>
      <c r="J126" s="259">
        <f>ROUND(I126*H126,2)</f>
        <v>0</v>
      </c>
      <c r="K126" s="255" t="s">
        <v>219</v>
      </c>
      <c r="L126" s="260"/>
      <c r="M126" s="261" t="s">
        <v>21</v>
      </c>
      <c r="N126" s="262" t="s">
        <v>48</v>
      </c>
      <c r="O126" s="79"/>
      <c r="P126" s="225">
        <f>O126*H126</f>
        <v>0</v>
      </c>
      <c r="Q126" s="225">
        <v>0</v>
      </c>
      <c r="R126" s="225">
        <f>Q126*H126</f>
        <v>0</v>
      </c>
      <c r="S126" s="225">
        <v>0</v>
      </c>
      <c r="T126" s="226">
        <f>S126*H126</f>
        <v>0</v>
      </c>
      <c r="AR126" s="17" t="s">
        <v>262</v>
      </c>
      <c r="AT126" s="17" t="s">
        <v>258</v>
      </c>
      <c r="AU126" s="17" t="s">
        <v>84</v>
      </c>
      <c r="AY126" s="17" t="s">
        <v>212</v>
      </c>
      <c r="BE126" s="227">
        <f>IF(N126="základní",J126,0)</f>
        <v>0</v>
      </c>
      <c r="BF126" s="227">
        <f>IF(N126="snížená",J126,0)</f>
        <v>0</v>
      </c>
      <c r="BG126" s="227">
        <f>IF(N126="zákl. přenesená",J126,0)</f>
        <v>0</v>
      </c>
      <c r="BH126" s="227">
        <f>IF(N126="sníž. přenesená",J126,0)</f>
        <v>0</v>
      </c>
      <c r="BI126" s="227">
        <f>IF(N126="nulová",J126,0)</f>
        <v>0</v>
      </c>
      <c r="BJ126" s="17" t="s">
        <v>220</v>
      </c>
      <c r="BK126" s="227">
        <f>ROUND(I126*H126,2)</f>
        <v>0</v>
      </c>
      <c r="BL126" s="17" t="s">
        <v>220</v>
      </c>
      <c r="BM126" s="17" t="s">
        <v>966</v>
      </c>
    </row>
    <row r="127" s="1" customFormat="1" ht="33.75" customHeight="1">
      <c r="B127" s="38"/>
      <c r="C127" s="216" t="s">
        <v>300</v>
      </c>
      <c r="D127" s="216" t="s">
        <v>215</v>
      </c>
      <c r="E127" s="217" t="s">
        <v>402</v>
      </c>
      <c r="F127" s="218" t="s">
        <v>403</v>
      </c>
      <c r="G127" s="219" t="s">
        <v>226</v>
      </c>
      <c r="H127" s="220">
        <v>14</v>
      </c>
      <c r="I127" s="221"/>
      <c r="J127" s="222">
        <f>ROUND(I127*H127,2)</f>
        <v>0</v>
      </c>
      <c r="K127" s="218" t="s">
        <v>219</v>
      </c>
      <c r="L127" s="43"/>
      <c r="M127" s="223" t="s">
        <v>21</v>
      </c>
      <c r="N127" s="224" t="s">
        <v>48</v>
      </c>
      <c r="O127" s="79"/>
      <c r="P127" s="225">
        <f>O127*H127</f>
        <v>0</v>
      </c>
      <c r="Q127" s="225">
        <v>0</v>
      </c>
      <c r="R127" s="225">
        <f>Q127*H127</f>
        <v>0</v>
      </c>
      <c r="S127" s="225">
        <v>0</v>
      </c>
      <c r="T127" s="226">
        <f>S127*H127</f>
        <v>0</v>
      </c>
      <c r="AR127" s="17" t="s">
        <v>220</v>
      </c>
      <c r="AT127" s="17" t="s">
        <v>215</v>
      </c>
      <c r="AU127" s="17" t="s">
        <v>84</v>
      </c>
      <c r="AY127" s="17" t="s">
        <v>212</v>
      </c>
      <c r="BE127" s="227">
        <f>IF(N127="základní",J127,0)</f>
        <v>0</v>
      </c>
      <c r="BF127" s="227">
        <f>IF(N127="snížená",J127,0)</f>
        <v>0</v>
      </c>
      <c r="BG127" s="227">
        <f>IF(N127="zákl. přenesená",J127,0)</f>
        <v>0</v>
      </c>
      <c r="BH127" s="227">
        <f>IF(N127="sníž. přenesená",J127,0)</f>
        <v>0</v>
      </c>
      <c r="BI127" s="227">
        <f>IF(N127="nulová",J127,0)</f>
        <v>0</v>
      </c>
      <c r="BJ127" s="17" t="s">
        <v>220</v>
      </c>
      <c r="BK127" s="227">
        <f>ROUND(I127*H127,2)</f>
        <v>0</v>
      </c>
      <c r="BL127" s="17" t="s">
        <v>220</v>
      </c>
      <c r="BM127" s="17" t="s">
        <v>967</v>
      </c>
    </row>
    <row r="128" s="1" customFormat="1">
      <c r="B128" s="38"/>
      <c r="C128" s="39"/>
      <c r="D128" s="228" t="s">
        <v>222</v>
      </c>
      <c r="E128" s="39"/>
      <c r="F128" s="229" t="s">
        <v>405</v>
      </c>
      <c r="G128" s="39"/>
      <c r="H128" s="39"/>
      <c r="I128" s="143"/>
      <c r="J128" s="39"/>
      <c r="K128" s="39"/>
      <c r="L128" s="43"/>
      <c r="M128" s="230"/>
      <c r="N128" s="79"/>
      <c r="O128" s="79"/>
      <c r="P128" s="79"/>
      <c r="Q128" s="79"/>
      <c r="R128" s="79"/>
      <c r="S128" s="79"/>
      <c r="T128" s="80"/>
      <c r="AT128" s="17" t="s">
        <v>222</v>
      </c>
      <c r="AU128" s="17" t="s">
        <v>84</v>
      </c>
    </row>
    <row r="129" s="11" customFormat="1" ht="25.92" customHeight="1">
      <c r="B129" s="200"/>
      <c r="C129" s="201"/>
      <c r="D129" s="202" t="s">
        <v>74</v>
      </c>
      <c r="E129" s="203" t="s">
        <v>407</v>
      </c>
      <c r="F129" s="203" t="s">
        <v>408</v>
      </c>
      <c r="G129" s="201"/>
      <c r="H129" s="201"/>
      <c r="I129" s="204"/>
      <c r="J129" s="205">
        <f>BK129</f>
        <v>0</v>
      </c>
      <c r="K129" s="201"/>
      <c r="L129" s="206"/>
      <c r="M129" s="207"/>
      <c r="N129" s="208"/>
      <c r="O129" s="208"/>
      <c r="P129" s="209">
        <f>SUM(P130:P150)</f>
        <v>0</v>
      </c>
      <c r="Q129" s="208"/>
      <c r="R129" s="209">
        <f>SUM(R130:R150)</f>
        <v>0</v>
      </c>
      <c r="S129" s="208"/>
      <c r="T129" s="210">
        <f>SUM(T130:T150)</f>
        <v>0</v>
      </c>
      <c r="AR129" s="211" t="s">
        <v>220</v>
      </c>
      <c r="AT129" s="212" t="s">
        <v>74</v>
      </c>
      <c r="AU129" s="212" t="s">
        <v>75</v>
      </c>
      <c r="AY129" s="211" t="s">
        <v>212</v>
      </c>
      <c r="BK129" s="213">
        <f>SUM(BK130:BK150)</f>
        <v>0</v>
      </c>
    </row>
    <row r="130" s="1" customFormat="1" ht="78.75" customHeight="1">
      <c r="B130" s="38"/>
      <c r="C130" s="216" t="s">
        <v>304</v>
      </c>
      <c r="D130" s="216" t="s">
        <v>215</v>
      </c>
      <c r="E130" s="217" t="s">
        <v>968</v>
      </c>
      <c r="F130" s="218" t="s">
        <v>969</v>
      </c>
      <c r="G130" s="219" t="s">
        <v>218</v>
      </c>
      <c r="H130" s="220">
        <v>1</v>
      </c>
      <c r="I130" s="221"/>
      <c r="J130" s="222">
        <f>ROUND(I130*H130,2)</f>
        <v>0</v>
      </c>
      <c r="K130" s="218" t="s">
        <v>219</v>
      </c>
      <c r="L130" s="43"/>
      <c r="M130" s="223" t="s">
        <v>21</v>
      </c>
      <c r="N130" s="224" t="s">
        <v>48</v>
      </c>
      <c r="O130" s="79"/>
      <c r="P130" s="225">
        <f>O130*H130</f>
        <v>0</v>
      </c>
      <c r="Q130" s="225">
        <v>0</v>
      </c>
      <c r="R130" s="225">
        <f>Q130*H130</f>
        <v>0</v>
      </c>
      <c r="S130" s="225">
        <v>0</v>
      </c>
      <c r="T130" s="226">
        <f>S130*H130</f>
        <v>0</v>
      </c>
      <c r="AR130" s="17" t="s">
        <v>412</v>
      </c>
      <c r="AT130" s="17" t="s">
        <v>215</v>
      </c>
      <c r="AU130" s="17" t="s">
        <v>82</v>
      </c>
      <c r="AY130" s="17" t="s">
        <v>212</v>
      </c>
      <c r="BE130" s="227">
        <f>IF(N130="základní",J130,0)</f>
        <v>0</v>
      </c>
      <c r="BF130" s="227">
        <f>IF(N130="snížená",J130,0)</f>
        <v>0</v>
      </c>
      <c r="BG130" s="227">
        <f>IF(N130="zákl. přenesená",J130,0)</f>
        <v>0</v>
      </c>
      <c r="BH130" s="227">
        <f>IF(N130="sníž. přenesená",J130,0)</f>
        <v>0</v>
      </c>
      <c r="BI130" s="227">
        <f>IF(N130="nulová",J130,0)</f>
        <v>0</v>
      </c>
      <c r="BJ130" s="17" t="s">
        <v>220</v>
      </c>
      <c r="BK130" s="227">
        <f>ROUND(I130*H130,2)</f>
        <v>0</v>
      </c>
      <c r="BL130" s="17" t="s">
        <v>412</v>
      </c>
      <c r="BM130" s="17" t="s">
        <v>970</v>
      </c>
    </row>
    <row r="131" s="1" customFormat="1">
      <c r="B131" s="38"/>
      <c r="C131" s="39"/>
      <c r="D131" s="228" t="s">
        <v>222</v>
      </c>
      <c r="E131" s="39"/>
      <c r="F131" s="229" t="s">
        <v>414</v>
      </c>
      <c r="G131" s="39"/>
      <c r="H131" s="39"/>
      <c r="I131" s="143"/>
      <c r="J131" s="39"/>
      <c r="K131" s="39"/>
      <c r="L131" s="43"/>
      <c r="M131" s="230"/>
      <c r="N131" s="79"/>
      <c r="O131" s="79"/>
      <c r="P131" s="79"/>
      <c r="Q131" s="79"/>
      <c r="R131" s="79"/>
      <c r="S131" s="79"/>
      <c r="T131" s="80"/>
      <c r="AT131" s="17" t="s">
        <v>222</v>
      </c>
      <c r="AU131" s="17" t="s">
        <v>82</v>
      </c>
    </row>
    <row r="132" s="12" customFormat="1">
      <c r="B132" s="231"/>
      <c r="C132" s="232"/>
      <c r="D132" s="228" t="s">
        <v>229</v>
      </c>
      <c r="E132" s="233" t="s">
        <v>21</v>
      </c>
      <c r="F132" s="234" t="s">
        <v>971</v>
      </c>
      <c r="G132" s="232"/>
      <c r="H132" s="235">
        <v>1</v>
      </c>
      <c r="I132" s="236"/>
      <c r="J132" s="232"/>
      <c r="K132" s="232"/>
      <c r="L132" s="237"/>
      <c r="M132" s="238"/>
      <c r="N132" s="239"/>
      <c r="O132" s="239"/>
      <c r="P132" s="239"/>
      <c r="Q132" s="239"/>
      <c r="R132" s="239"/>
      <c r="S132" s="239"/>
      <c r="T132" s="240"/>
      <c r="AT132" s="241" t="s">
        <v>229</v>
      </c>
      <c r="AU132" s="241" t="s">
        <v>82</v>
      </c>
      <c r="AV132" s="12" t="s">
        <v>84</v>
      </c>
      <c r="AW132" s="12" t="s">
        <v>36</v>
      </c>
      <c r="AX132" s="12" t="s">
        <v>82</v>
      </c>
      <c r="AY132" s="241" t="s">
        <v>212</v>
      </c>
    </row>
    <row r="133" s="1" customFormat="1" ht="33.75" customHeight="1">
      <c r="B133" s="38"/>
      <c r="C133" s="216" t="s">
        <v>308</v>
      </c>
      <c r="D133" s="216" t="s">
        <v>215</v>
      </c>
      <c r="E133" s="217" t="s">
        <v>972</v>
      </c>
      <c r="F133" s="218" t="s">
        <v>973</v>
      </c>
      <c r="G133" s="219" t="s">
        <v>218</v>
      </c>
      <c r="H133" s="220">
        <v>1</v>
      </c>
      <c r="I133" s="221"/>
      <c r="J133" s="222">
        <f>ROUND(I133*H133,2)</f>
        <v>0</v>
      </c>
      <c r="K133" s="218" t="s">
        <v>219</v>
      </c>
      <c r="L133" s="43"/>
      <c r="M133" s="223" t="s">
        <v>21</v>
      </c>
      <c r="N133" s="224" t="s">
        <v>48</v>
      </c>
      <c r="O133" s="79"/>
      <c r="P133" s="225">
        <f>O133*H133</f>
        <v>0</v>
      </c>
      <c r="Q133" s="225">
        <v>0</v>
      </c>
      <c r="R133" s="225">
        <f>Q133*H133</f>
        <v>0</v>
      </c>
      <c r="S133" s="225">
        <v>0</v>
      </c>
      <c r="T133" s="226">
        <f>S133*H133</f>
        <v>0</v>
      </c>
      <c r="AR133" s="17" t="s">
        <v>412</v>
      </c>
      <c r="AT133" s="17" t="s">
        <v>215</v>
      </c>
      <c r="AU133" s="17" t="s">
        <v>82</v>
      </c>
      <c r="AY133" s="17" t="s">
        <v>212</v>
      </c>
      <c r="BE133" s="227">
        <f>IF(N133="základní",J133,0)</f>
        <v>0</v>
      </c>
      <c r="BF133" s="227">
        <f>IF(N133="snížená",J133,0)</f>
        <v>0</v>
      </c>
      <c r="BG133" s="227">
        <f>IF(N133="zákl. přenesená",J133,0)</f>
        <v>0</v>
      </c>
      <c r="BH133" s="227">
        <f>IF(N133="sníž. přenesená",J133,0)</f>
        <v>0</v>
      </c>
      <c r="BI133" s="227">
        <f>IF(N133="nulová",J133,0)</f>
        <v>0</v>
      </c>
      <c r="BJ133" s="17" t="s">
        <v>220</v>
      </c>
      <c r="BK133" s="227">
        <f>ROUND(I133*H133,2)</f>
        <v>0</v>
      </c>
      <c r="BL133" s="17" t="s">
        <v>412</v>
      </c>
      <c r="BM133" s="17" t="s">
        <v>974</v>
      </c>
    </row>
    <row r="134" s="1" customFormat="1">
      <c r="B134" s="38"/>
      <c r="C134" s="39"/>
      <c r="D134" s="228" t="s">
        <v>222</v>
      </c>
      <c r="E134" s="39"/>
      <c r="F134" s="229" t="s">
        <v>414</v>
      </c>
      <c r="G134" s="39"/>
      <c r="H134" s="39"/>
      <c r="I134" s="143"/>
      <c r="J134" s="39"/>
      <c r="K134" s="39"/>
      <c r="L134" s="43"/>
      <c r="M134" s="230"/>
      <c r="N134" s="79"/>
      <c r="O134" s="79"/>
      <c r="P134" s="79"/>
      <c r="Q134" s="79"/>
      <c r="R134" s="79"/>
      <c r="S134" s="79"/>
      <c r="T134" s="80"/>
      <c r="AT134" s="17" t="s">
        <v>222</v>
      </c>
      <c r="AU134" s="17" t="s">
        <v>82</v>
      </c>
    </row>
    <row r="135" s="12" customFormat="1">
      <c r="B135" s="231"/>
      <c r="C135" s="232"/>
      <c r="D135" s="228" t="s">
        <v>229</v>
      </c>
      <c r="E135" s="233" t="s">
        <v>21</v>
      </c>
      <c r="F135" s="234" t="s">
        <v>975</v>
      </c>
      <c r="G135" s="232"/>
      <c r="H135" s="235">
        <v>1</v>
      </c>
      <c r="I135" s="236"/>
      <c r="J135" s="232"/>
      <c r="K135" s="232"/>
      <c r="L135" s="237"/>
      <c r="M135" s="238"/>
      <c r="N135" s="239"/>
      <c r="O135" s="239"/>
      <c r="P135" s="239"/>
      <c r="Q135" s="239"/>
      <c r="R135" s="239"/>
      <c r="S135" s="239"/>
      <c r="T135" s="240"/>
      <c r="AT135" s="241" t="s">
        <v>229</v>
      </c>
      <c r="AU135" s="241" t="s">
        <v>82</v>
      </c>
      <c r="AV135" s="12" t="s">
        <v>84</v>
      </c>
      <c r="AW135" s="12" t="s">
        <v>36</v>
      </c>
      <c r="AX135" s="12" t="s">
        <v>82</v>
      </c>
      <c r="AY135" s="241" t="s">
        <v>212</v>
      </c>
    </row>
    <row r="136" s="1" customFormat="1" ht="33.75" customHeight="1">
      <c r="B136" s="38"/>
      <c r="C136" s="216" t="s">
        <v>313</v>
      </c>
      <c r="D136" s="216" t="s">
        <v>215</v>
      </c>
      <c r="E136" s="217" t="s">
        <v>423</v>
      </c>
      <c r="F136" s="218" t="s">
        <v>424</v>
      </c>
      <c r="G136" s="219" t="s">
        <v>261</v>
      </c>
      <c r="H136" s="220">
        <v>34.659999999999997</v>
      </c>
      <c r="I136" s="221"/>
      <c r="J136" s="222">
        <f>ROUND(I136*H136,2)</f>
        <v>0</v>
      </c>
      <c r="K136" s="218" t="s">
        <v>219</v>
      </c>
      <c r="L136" s="43"/>
      <c r="M136" s="223" t="s">
        <v>21</v>
      </c>
      <c r="N136" s="224" t="s">
        <v>48</v>
      </c>
      <c r="O136" s="79"/>
      <c r="P136" s="225">
        <f>O136*H136</f>
        <v>0</v>
      </c>
      <c r="Q136" s="225">
        <v>0</v>
      </c>
      <c r="R136" s="225">
        <f>Q136*H136</f>
        <v>0</v>
      </c>
      <c r="S136" s="225">
        <v>0</v>
      </c>
      <c r="T136" s="226">
        <f>S136*H136</f>
        <v>0</v>
      </c>
      <c r="AR136" s="17" t="s">
        <v>412</v>
      </c>
      <c r="AT136" s="17" t="s">
        <v>215</v>
      </c>
      <c r="AU136" s="17" t="s">
        <v>82</v>
      </c>
      <c r="AY136" s="17" t="s">
        <v>212</v>
      </c>
      <c r="BE136" s="227">
        <f>IF(N136="základní",J136,0)</f>
        <v>0</v>
      </c>
      <c r="BF136" s="227">
        <f>IF(N136="snížená",J136,0)</f>
        <v>0</v>
      </c>
      <c r="BG136" s="227">
        <f>IF(N136="zákl. přenesená",J136,0)</f>
        <v>0</v>
      </c>
      <c r="BH136" s="227">
        <f>IF(N136="sníž. přenesená",J136,0)</f>
        <v>0</v>
      </c>
      <c r="BI136" s="227">
        <f>IF(N136="nulová",J136,0)</f>
        <v>0</v>
      </c>
      <c r="BJ136" s="17" t="s">
        <v>220</v>
      </c>
      <c r="BK136" s="227">
        <f>ROUND(I136*H136,2)</f>
        <v>0</v>
      </c>
      <c r="BL136" s="17" t="s">
        <v>412</v>
      </c>
      <c r="BM136" s="17" t="s">
        <v>976</v>
      </c>
    </row>
    <row r="137" s="1" customFormat="1">
      <c r="B137" s="38"/>
      <c r="C137" s="39"/>
      <c r="D137" s="228" t="s">
        <v>222</v>
      </c>
      <c r="E137" s="39"/>
      <c r="F137" s="229" t="s">
        <v>414</v>
      </c>
      <c r="G137" s="39"/>
      <c r="H137" s="39"/>
      <c r="I137" s="143"/>
      <c r="J137" s="39"/>
      <c r="K137" s="39"/>
      <c r="L137" s="43"/>
      <c r="M137" s="230"/>
      <c r="N137" s="79"/>
      <c r="O137" s="79"/>
      <c r="P137" s="79"/>
      <c r="Q137" s="79"/>
      <c r="R137" s="79"/>
      <c r="S137" s="79"/>
      <c r="T137" s="80"/>
      <c r="AT137" s="17" t="s">
        <v>222</v>
      </c>
      <c r="AU137" s="17" t="s">
        <v>82</v>
      </c>
    </row>
    <row r="138" s="12" customFormat="1">
      <c r="B138" s="231"/>
      <c r="C138" s="232"/>
      <c r="D138" s="228" t="s">
        <v>229</v>
      </c>
      <c r="E138" s="233" t="s">
        <v>21</v>
      </c>
      <c r="F138" s="234" t="s">
        <v>977</v>
      </c>
      <c r="G138" s="232"/>
      <c r="H138" s="235">
        <v>17.329999999999998</v>
      </c>
      <c r="I138" s="236"/>
      <c r="J138" s="232"/>
      <c r="K138" s="232"/>
      <c r="L138" s="237"/>
      <c r="M138" s="238"/>
      <c r="N138" s="239"/>
      <c r="O138" s="239"/>
      <c r="P138" s="239"/>
      <c r="Q138" s="239"/>
      <c r="R138" s="239"/>
      <c r="S138" s="239"/>
      <c r="T138" s="240"/>
      <c r="AT138" s="241" t="s">
        <v>229</v>
      </c>
      <c r="AU138" s="241" t="s">
        <v>82</v>
      </c>
      <c r="AV138" s="12" t="s">
        <v>84</v>
      </c>
      <c r="AW138" s="12" t="s">
        <v>36</v>
      </c>
      <c r="AX138" s="12" t="s">
        <v>75</v>
      </c>
      <c r="AY138" s="241" t="s">
        <v>212</v>
      </c>
    </row>
    <row r="139" s="12" customFormat="1">
      <c r="B139" s="231"/>
      <c r="C139" s="232"/>
      <c r="D139" s="228" t="s">
        <v>229</v>
      </c>
      <c r="E139" s="233" t="s">
        <v>21</v>
      </c>
      <c r="F139" s="234" t="s">
        <v>978</v>
      </c>
      <c r="G139" s="232"/>
      <c r="H139" s="235">
        <v>17.329999999999998</v>
      </c>
      <c r="I139" s="236"/>
      <c r="J139" s="232"/>
      <c r="K139" s="232"/>
      <c r="L139" s="237"/>
      <c r="M139" s="238"/>
      <c r="N139" s="239"/>
      <c r="O139" s="239"/>
      <c r="P139" s="239"/>
      <c r="Q139" s="239"/>
      <c r="R139" s="239"/>
      <c r="S139" s="239"/>
      <c r="T139" s="240"/>
      <c r="AT139" s="241" t="s">
        <v>229</v>
      </c>
      <c r="AU139" s="241" t="s">
        <v>82</v>
      </c>
      <c r="AV139" s="12" t="s">
        <v>84</v>
      </c>
      <c r="AW139" s="12" t="s">
        <v>36</v>
      </c>
      <c r="AX139" s="12" t="s">
        <v>75</v>
      </c>
      <c r="AY139" s="241" t="s">
        <v>212</v>
      </c>
    </row>
    <row r="140" s="13" customFormat="1">
      <c r="B140" s="242"/>
      <c r="C140" s="243"/>
      <c r="D140" s="228" t="s">
        <v>229</v>
      </c>
      <c r="E140" s="244" t="s">
        <v>21</v>
      </c>
      <c r="F140" s="245" t="s">
        <v>232</v>
      </c>
      <c r="G140" s="243"/>
      <c r="H140" s="246">
        <v>34.659999999999997</v>
      </c>
      <c r="I140" s="247"/>
      <c r="J140" s="243"/>
      <c r="K140" s="243"/>
      <c r="L140" s="248"/>
      <c r="M140" s="249"/>
      <c r="N140" s="250"/>
      <c r="O140" s="250"/>
      <c r="P140" s="250"/>
      <c r="Q140" s="250"/>
      <c r="R140" s="250"/>
      <c r="S140" s="250"/>
      <c r="T140" s="251"/>
      <c r="AT140" s="252" t="s">
        <v>229</v>
      </c>
      <c r="AU140" s="252" t="s">
        <v>82</v>
      </c>
      <c r="AV140" s="13" t="s">
        <v>220</v>
      </c>
      <c r="AW140" s="13" t="s">
        <v>36</v>
      </c>
      <c r="AX140" s="13" t="s">
        <v>82</v>
      </c>
      <c r="AY140" s="252" t="s">
        <v>212</v>
      </c>
    </row>
    <row r="141" s="1" customFormat="1" ht="78.75" customHeight="1">
      <c r="B141" s="38"/>
      <c r="C141" s="216" t="s">
        <v>319</v>
      </c>
      <c r="D141" s="216" t="s">
        <v>215</v>
      </c>
      <c r="E141" s="217" t="s">
        <v>979</v>
      </c>
      <c r="F141" s="218" t="s">
        <v>980</v>
      </c>
      <c r="G141" s="219" t="s">
        <v>261</v>
      </c>
      <c r="H141" s="220">
        <v>7.9000000000000004</v>
      </c>
      <c r="I141" s="221"/>
      <c r="J141" s="222">
        <f>ROUND(I141*H141,2)</f>
        <v>0</v>
      </c>
      <c r="K141" s="218" t="s">
        <v>219</v>
      </c>
      <c r="L141" s="43"/>
      <c r="M141" s="223" t="s">
        <v>21</v>
      </c>
      <c r="N141" s="224" t="s">
        <v>48</v>
      </c>
      <c r="O141" s="79"/>
      <c r="P141" s="225">
        <f>O141*H141</f>
        <v>0</v>
      </c>
      <c r="Q141" s="225">
        <v>0</v>
      </c>
      <c r="R141" s="225">
        <f>Q141*H141</f>
        <v>0</v>
      </c>
      <c r="S141" s="225">
        <v>0</v>
      </c>
      <c r="T141" s="226">
        <f>S141*H141</f>
        <v>0</v>
      </c>
      <c r="AR141" s="17" t="s">
        <v>412</v>
      </c>
      <c r="AT141" s="17" t="s">
        <v>215</v>
      </c>
      <c r="AU141" s="17" t="s">
        <v>82</v>
      </c>
      <c r="AY141" s="17" t="s">
        <v>212</v>
      </c>
      <c r="BE141" s="227">
        <f>IF(N141="základní",J141,0)</f>
        <v>0</v>
      </c>
      <c r="BF141" s="227">
        <f>IF(N141="snížená",J141,0)</f>
        <v>0</v>
      </c>
      <c r="BG141" s="227">
        <f>IF(N141="zákl. přenesená",J141,0)</f>
        <v>0</v>
      </c>
      <c r="BH141" s="227">
        <f>IF(N141="sníž. přenesená",J141,0)</f>
        <v>0</v>
      </c>
      <c r="BI141" s="227">
        <f>IF(N141="nulová",J141,0)</f>
        <v>0</v>
      </c>
      <c r="BJ141" s="17" t="s">
        <v>220</v>
      </c>
      <c r="BK141" s="227">
        <f>ROUND(I141*H141,2)</f>
        <v>0</v>
      </c>
      <c r="BL141" s="17" t="s">
        <v>412</v>
      </c>
      <c r="BM141" s="17" t="s">
        <v>981</v>
      </c>
    </row>
    <row r="142" s="1" customFormat="1">
      <c r="B142" s="38"/>
      <c r="C142" s="39"/>
      <c r="D142" s="228" t="s">
        <v>222</v>
      </c>
      <c r="E142" s="39"/>
      <c r="F142" s="229" t="s">
        <v>414</v>
      </c>
      <c r="G142" s="39"/>
      <c r="H142" s="39"/>
      <c r="I142" s="143"/>
      <c r="J142" s="39"/>
      <c r="K142" s="39"/>
      <c r="L142" s="43"/>
      <c r="M142" s="230"/>
      <c r="N142" s="79"/>
      <c r="O142" s="79"/>
      <c r="P142" s="79"/>
      <c r="Q142" s="79"/>
      <c r="R142" s="79"/>
      <c r="S142" s="79"/>
      <c r="T142" s="80"/>
      <c r="AT142" s="17" t="s">
        <v>222</v>
      </c>
      <c r="AU142" s="17" t="s">
        <v>82</v>
      </c>
    </row>
    <row r="143" s="12" customFormat="1">
      <c r="B143" s="231"/>
      <c r="C143" s="232"/>
      <c r="D143" s="228" t="s">
        <v>229</v>
      </c>
      <c r="E143" s="233" t="s">
        <v>21</v>
      </c>
      <c r="F143" s="234" t="s">
        <v>982</v>
      </c>
      <c r="G143" s="232"/>
      <c r="H143" s="235">
        <v>4.2000000000000002</v>
      </c>
      <c r="I143" s="236"/>
      <c r="J143" s="232"/>
      <c r="K143" s="232"/>
      <c r="L143" s="237"/>
      <c r="M143" s="238"/>
      <c r="N143" s="239"/>
      <c r="O143" s="239"/>
      <c r="P143" s="239"/>
      <c r="Q143" s="239"/>
      <c r="R143" s="239"/>
      <c r="S143" s="239"/>
      <c r="T143" s="240"/>
      <c r="AT143" s="241" t="s">
        <v>229</v>
      </c>
      <c r="AU143" s="241" t="s">
        <v>82</v>
      </c>
      <c r="AV143" s="12" t="s">
        <v>84</v>
      </c>
      <c r="AW143" s="12" t="s">
        <v>36</v>
      </c>
      <c r="AX143" s="12" t="s">
        <v>75</v>
      </c>
      <c r="AY143" s="241" t="s">
        <v>212</v>
      </c>
    </row>
    <row r="144" s="12" customFormat="1">
      <c r="B144" s="231"/>
      <c r="C144" s="232"/>
      <c r="D144" s="228" t="s">
        <v>229</v>
      </c>
      <c r="E144" s="233" t="s">
        <v>21</v>
      </c>
      <c r="F144" s="234" t="s">
        <v>983</v>
      </c>
      <c r="G144" s="232"/>
      <c r="H144" s="235">
        <v>3.7000000000000002</v>
      </c>
      <c r="I144" s="236"/>
      <c r="J144" s="232"/>
      <c r="K144" s="232"/>
      <c r="L144" s="237"/>
      <c r="M144" s="238"/>
      <c r="N144" s="239"/>
      <c r="O144" s="239"/>
      <c r="P144" s="239"/>
      <c r="Q144" s="239"/>
      <c r="R144" s="239"/>
      <c r="S144" s="239"/>
      <c r="T144" s="240"/>
      <c r="AT144" s="241" t="s">
        <v>229</v>
      </c>
      <c r="AU144" s="241" t="s">
        <v>82</v>
      </c>
      <c r="AV144" s="12" t="s">
        <v>84</v>
      </c>
      <c r="AW144" s="12" t="s">
        <v>36</v>
      </c>
      <c r="AX144" s="12" t="s">
        <v>75</v>
      </c>
      <c r="AY144" s="241" t="s">
        <v>212</v>
      </c>
    </row>
    <row r="145" s="13" customFormat="1">
      <c r="B145" s="242"/>
      <c r="C145" s="243"/>
      <c r="D145" s="228" t="s">
        <v>229</v>
      </c>
      <c r="E145" s="244" t="s">
        <v>21</v>
      </c>
      <c r="F145" s="245" t="s">
        <v>232</v>
      </c>
      <c r="G145" s="243"/>
      <c r="H145" s="246">
        <v>7.9000000000000004</v>
      </c>
      <c r="I145" s="247"/>
      <c r="J145" s="243"/>
      <c r="K145" s="243"/>
      <c r="L145" s="248"/>
      <c r="M145" s="249"/>
      <c r="N145" s="250"/>
      <c r="O145" s="250"/>
      <c r="P145" s="250"/>
      <c r="Q145" s="250"/>
      <c r="R145" s="250"/>
      <c r="S145" s="250"/>
      <c r="T145" s="251"/>
      <c r="AT145" s="252" t="s">
        <v>229</v>
      </c>
      <c r="AU145" s="252" t="s">
        <v>82</v>
      </c>
      <c r="AV145" s="13" t="s">
        <v>220</v>
      </c>
      <c r="AW145" s="13" t="s">
        <v>36</v>
      </c>
      <c r="AX145" s="13" t="s">
        <v>82</v>
      </c>
      <c r="AY145" s="252" t="s">
        <v>212</v>
      </c>
    </row>
    <row r="146" s="1" customFormat="1" ht="33.75" customHeight="1">
      <c r="B146" s="38"/>
      <c r="C146" s="216" t="s">
        <v>7</v>
      </c>
      <c r="D146" s="216" t="s">
        <v>215</v>
      </c>
      <c r="E146" s="217" t="s">
        <v>446</v>
      </c>
      <c r="F146" s="218" t="s">
        <v>853</v>
      </c>
      <c r="G146" s="219" t="s">
        <v>218</v>
      </c>
      <c r="H146" s="220">
        <v>2</v>
      </c>
      <c r="I146" s="221"/>
      <c r="J146" s="222">
        <f>ROUND(I146*H146,2)</f>
        <v>0</v>
      </c>
      <c r="K146" s="218" t="s">
        <v>219</v>
      </c>
      <c r="L146" s="43"/>
      <c r="M146" s="223" t="s">
        <v>21</v>
      </c>
      <c r="N146" s="224" t="s">
        <v>48</v>
      </c>
      <c r="O146" s="79"/>
      <c r="P146" s="225">
        <f>O146*H146</f>
        <v>0</v>
      </c>
      <c r="Q146" s="225">
        <v>0</v>
      </c>
      <c r="R146" s="225">
        <f>Q146*H146</f>
        <v>0</v>
      </c>
      <c r="S146" s="225">
        <v>0</v>
      </c>
      <c r="T146" s="226">
        <f>S146*H146</f>
        <v>0</v>
      </c>
      <c r="AR146" s="17" t="s">
        <v>412</v>
      </c>
      <c r="AT146" s="17" t="s">
        <v>215</v>
      </c>
      <c r="AU146" s="17" t="s">
        <v>82</v>
      </c>
      <c r="AY146" s="17" t="s">
        <v>212</v>
      </c>
      <c r="BE146" s="227">
        <f>IF(N146="základní",J146,0)</f>
        <v>0</v>
      </c>
      <c r="BF146" s="227">
        <f>IF(N146="snížená",J146,0)</f>
        <v>0</v>
      </c>
      <c r="BG146" s="227">
        <f>IF(N146="zákl. přenesená",J146,0)</f>
        <v>0</v>
      </c>
      <c r="BH146" s="227">
        <f>IF(N146="sníž. přenesená",J146,0)</f>
        <v>0</v>
      </c>
      <c r="BI146" s="227">
        <f>IF(N146="nulová",J146,0)</f>
        <v>0</v>
      </c>
      <c r="BJ146" s="17" t="s">
        <v>220</v>
      </c>
      <c r="BK146" s="227">
        <f>ROUND(I146*H146,2)</f>
        <v>0</v>
      </c>
      <c r="BL146" s="17" t="s">
        <v>412</v>
      </c>
      <c r="BM146" s="17" t="s">
        <v>984</v>
      </c>
    </row>
    <row r="147" s="1" customFormat="1">
      <c r="B147" s="38"/>
      <c r="C147" s="39"/>
      <c r="D147" s="228" t="s">
        <v>222</v>
      </c>
      <c r="E147" s="39"/>
      <c r="F147" s="229" t="s">
        <v>449</v>
      </c>
      <c r="G147" s="39"/>
      <c r="H147" s="39"/>
      <c r="I147" s="143"/>
      <c r="J147" s="39"/>
      <c r="K147" s="39"/>
      <c r="L147" s="43"/>
      <c r="M147" s="230"/>
      <c r="N147" s="79"/>
      <c r="O147" s="79"/>
      <c r="P147" s="79"/>
      <c r="Q147" s="79"/>
      <c r="R147" s="79"/>
      <c r="S147" s="79"/>
      <c r="T147" s="80"/>
      <c r="AT147" s="17" t="s">
        <v>222</v>
      </c>
      <c r="AU147" s="17" t="s">
        <v>82</v>
      </c>
    </row>
    <row r="148" s="12" customFormat="1">
      <c r="B148" s="231"/>
      <c r="C148" s="232"/>
      <c r="D148" s="228" t="s">
        <v>229</v>
      </c>
      <c r="E148" s="233" t="s">
        <v>21</v>
      </c>
      <c r="F148" s="234" t="s">
        <v>985</v>
      </c>
      <c r="G148" s="232"/>
      <c r="H148" s="235">
        <v>1</v>
      </c>
      <c r="I148" s="236"/>
      <c r="J148" s="232"/>
      <c r="K148" s="232"/>
      <c r="L148" s="237"/>
      <c r="M148" s="238"/>
      <c r="N148" s="239"/>
      <c r="O148" s="239"/>
      <c r="P148" s="239"/>
      <c r="Q148" s="239"/>
      <c r="R148" s="239"/>
      <c r="S148" s="239"/>
      <c r="T148" s="240"/>
      <c r="AT148" s="241" t="s">
        <v>229</v>
      </c>
      <c r="AU148" s="241" t="s">
        <v>82</v>
      </c>
      <c r="AV148" s="12" t="s">
        <v>84</v>
      </c>
      <c r="AW148" s="12" t="s">
        <v>36</v>
      </c>
      <c r="AX148" s="12" t="s">
        <v>75</v>
      </c>
      <c r="AY148" s="241" t="s">
        <v>212</v>
      </c>
    </row>
    <row r="149" s="12" customFormat="1">
      <c r="B149" s="231"/>
      <c r="C149" s="232"/>
      <c r="D149" s="228" t="s">
        <v>229</v>
      </c>
      <c r="E149" s="233" t="s">
        <v>21</v>
      </c>
      <c r="F149" s="234" t="s">
        <v>986</v>
      </c>
      <c r="G149" s="232"/>
      <c r="H149" s="235">
        <v>1</v>
      </c>
      <c r="I149" s="236"/>
      <c r="J149" s="232"/>
      <c r="K149" s="232"/>
      <c r="L149" s="237"/>
      <c r="M149" s="238"/>
      <c r="N149" s="239"/>
      <c r="O149" s="239"/>
      <c r="P149" s="239"/>
      <c r="Q149" s="239"/>
      <c r="R149" s="239"/>
      <c r="S149" s="239"/>
      <c r="T149" s="240"/>
      <c r="AT149" s="241" t="s">
        <v>229</v>
      </c>
      <c r="AU149" s="241" t="s">
        <v>82</v>
      </c>
      <c r="AV149" s="12" t="s">
        <v>84</v>
      </c>
      <c r="AW149" s="12" t="s">
        <v>36</v>
      </c>
      <c r="AX149" s="12" t="s">
        <v>75</v>
      </c>
      <c r="AY149" s="241" t="s">
        <v>212</v>
      </c>
    </row>
    <row r="150" s="13" customFormat="1">
      <c r="B150" s="242"/>
      <c r="C150" s="243"/>
      <c r="D150" s="228" t="s">
        <v>229</v>
      </c>
      <c r="E150" s="244" t="s">
        <v>21</v>
      </c>
      <c r="F150" s="245" t="s">
        <v>232</v>
      </c>
      <c r="G150" s="243"/>
      <c r="H150" s="246">
        <v>2</v>
      </c>
      <c r="I150" s="247"/>
      <c r="J150" s="243"/>
      <c r="K150" s="243"/>
      <c r="L150" s="248"/>
      <c r="M150" s="288"/>
      <c r="N150" s="289"/>
      <c r="O150" s="289"/>
      <c r="P150" s="289"/>
      <c r="Q150" s="289"/>
      <c r="R150" s="289"/>
      <c r="S150" s="289"/>
      <c r="T150" s="290"/>
      <c r="AT150" s="252" t="s">
        <v>229</v>
      </c>
      <c r="AU150" s="252" t="s">
        <v>82</v>
      </c>
      <c r="AV150" s="13" t="s">
        <v>220</v>
      </c>
      <c r="AW150" s="13" t="s">
        <v>36</v>
      </c>
      <c r="AX150" s="13" t="s">
        <v>82</v>
      </c>
      <c r="AY150" s="252" t="s">
        <v>212</v>
      </c>
    </row>
    <row r="151" s="1" customFormat="1" ht="6.96" customHeight="1">
      <c r="B151" s="57"/>
      <c r="C151" s="58"/>
      <c r="D151" s="58"/>
      <c r="E151" s="58"/>
      <c r="F151" s="58"/>
      <c r="G151" s="58"/>
      <c r="H151" s="58"/>
      <c r="I151" s="167"/>
      <c r="J151" s="58"/>
      <c r="K151" s="58"/>
      <c r="L151" s="43"/>
    </row>
  </sheetData>
  <sheetProtection sheet="1" autoFilter="0" formatColumns="0" formatRows="0" objects="1" scenarios="1" spinCount="100000" saltValue="EWArZNMmud9pBD77pyrrwaK04RdgWOzypJ81w4z/iAkQ5nJOhxh951fOm8wasCbgrQR+1NSipoCL8zuUyw7o5A==" hashValue="cArZOYD9nBaPjklE/V4cpGobCHho9ZqFkqj5JEVr7DrijixIFr+7nextF83ct/QVCNMg/ALLo3lFYtFMwJxdxA==" algorithmName="SHA-512" password="CC35"/>
  <autoFilter ref="C94:K150"/>
  <mergeCells count="15">
    <mergeCell ref="E7:H7"/>
    <mergeCell ref="E11:H11"/>
    <mergeCell ref="E9:H9"/>
    <mergeCell ref="E13:H13"/>
    <mergeCell ref="E22:H22"/>
    <mergeCell ref="E31:H31"/>
    <mergeCell ref="E52:H52"/>
    <mergeCell ref="E56:H56"/>
    <mergeCell ref="E54:H54"/>
    <mergeCell ref="E58:H58"/>
    <mergeCell ref="E81:H81"/>
    <mergeCell ref="E85:H85"/>
    <mergeCell ref="E83:H83"/>
    <mergeCell ref="E87:H8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Helcl Tomáš, DiS.</dc:creator>
  <cp:lastModifiedBy>Helcl Tomáš, DiS.</cp:lastModifiedBy>
  <dcterms:created xsi:type="dcterms:W3CDTF">2019-01-18T12:10:13Z</dcterms:created>
  <dcterms:modified xsi:type="dcterms:W3CDTF">2019-01-18T12:10:42Z</dcterms:modified>
</cp:coreProperties>
</file>