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101 - Železniční svrše..." sheetId="2" r:id="rId2"/>
    <sheet name="SO 102 - Most v km 162,715" sheetId="3" r:id="rId3"/>
    <sheet name="SO 103 - VRN" sheetId="4" r:id="rId4"/>
    <sheet name="Pokyny pro vyplnění" sheetId="5" r:id="rId5"/>
  </sheets>
  <definedNames>
    <definedName name="_xlnm.Print_Area" localSheetId="0">'Rekapitulace stavby'!$D$4:$AO$33,'Rekapitulace stavby'!$C$39:$AQ$55</definedName>
    <definedName name="_xlnm.Print_Titles" localSheetId="0">'Rekapitulace stavby'!$49:$49</definedName>
    <definedName name="_xlnm._FilterDatabase" localSheetId="1" hidden="1">'SO 101 - Železniční svrše...'!$C$79:$K$117</definedName>
    <definedName name="_xlnm.Print_Area" localSheetId="1">'SO 101 - Železniční svrše...'!$C$4:$J$36,'SO 101 - Železniční svrše...'!$C$42:$J$61,'SO 101 - Železniční svrše...'!$C$67:$K$117</definedName>
    <definedName name="_xlnm.Print_Titles" localSheetId="1">'SO 101 - Železniční svrše...'!$79:$79</definedName>
    <definedName name="_xlnm._FilterDatabase" localSheetId="2" hidden="1">'SO 102 - Most v km 162,715'!$C$85:$K$310</definedName>
    <definedName name="_xlnm.Print_Area" localSheetId="2">'SO 102 - Most v km 162,715'!$C$4:$J$36,'SO 102 - Most v km 162,715'!$C$42:$J$67,'SO 102 - Most v km 162,715'!$C$73:$K$310</definedName>
    <definedName name="_xlnm.Print_Titles" localSheetId="2">'SO 102 - Most v km 162,715'!$85:$85</definedName>
    <definedName name="_xlnm._FilterDatabase" localSheetId="3" hidden="1">'SO 103 - VRN'!$C$81:$K$99</definedName>
    <definedName name="_xlnm.Print_Area" localSheetId="3">'SO 103 - VRN'!$C$4:$J$36,'SO 103 - VRN'!$C$42:$J$63,'SO 103 - VRN'!$C$69:$K$99</definedName>
    <definedName name="_xlnm.Print_Titles" localSheetId="3">'SO 103 - VRN'!$81:$81</definedName>
    <definedName name="_xlnm.Print_Area" localSheetId="4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4"/>
  <c r="AX54"/>
  <c i="4" r="BI99"/>
  <c r="BH99"/>
  <c r="BG99"/>
  <c r="BF99"/>
  <c r="T99"/>
  <c r="T98"/>
  <c r="R99"/>
  <c r="R98"/>
  <c r="P99"/>
  <c r="P98"/>
  <c r="BK99"/>
  <c r="BK98"/>
  <c r="J98"/>
  <c r="J99"/>
  <c r="BE99"/>
  <c r="J62"/>
  <c r="BI97"/>
  <c r="BH97"/>
  <c r="BG97"/>
  <c r="BF97"/>
  <c r="T97"/>
  <c r="T96"/>
  <c r="R97"/>
  <c r="R96"/>
  <c r="P97"/>
  <c r="P96"/>
  <c r="BK97"/>
  <c r="BK96"/>
  <c r="J96"/>
  <c r="J97"/>
  <c r="BE97"/>
  <c r="J61"/>
  <c r="BI95"/>
  <c r="BH95"/>
  <c r="BG95"/>
  <c r="BF95"/>
  <c r="T95"/>
  <c r="R95"/>
  <c r="P95"/>
  <c r="BK95"/>
  <c r="J95"/>
  <c r="BE95"/>
  <c r="BI94"/>
  <c r="BH94"/>
  <c r="BG94"/>
  <c r="BF94"/>
  <c r="T94"/>
  <c r="T93"/>
  <c r="R94"/>
  <c r="R93"/>
  <c r="P94"/>
  <c r="P93"/>
  <c r="BK94"/>
  <c r="BK93"/>
  <c r="J93"/>
  <c r="J94"/>
  <c r="BE94"/>
  <c r="J60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8"/>
  <c r="BH88"/>
  <c r="BG88"/>
  <c r="BF88"/>
  <c r="T88"/>
  <c r="T87"/>
  <c r="R88"/>
  <c r="R87"/>
  <c r="P88"/>
  <c r="P87"/>
  <c r="BK88"/>
  <c r="BK87"/>
  <c r="J87"/>
  <c r="J88"/>
  <c r="BE88"/>
  <c r="J59"/>
  <c r="BI86"/>
  <c r="BH86"/>
  <c r="BG86"/>
  <c r="BF86"/>
  <c r="T86"/>
  <c r="R86"/>
  <c r="P86"/>
  <c r="BK86"/>
  <c r="J86"/>
  <c r="BE86"/>
  <c r="BI85"/>
  <c r="F34"/>
  <c i="1" r="BD54"/>
  <c i="4" r="BH85"/>
  <c r="F33"/>
  <c i="1" r="BC54"/>
  <c i="4" r="BG85"/>
  <c r="F32"/>
  <c i="1" r="BB54"/>
  <c i="4" r="BF85"/>
  <c r="J31"/>
  <c i="1" r="AW54"/>
  <c i="4" r="F31"/>
  <c i="1" r="BA54"/>
  <c i="4" r="T85"/>
  <c r="T84"/>
  <c r="T83"/>
  <c r="T82"/>
  <c r="R85"/>
  <c r="R84"/>
  <c r="R83"/>
  <c r="R82"/>
  <c r="P85"/>
  <c r="P84"/>
  <c r="P83"/>
  <c r="P82"/>
  <c i="1" r="AU54"/>
  <c i="4" r="BK85"/>
  <c r="BK84"/>
  <c r="J84"/>
  <c r="BK83"/>
  <c r="J83"/>
  <c r="BK82"/>
  <c r="J82"/>
  <c r="J56"/>
  <c r="J27"/>
  <c i="1" r="AG54"/>
  <c i="4" r="J85"/>
  <c r="BE85"/>
  <c r="J30"/>
  <c i="1" r="AV54"/>
  <c i="4" r="F30"/>
  <c i="1" r="AZ54"/>
  <c i="4" r="J58"/>
  <c r="J57"/>
  <c r="F76"/>
  <c r="E74"/>
  <c r="F49"/>
  <c r="E47"/>
  <c r="J36"/>
  <c r="J21"/>
  <c r="E21"/>
  <c r="J78"/>
  <c r="J51"/>
  <c r="J20"/>
  <c r="J18"/>
  <c r="E18"/>
  <c r="F79"/>
  <c r="F52"/>
  <c r="J17"/>
  <c r="J15"/>
  <c r="E15"/>
  <c r="F78"/>
  <c r="F51"/>
  <c r="J14"/>
  <c r="J12"/>
  <c r="J76"/>
  <c r="J49"/>
  <c r="E7"/>
  <c r="E72"/>
  <c r="E45"/>
  <c i="1" r="AY53"/>
  <c r="AX53"/>
  <c i="3" r="BI310"/>
  <c r="BH310"/>
  <c r="BG310"/>
  <c r="BF310"/>
  <c r="T310"/>
  <c r="R310"/>
  <c r="P310"/>
  <c r="BK310"/>
  <c r="J310"/>
  <c r="BE310"/>
  <c r="BI306"/>
  <c r="BH306"/>
  <c r="BG306"/>
  <c r="BF306"/>
  <c r="T306"/>
  <c r="R306"/>
  <c r="P306"/>
  <c r="BK306"/>
  <c r="J306"/>
  <c r="BE306"/>
  <c r="BI304"/>
  <c r="BH304"/>
  <c r="BG304"/>
  <c r="BF304"/>
  <c r="T304"/>
  <c r="R304"/>
  <c r="P304"/>
  <c r="BK304"/>
  <c r="J304"/>
  <c r="BE304"/>
  <c r="BI302"/>
  <c r="BH302"/>
  <c r="BG302"/>
  <c r="BF302"/>
  <c r="T302"/>
  <c r="R302"/>
  <c r="P302"/>
  <c r="BK302"/>
  <c r="J302"/>
  <c r="BE302"/>
  <c r="BI296"/>
  <c r="BH296"/>
  <c r="BG296"/>
  <c r="BF296"/>
  <c r="T296"/>
  <c r="R296"/>
  <c r="P296"/>
  <c r="BK296"/>
  <c r="J296"/>
  <c r="BE296"/>
  <c r="BI294"/>
  <c r="BH294"/>
  <c r="BG294"/>
  <c r="BF294"/>
  <c r="T294"/>
  <c r="R294"/>
  <c r="P294"/>
  <c r="BK294"/>
  <c r="J294"/>
  <c r="BE294"/>
  <c r="BI289"/>
  <c r="BH289"/>
  <c r="BG289"/>
  <c r="BF289"/>
  <c r="T289"/>
  <c r="T288"/>
  <c r="T287"/>
  <c r="R289"/>
  <c r="R288"/>
  <c r="R287"/>
  <c r="P289"/>
  <c r="P288"/>
  <c r="P287"/>
  <c r="BK289"/>
  <c r="BK288"/>
  <c r="J288"/>
  <c r="BK287"/>
  <c r="J287"/>
  <c r="J289"/>
  <c r="BE289"/>
  <c r="J66"/>
  <c r="J65"/>
  <c r="BI284"/>
  <c r="BH284"/>
  <c r="BG284"/>
  <c r="BF284"/>
  <c r="T284"/>
  <c r="R284"/>
  <c r="P284"/>
  <c r="BK284"/>
  <c r="J284"/>
  <c r="BE284"/>
  <c r="BI282"/>
  <c r="BH282"/>
  <c r="BG282"/>
  <c r="BF282"/>
  <c r="T282"/>
  <c r="R282"/>
  <c r="P282"/>
  <c r="BK282"/>
  <c r="J282"/>
  <c r="BE282"/>
  <c r="BI279"/>
  <c r="BH279"/>
  <c r="BG279"/>
  <c r="BF279"/>
  <c r="T279"/>
  <c r="R279"/>
  <c r="P279"/>
  <c r="BK279"/>
  <c r="J279"/>
  <c r="BE279"/>
  <c r="BI276"/>
  <c r="BH276"/>
  <c r="BG276"/>
  <c r="BF276"/>
  <c r="T276"/>
  <c r="R276"/>
  <c r="P276"/>
  <c r="BK276"/>
  <c r="J276"/>
  <c r="BE276"/>
  <c r="BI275"/>
  <c r="BH275"/>
  <c r="BG275"/>
  <c r="BF275"/>
  <c r="T275"/>
  <c r="R275"/>
  <c r="P275"/>
  <c r="BK275"/>
  <c r="J275"/>
  <c r="BE275"/>
  <c r="BI274"/>
  <c r="BH274"/>
  <c r="BG274"/>
  <c r="BF274"/>
  <c r="T274"/>
  <c r="R274"/>
  <c r="P274"/>
  <c r="BK274"/>
  <c r="J274"/>
  <c r="BE274"/>
  <c r="BI273"/>
  <c r="BH273"/>
  <c r="BG273"/>
  <c r="BF273"/>
  <c r="T273"/>
  <c r="R273"/>
  <c r="P273"/>
  <c r="BK273"/>
  <c r="J273"/>
  <c r="BE273"/>
  <c r="BI272"/>
  <c r="BH272"/>
  <c r="BG272"/>
  <c r="BF272"/>
  <c r="T272"/>
  <c r="T271"/>
  <c r="R272"/>
  <c r="R271"/>
  <c r="P272"/>
  <c r="P271"/>
  <c r="BK272"/>
  <c r="BK271"/>
  <c r="J271"/>
  <c r="J272"/>
  <c r="BE272"/>
  <c r="J64"/>
  <c r="BI269"/>
  <c r="BH269"/>
  <c r="BG269"/>
  <c r="BF269"/>
  <c r="T269"/>
  <c r="R269"/>
  <c r="P269"/>
  <c r="BK269"/>
  <c r="J269"/>
  <c r="BE269"/>
  <c r="BI267"/>
  <c r="BH267"/>
  <c r="BG267"/>
  <c r="BF267"/>
  <c r="T267"/>
  <c r="R267"/>
  <c r="P267"/>
  <c r="BK267"/>
  <c r="J267"/>
  <c r="BE267"/>
  <c r="BI265"/>
  <c r="BH265"/>
  <c r="BG265"/>
  <c r="BF265"/>
  <c r="T265"/>
  <c r="R265"/>
  <c r="P265"/>
  <c r="BK265"/>
  <c r="J265"/>
  <c r="BE265"/>
  <c r="BI262"/>
  <c r="BH262"/>
  <c r="BG262"/>
  <c r="BF262"/>
  <c r="T262"/>
  <c r="R262"/>
  <c r="P262"/>
  <c r="BK262"/>
  <c r="J262"/>
  <c r="BE262"/>
  <c r="BI259"/>
  <c r="BH259"/>
  <c r="BG259"/>
  <c r="BF259"/>
  <c r="T259"/>
  <c r="R259"/>
  <c r="P259"/>
  <c r="BK259"/>
  <c r="J259"/>
  <c r="BE259"/>
  <c r="BI256"/>
  <c r="BH256"/>
  <c r="BG256"/>
  <c r="BF256"/>
  <c r="T256"/>
  <c r="R256"/>
  <c r="P256"/>
  <c r="BK256"/>
  <c r="J256"/>
  <c r="BE256"/>
  <c r="BI252"/>
  <c r="BH252"/>
  <c r="BG252"/>
  <c r="BF252"/>
  <c r="T252"/>
  <c r="R252"/>
  <c r="P252"/>
  <c r="BK252"/>
  <c r="J252"/>
  <c r="BE252"/>
  <c r="BI250"/>
  <c r="BH250"/>
  <c r="BG250"/>
  <c r="BF250"/>
  <c r="T250"/>
  <c r="R250"/>
  <c r="P250"/>
  <c r="BK250"/>
  <c r="J250"/>
  <c r="BE250"/>
  <c r="BI246"/>
  <c r="BH246"/>
  <c r="BG246"/>
  <c r="BF246"/>
  <c r="T246"/>
  <c r="R246"/>
  <c r="P246"/>
  <c r="BK246"/>
  <c r="J246"/>
  <c r="BE246"/>
  <c r="BI244"/>
  <c r="BH244"/>
  <c r="BG244"/>
  <c r="BF244"/>
  <c r="T244"/>
  <c r="R244"/>
  <c r="P244"/>
  <c r="BK244"/>
  <c r="J244"/>
  <c r="BE244"/>
  <c r="BI241"/>
  <c r="BH241"/>
  <c r="BG241"/>
  <c r="BF241"/>
  <c r="T241"/>
  <c r="R241"/>
  <c r="P241"/>
  <c r="BK241"/>
  <c r="J241"/>
  <c r="BE241"/>
  <c r="BI239"/>
  <c r="BH239"/>
  <c r="BG239"/>
  <c r="BF239"/>
  <c r="T239"/>
  <c r="R239"/>
  <c r="P239"/>
  <c r="BK239"/>
  <c r="J239"/>
  <c r="BE239"/>
  <c r="BI237"/>
  <c r="BH237"/>
  <c r="BG237"/>
  <c r="BF237"/>
  <c r="T237"/>
  <c r="R237"/>
  <c r="P237"/>
  <c r="BK237"/>
  <c r="J237"/>
  <c r="BE237"/>
  <c r="BI235"/>
  <c r="BH235"/>
  <c r="BG235"/>
  <c r="BF235"/>
  <c r="T235"/>
  <c r="R235"/>
  <c r="P235"/>
  <c r="BK235"/>
  <c r="J235"/>
  <c r="BE235"/>
  <c r="BI233"/>
  <c r="BH233"/>
  <c r="BG233"/>
  <c r="BF233"/>
  <c r="T233"/>
  <c r="R233"/>
  <c r="P233"/>
  <c r="BK233"/>
  <c r="J233"/>
  <c r="BE233"/>
  <c r="BI229"/>
  <c r="BH229"/>
  <c r="BG229"/>
  <c r="BF229"/>
  <c r="T229"/>
  <c r="T228"/>
  <c r="R229"/>
  <c r="R228"/>
  <c r="P229"/>
  <c r="P228"/>
  <c r="BK229"/>
  <c r="BK228"/>
  <c r="J228"/>
  <c r="J229"/>
  <c r="BE229"/>
  <c r="J63"/>
  <c r="BI226"/>
  <c r="BH226"/>
  <c r="BG226"/>
  <c r="BF226"/>
  <c r="T226"/>
  <c r="R226"/>
  <c r="P226"/>
  <c r="BK226"/>
  <c r="J226"/>
  <c r="BE226"/>
  <c r="BI224"/>
  <c r="BH224"/>
  <c r="BG224"/>
  <c r="BF224"/>
  <c r="T224"/>
  <c r="T223"/>
  <c r="R224"/>
  <c r="R223"/>
  <c r="P224"/>
  <c r="P223"/>
  <c r="BK224"/>
  <c r="BK223"/>
  <c r="J223"/>
  <c r="J224"/>
  <c r="BE224"/>
  <c r="J62"/>
  <c r="BI219"/>
  <c r="BH219"/>
  <c r="BG219"/>
  <c r="BF219"/>
  <c r="T219"/>
  <c r="R219"/>
  <c r="P219"/>
  <c r="BK219"/>
  <c r="J219"/>
  <c r="BE219"/>
  <c r="BI217"/>
  <c r="BH217"/>
  <c r="BG217"/>
  <c r="BF217"/>
  <c r="T217"/>
  <c r="R217"/>
  <c r="P217"/>
  <c r="BK217"/>
  <c r="J217"/>
  <c r="BE217"/>
  <c r="BI215"/>
  <c r="BH215"/>
  <c r="BG215"/>
  <c r="BF215"/>
  <c r="T215"/>
  <c r="T214"/>
  <c r="R215"/>
  <c r="R214"/>
  <c r="P215"/>
  <c r="P214"/>
  <c r="BK215"/>
  <c r="BK214"/>
  <c r="J214"/>
  <c r="J215"/>
  <c r="BE215"/>
  <c r="J61"/>
  <c r="BI212"/>
  <c r="BH212"/>
  <c r="BG212"/>
  <c r="BF212"/>
  <c r="T212"/>
  <c r="R212"/>
  <c r="P212"/>
  <c r="BK212"/>
  <c r="J212"/>
  <c r="BE212"/>
  <c r="BI210"/>
  <c r="BH210"/>
  <c r="BG210"/>
  <c r="BF210"/>
  <c r="T210"/>
  <c r="R210"/>
  <c r="P210"/>
  <c r="BK210"/>
  <c r="J210"/>
  <c r="BE210"/>
  <c r="BI208"/>
  <c r="BH208"/>
  <c r="BG208"/>
  <c r="BF208"/>
  <c r="T208"/>
  <c r="R208"/>
  <c r="P208"/>
  <c r="BK208"/>
  <c r="J208"/>
  <c r="BE208"/>
  <c r="BI206"/>
  <c r="BH206"/>
  <c r="BG206"/>
  <c r="BF206"/>
  <c r="T206"/>
  <c r="R206"/>
  <c r="P206"/>
  <c r="BK206"/>
  <c r="J206"/>
  <c r="BE206"/>
  <c r="BI204"/>
  <c r="BH204"/>
  <c r="BG204"/>
  <c r="BF204"/>
  <c r="T204"/>
  <c r="R204"/>
  <c r="P204"/>
  <c r="BK204"/>
  <c r="J204"/>
  <c r="BE204"/>
  <c r="BI202"/>
  <c r="BH202"/>
  <c r="BG202"/>
  <c r="BF202"/>
  <c r="T202"/>
  <c r="R202"/>
  <c r="P202"/>
  <c r="BK202"/>
  <c r="J202"/>
  <c r="BE202"/>
  <c r="BI198"/>
  <c r="BH198"/>
  <c r="BG198"/>
  <c r="BF198"/>
  <c r="T198"/>
  <c r="R198"/>
  <c r="P198"/>
  <c r="BK198"/>
  <c r="J198"/>
  <c r="BE198"/>
  <c r="BI194"/>
  <c r="BH194"/>
  <c r="BG194"/>
  <c r="BF194"/>
  <c r="T194"/>
  <c r="R194"/>
  <c r="P194"/>
  <c r="BK194"/>
  <c r="J194"/>
  <c r="BE194"/>
  <c r="BI190"/>
  <c r="BH190"/>
  <c r="BG190"/>
  <c r="BF190"/>
  <c r="T190"/>
  <c r="T189"/>
  <c r="R190"/>
  <c r="R189"/>
  <c r="P190"/>
  <c r="P189"/>
  <c r="BK190"/>
  <c r="BK189"/>
  <c r="J189"/>
  <c r="J190"/>
  <c r="BE190"/>
  <c r="J60"/>
  <c r="BI186"/>
  <c r="BH186"/>
  <c r="BG186"/>
  <c r="BF186"/>
  <c r="T186"/>
  <c r="R186"/>
  <c r="P186"/>
  <c r="BK186"/>
  <c r="J186"/>
  <c r="BE186"/>
  <c r="BI183"/>
  <c r="BH183"/>
  <c r="BG183"/>
  <c r="BF183"/>
  <c r="T183"/>
  <c r="R183"/>
  <c r="P183"/>
  <c r="BK183"/>
  <c r="J183"/>
  <c r="BE183"/>
  <c r="BI180"/>
  <c r="BH180"/>
  <c r="BG180"/>
  <c r="BF180"/>
  <c r="T180"/>
  <c r="R180"/>
  <c r="P180"/>
  <c r="BK180"/>
  <c r="J180"/>
  <c r="BE180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67"/>
  <c r="BH167"/>
  <c r="BG167"/>
  <c r="BF167"/>
  <c r="T167"/>
  <c r="R167"/>
  <c r="P167"/>
  <c r="BK167"/>
  <c r="J167"/>
  <c r="BE167"/>
  <c r="BI165"/>
  <c r="BH165"/>
  <c r="BG165"/>
  <c r="BF165"/>
  <c r="T165"/>
  <c r="R165"/>
  <c r="P165"/>
  <c r="BK165"/>
  <c r="J165"/>
  <c r="BE165"/>
  <c r="BI162"/>
  <c r="BH162"/>
  <c r="BG162"/>
  <c r="BF162"/>
  <c r="T162"/>
  <c r="R162"/>
  <c r="P162"/>
  <c r="BK162"/>
  <c r="J162"/>
  <c r="BE162"/>
  <c r="BI156"/>
  <c r="BH156"/>
  <c r="BG156"/>
  <c r="BF156"/>
  <c r="T156"/>
  <c r="R156"/>
  <c r="P156"/>
  <c r="BK156"/>
  <c r="J156"/>
  <c r="BE156"/>
  <c r="BI154"/>
  <c r="BH154"/>
  <c r="BG154"/>
  <c r="BF154"/>
  <c r="T154"/>
  <c r="T153"/>
  <c r="T152"/>
  <c r="R154"/>
  <c r="R153"/>
  <c r="R152"/>
  <c r="P154"/>
  <c r="P153"/>
  <c r="P152"/>
  <c r="BK154"/>
  <c r="BK153"/>
  <c r="J153"/>
  <c r="BK152"/>
  <c r="J152"/>
  <c r="J154"/>
  <c r="BE154"/>
  <c r="J59"/>
  <c r="J58"/>
  <c r="BI150"/>
  <c r="BH150"/>
  <c r="BG150"/>
  <c r="BF150"/>
  <c r="T150"/>
  <c r="R150"/>
  <c r="P150"/>
  <c r="BK150"/>
  <c r="J150"/>
  <c r="BE150"/>
  <c r="BI145"/>
  <c r="BH145"/>
  <c r="BG145"/>
  <c r="BF145"/>
  <c r="T145"/>
  <c r="R145"/>
  <c r="P145"/>
  <c r="BK145"/>
  <c r="J145"/>
  <c r="BE145"/>
  <c r="BI141"/>
  <c r="BH141"/>
  <c r="BG141"/>
  <c r="BF141"/>
  <c r="T141"/>
  <c r="R141"/>
  <c r="P141"/>
  <c r="BK141"/>
  <c r="J141"/>
  <c r="BE141"/>
  <c r="BI138"/>
  <c r="BH138"/>
  <c r="BG138"/>
  <c r="BF138"/>
  <c r="T138"/>
  <c r="R138"/>
  <c r="P138"/>
  <c r="BK138"/>
  <c r="J138"/>
  <c r="BE138"/>
  <c r="BI135"/>
  <c r="BH135"/>
  <c r="BG135"/>
  <c r="BF135"/>
  <c r="T135"/>
  <c r="R135"/>
  <c r="P135"/>
  <c r="BK135"/>
  <c r="J135"/>
  <c r="BE135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5"/>
  <c r="BH125"/>
  <c r="BG125"/>
  <c r="BF125"/>
  <c r="T125"/>
  <c r="R125"/>
  <c r="P125"/>
  <c r="BK125"/>
  <c r="J125"/>
  <c r="BE125"/>
  <c r="BI123"/>
  <c r="BH123"/>
  <c r="BG123"/>
  <c r="BF123"/>
  <c r="T123"/>
  <c r="R123"/>
  <c r="P123"/>
  <c r="BK123"/>
  <c r="J123"/>
  <c r="BE123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3"/>
  <c r="BH113"/>
  <c r="BG113"/>
  <c r="BF113"/>
  <c r="T113"/>
  <c r="R113"/>
  <c r="P113"/>
  <c r="BK113"/>
  <c r="J113"/>
  <c r="BE113"/>
  <c r="BI109"/>
  <c r="BH109"/>
  <c r="BG109"/>
  <c r="BF109"/>
  <c r="T109"/>
  <c r="R109"/>
  <c r="P109"/>
  <c r="BK109"/>
  <c r="J109"/>
  <c r="BE109"/>
  <c r="BI105"/>
  <c r="BH105"/>
  <c r="BG105"/>
  <c r="BF105"/>
  <c r="T105"/>
  <c r="R105"/>
  <c r="P105"/>
  <c r="BK105"/>
  <c r="J105"/>
  <c r="BE105"/>
  <c r="BI102"/>
  <c r="BH102"/>
  <c r="BG102"/>
  <c r="BF102"/>
  <c r="T102"/>
  <c r="R102"/>
  <c r="P102"/>
  <c r="BK102"/>
  <c r="J102"/>
  <c r="BE102"/>
  <c r="BI99"/>
  <c r="BH99"/>
  <c r="BG99"/>
  <c r="BF99"/>
  <c r="T99"/>
  <c r="R99"/>
  <c r="P99"/>
  <c r="BK99"/>
  <c r="J99"/>
  <c r="BE99"/>
  <c r="BI96"/>
  <c r="BH96"/>
  <c r="BG96"/>
  <c r="BF96"/>
  <c r="T96"/>
  <c r="R96"/>
  <c r="P96"/>
  <c r="BK96"/>
  <c r="J96"/>
  <c r="BE96"/>
  <c r="BI92"/>
  <c r="BH92"/>
  <c r="BG92"/>
  <c r="BF92"/>
  <c r="T92"/>
  <c r="R92"/>
  <c r="P92"/>
  <c r="BK92"/>
  <c r="J92"/>
  <c r="BE92"/>
  <c r="BI88"/>
  <c r="F34"/>
  <c i="1" r="BD53"/>
  <c i="3" r="BH88"/>
  <c r="F33"/>
  <c i="1" r="BC53"/>
  <c i="3" r="BG88"/>
  <c r="F32"/>
  <c i="1" r="BB53"/>
  <c i="3" r="BF88"/>
  <c r="J31"/>
  <c i="1" r="AW53"/>
  <c i="3" r="F31"/>
  <c i="1" r="BA53"/>
  <c i="3" r="T88"/>
  <c r="T87"/>
  <c r="T86"/>
  <c r="R88"/>
  <c r="R87"/>
  <c r="R86"/>
  <c r="P88"/>
  <c r="P87"/>
  <c r="P86"/>
  <c i="1" r="AU53"/>
  <c i="3" r="BK88"/>
  <c r="BK87"/>
  <c r="J87"/>
  <c r="BK86"/>
  <c r="J86"/>
  <c r="J56"/>
  <c r="J27"/>
  <c i="1" r="AG53"/>
  <c i="3" r="J88"/>
  <c r="BE88"/>
  <c r="J30"/>
  <c i="1" r="AV53"/>
  <c i="3" r="F30"/>
  <c i="1" r="AZ53"/>
  <c i="3" r="J57"/>
  <c r="F80"/>
  <c r="E78"/>
  <c r="F49"/>
  <c r="E47"/>
  <c r="J36"/>
  <c r="J21"/>
  <c r="E21"/>
  <c r="J82"/>
  <c r="J51"/>
  <c r="J20"/>
  <c r="J18"/>
  <c r="E18"/>
  <c r="F83"/>
  <c r="F52"/>
  <c r="J17"/>
  <c r="J15"/>
  <c r="E15"/>
  <c r="F82"/>
  <c r="F51"/>
  <c r="J14"/>
  <c r="J12"/>
  <c r="J80"/>
  <c r="J49"/>
  <c r="E7"/>
  <c r="E76"/>
  <c r="E45"/>
  <c i="1" r="AY52"/>
  <c r="AX52"/>
  <c i="2" r="BI113"/>
  <c r="BH113"/>
  <c r="BG113"/>
  <c r="BF113"/>
  <c r="T113"/>
  <c r="T112"/>
  <c r="R113"/>
  <c r="R112"/>
  <c r="P113"/>
  <c r="P112"/>
  <c r="BK113"/>
  <c r="BK112"/>
  <c r="J112"/>
  <c r="J113"/>
  <c r="BE113"/>
  <c r="J60"/>
  <c r="BI110"/>
  <c r="BH110"/>
  <c r="BG110"/>
  <c r="BF110"/>
  <c r="T110"/>
  <c r="T109"/>
  <c r="R110"/>
  <c r="R109"/>
  <c r="P110"/>
  <c r="P109"/>
  <c r="BK110"/>
  <c r="BK109"/>
  <c r="J109"/>
  <c r="J110"/>
  <c r="BE110"/>
  <c r="J59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4"/>
  <c r="BH104"/>
  <c r="BG104"/>
  <c r="BF104"/>
  <c r="T104"/>
  <c r="R104"/>
  <c r="P104"/>
  <c r="BK104"/>
  <c r="J104"/>
  <c r="BE104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97"/>
  <c r="BH97"/>
  <c r="BG97"/>
  <c r="BF97"/>
  <c r="T97"/>
  <c r="R97"/>
  <c r="P97"/>
  <c r="BK97"/>
  <c r="J97"/>
  <c r="BE97"/>
  <c r="BI95"/>
  <c r="BH95"/>
  <c r="BG95"/>
  <c r="BF95"/>
  <c r="T95"/>
  <c r="R95"/>
  <c r="P95"/>
  <c r="BK95"/>
  <c r="J95"/>
  <c r="BE95"/>
  <c r="BI94"/>
  <c r="BH94"/>
  <c r="BG94"/>
  <c r="BF94"/>
  <c r="T94"/>
  <c r="R94"/>
  <c r="P94"/>
  <c r="BK94"/>
  <c r="J94"/>
  <c r="BE94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89"/>
  <c r="BH89"/>
  <c r="BG89"/>
  <c r="BF89"/>
  <c r="T89"/>
  <c r="R89"/>
  <c r="P89"/>
  <c r="BK89"/>
  <c r="J89"/>
  <c r="BE89"/>
  <c r="BI86"/>
  <c r="BH86"/>
  <c r="BG86"/>
  <c r="BF86"/>
  <c r="T86"/>
  <c r="R86"/>
  <c r="P86"/>
  <c r="BK86"/>
  <c r="J86"/>
  <c r="BE86"/>
  <c r="BI83"/>
  <c r="F34"/>
  <c i="1" r="BD52"/>
  <c i="2" r="BH83"/>
  <c r="F33"/>
  <c i="1" r="BC52"/>
  <c i="2" r="BG83"/>
  <c r="F32"/>
  <c i="1" r="BB52"/>
  <c i="2" r="BF83"/>
  <c r="J31"/>
  <c i="1" r="AW52"/>
  <c i="2" r="F31"/>
  <c i="1" r="BA52"/>
  <c i="2" r="T83"/>
  <c r="T82"/>
  <c r="T81"/>
  <c r="T80"/>
  <c r="R83"/>
  <c r="R82"/>
  <c r="R81"/>
  <c r="R80"/>
  <c r="P83"/>
  <c r="P82"/>
  <c r="P81"/>
  <c r="P80"/>
  <c i="1" r="AU52"/>
  <c i="2" r="BK83"/>
  <c r="BK82"/>
  <c r="J82"/>
  <c r="BK81"/>
  <c r="J81"/>
  <c r="BK80"/>
  <c r="J80"/>
  <c r="J56"/>
  <c r="J27"/>
  <c i="1" r="AG52"/>
  <c i="2" r="J83"/>
  <c r="BE83"/>
  <c r="J30"/>
  <c i="1" r="AV52"/>
  <c i="2" r="F30"/>
  <c i="1" r="AZ52"/>
  <c i="2" r="J58"/>
  <c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4"/>
  <c r="AN54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<sst xmlns="http://schemas.openxmlformats.org/spreadsheetml/2006/main">
  <si>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</si>
  <si>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</si>
  <si>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</si>
  <si>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</si>
  <si>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</si>
  <si>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</si>
  <si>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</si>
  <si>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{ed195300-fdb5-47a8-a3ff-a2e0e307b8e0}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</si>
  <si>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</si>
  <si>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</si>
  <si>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</si>
  <si>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</si>
  <si>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</si>
  <si>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</si>
  <si>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</si>
  <si>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</si>
  <si>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D17029-10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</si>
  <si>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</si>
  <si>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</si>
  <si>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mostu v km 162,715 na trati Retz - Kolín</t>
  </si>
  <si>
    <t>KSO:</t>
  </si>
  <si>
    <t/>
  </si>
  <si>
    <t>CC-CZ:</t>
  </si>
  <si>
    <t>Místo:</t>
  </si>
  <si>
    <t xml:space="preserve"> </t>
  </si>
  <si>
    <t>Datum:</t>
  </si>
  <si>
    <t>11. 6. 2018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</si>
  <si>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</si>
  <si>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</si>
  <si>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</si>
  <si>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</si>
  <si>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</si>
  <si>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</si>
  <si>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</si>
  <si>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</si>
  <si>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</si>
  <si>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</si>
  <si>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</si>
  <si>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</si>
  <si>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</si>
  <si>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</si>
  <si>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</si>
  <si>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</si>
  <si>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</si>
  <si>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</si>
  <si>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</si>
  <si>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</si>
  <si>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</si>
  <si>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</si>
  <si>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</si>
  <si>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</si>
  <si>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</si>
  <si>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</si>
  <si>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</si>
  <si>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</si>
  <si>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</si>
  <si>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</si>
  <si>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</si>
  <si>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</si>
  <si>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</si>
  <si>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</si>
  <si>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</si>
  <si>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</si>
  <si>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</si>
  <si>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</si>
  <si>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</si>
  <si>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</si>
  <si>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</si>
  <si>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</si>
  <si>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</si>
  <si>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</si>
  <si>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</si>
  <si>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</si>
  <si>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</si>
  <si>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101</t>
  </si>
  <si>
    <t>Železniční svršek na mostě v km 162,715</t>
  </si>
  <si>
    <t>STA</t>
  </si>
  <si>
    <t>1</t>
  </si>
  <si>
    <t>{17632fab-0c8e-4ec2-b607-e8767c6e7cfc}</t>
  </si>
  <si>
    <t>2</t>
  </si>
  <si>
    <t>SO 102</t>
  </si>
  <si>
    <t>Most v km 162,715</t>
  </si>
  <si>
    <t>{3bc27c22-29f1-48e2-b759-1d040d44019f}</t>
  </si>
  <si>
    <t>SO 103</t>
  </si>
  <si>
    <t>VRN</t>
  </si>
  <si>
    <t>{a59cb479-3d3d-4ea0-979c-d28d6fb8882e}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</si>
  <si>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</si>
  <si>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</si>
  <si>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</si>
  <si>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</si>
  <si>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</si>
  <si>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</si>
  <si>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</si>
  <si>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SO 101 - Železniční svršek na mostě v km 162,715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</si>
  <si>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</si>
  <si>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</si>
  <si>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</si>
  <si>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</si>
  <si>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</si>
  <si>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</si>
  <si>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5 - Komunikace</t>
  </si>
  <si>
    <t>OST - Ostatní</t>
  </si>
  <si>
    <t>VRN - Vedlejší rozpočtové náklady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</si>
  <si>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</si>
  <si>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</si>
  <si>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</si>
  <si>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</si>
  <si>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</si>
  <si>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</si>
  <si>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</si>
  <si>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</si>
  <si>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</si>
  <si>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</si>
  <si>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</si>
  <si>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</si>
  <si>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</si>
  <si>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</si>
  <si>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</si>
  <si>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</si>
  <si>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</si>
  <si>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5</t>
  </si>
  <si>
    <t>Komunikace</t>
  </si>
  <si>
    <t>K</t>
  </si>
  <si>
    <t>5905055010</t>
  </si>
  <si>
    <t>Odstranění kolejového lože odtěžením s úpravou pláně kolej. Poznámka: V cenách jsou započteny náklady na rozprostření výzisku na terén nebo jeho naložení na dopravní prostředek.</t>
  </si>
  <si>
    <t>m3</t>
  </si>
  <si>
    <t>Sborník UOŽI 01 2018</t>
  </si>
  <si>
    <t>4</t>
  </si>
  <si>
    <t>-1315653921</t>
  </si>
  <si>
    <t>VV</t>
  </si>
  <si>
    <t>"odstranění štěrkového lože v délce výkopů</t>
  </si>
  <si>
    <t>(30)*2,1</t>
  </si>
  <si>
    <t>5905060010</t>
  </si>
  <si>
    <t>Zřízení kolejového lože z kameniva kolej. Poznámka: V cenách jsou započteny náklady na zřízení homogenizované vrstvy kameniva a úprava KL do profilu po položení KR. 
V cenách nejsou obsaženy na dodávku a doplnění kameniva a snížení KL pod patou kolejnice.</t>
  </si>
  <si>
    <t>-935714181</t>
  </si>
  <si>
    <t xml:space="preserve">"nové kolejové lože v délce výkopů </t>
  </si>
  <si>
    <t>30*2,1</t>
  </si>
  <si>
    <t>3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</si>
  <si>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</si>
  <si>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nakladačem.2. V cenách nejsou obsaženy náklady na dodávku kameniva.</t>
  </si>
  <si>
    <t>1813950029</t>
  </si>
  <si>
    <t>30</t>
  </si>
  <si>
    <t>5906130270</t>
  </si>
  <si>
    <t>Montáž kolejového roštu v ose koleje pražce betonové nevystrojené tv. S49 rozdělení "c". Poznámka: 1. V cenách jsou započteny náklady na vrtání pražců dřevěných nevystrojených, manipulaci a montáž KR.2. V cenách nejsou obsaženy náklady na dodávku materiálu.</t>
  </si>
  <si>
    <t>km</t>
  </si>
  <si>
    <t>1584743675</t>
  </si>
  <si>
    <t>M</t>
  </si>
  <si>
    <t>5955101000</t>
  </si>
  <si>
    <t>Železniční svršek-kolejové lože (KL) Kamenivo drcené štěrk frakce 31,5/63 třídy BI</t>
  </si>
  <si>
    <t>t</t>
  </si>
  <si>
    <t>8</t>
  </si>
  <si>
    <t>1759140874</t>
  </si>
  <si>
    <t>(63+30)*1,70</t>
  </si>
  <si>
    <t>6</t>
  </si>
  <si>
    <t>5906140190</t>
  </si>
  <si>
    <t>Demontáž kolejového roštu koleje v ose koleje pražce betonové tv. S49 rozdělení "c".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</si>
  <si>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950079169</t>
  </si>
  <si>
    <t>7</t>
  </si>
  <si>
    <t>5908070010</t>
  </si>
  <si>
    <t>Souvislé dotahování upevňovadel v koleji bez protáčení závitů šrouby svěrkové rozdělení "c"</t>
  </si>
  <si>
    <t>878182990</t>
  </si>
  <si>
    <t>(50)/1000</t>
  </si>
  <si>
    <t>5909020010</t>
  </si>
  <si>
    <t>Oprava směrové a výškové polohy do 100 mm ručně kolej směrový posun. Poznámka: V cenách jsou započteny náklady na provedení v otevřeném i zapuštěném KL, úprava KL a snížení KL pod patou kolejnice.
V cenách nejsou obsaženy náklady na doplnění a dodávku kameniva.</t>
  </si>
  <si>
    <t>m</t>
  </si>
  <si>
    <t>-984832106</t>
  </si>
  <si>
    <t>"hrubá úprava směrového vedení koleje po montáži nové koleje před najetím ASP</t>
  </si>
  <si>
    <t>"ASP není součástí tohoto SO</t>
  </si>
  <si>
    <t>75</t>
  </si>
  <si>
    <t>9</t>
  </si>
  <si>
    <t>5909031010</t>
  </si>
  <si>
    <t>Úprava GPK koleje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</si>
  <si>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-270506402</t>
  </si>
  <si>
    <t>10</t>
  </si>
  <si>
    <t>5958134075</t>
  </si>
  <si>
    <t>Součásti upevňovací vrtule R1(145)</t>
  </si>
  <si>
    <t>kus</t>
  </si>
  <si>
    <t>177056545</t>
  </si>
  <si>
    <t>40*8</t>
  </si>
  <si>
    <t>11</t>
  </si>
  <si>
    <t>5958158005</t>
  </si>
  <si>
    <t xml:space="preserve">Podložka pryžová pod patu kolejnice S49  183/126/6</t>
  </si>
  <si>
    <t>907284873</t>
  </si>
  <si>
    <t>50/0,6*2</t>
  </si>
  <si>
    <t>12</t>
  </si>
  <si>
    <t>5958134040</t>
  </si>
  <si>
    <t>Součásti upevňovací kroužek pružný dvojitý Fe 6</t>
  </si>
  <si>
    <t>239001452</t>
  </si>
  <si>
    <t>40*12</t>
  </si>
  <si>
    <t>13</t>
  </si>
  <si>
    <t>5912055210</t>
  </si>
  <si>
    <t>Výměna zajišťovací značky včetně sloupku a základu konzolové. Poznámka: 1. V cenách jsou započteny náklady na demontáž, výměnu a montáž součástí značky včetně zemních prací a úpravy terénu.2. V cenách nejsou obsaženy náklady na dodávku materiálu.</t>
  </si>
  <si>
    <t>520193381</t>
  </si>
  <si>
    <t>OST</t>
  </si>
  <si>
    <t>Ostatní</t>
  </si>
  <si>
    <t>14</t>
  </si>
  <si>
    <t>9903200200</t>
  </si>
  <si>
    <t xml:space="preserve">Přeprava mechanizace na místo prováděných prací o hmotnosti přes 12 t do 200 km Poznámka: Ceny jsou určeny pro dopravu mechanizmů na místo prováděných prací po silnici i po kolejích.
V ceně jsou započteny i náklady na zpáteční cestu dopravního prostředku. 
Měrnou jednotkou je kus přepravovaného stroje. 
</t>
  </si>
  <si>
    <t>512</t>
  </si>
  <si>
    <t>2134325014</t>
  </si>
  <si>
    <t>"najetí podbíječky na místo stavby"1</t>
  </si>
  <si>
    <t>Vedlejší rozpočtové náklady</t>
  </si>
  <si>
    <t>9902100200</t>
  </si>
  <si>
    <t xml:space="preserve">Doprava dodávek zhotovitele, dodávek objednatele nebo výzisku mechanizací přes 3,5 t sypanin  do 20 km Poznámka: V cenách jsou započteny náklady přepravu materiálu ze skladů nebo skládek výrobce nebo dodavatele nebo z vlastních zásob objednatele na místo technologické manipulace včetně složení.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</si>
  <si>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1835342003</t>
  </si>
  <si>
    <t xml:space="preserve">Odvoz materiálu kol.lože </t>
  </si>
  <si>
    <t>1,7*63</t>
  </si>
  <si>
    <t>Dovoz materiálu</t>
  </si>
  <si>
    <t>1,7*(63+30)</t>
  </si>
  <si>
    <t>SO 102 - Most v km 162,715</t>
  </si>
  <si>
    <t>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</si>
  <si>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</si>
  <si>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</si>
  <si>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</si>
  <si>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</si>
  <si>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práce-bourání</t>
  </si>
  <si>
    <t xml:space="preserve">      997 - Přesun sutě</t>
  </si>
  <si>
    <t>PSV - Práce a dodávky PSV</t>
  </si>
  <si>
    <t xml:space="preserve">    711 - Izolace proti vodě, vlhkosti a plynům</t>
  </si>
  <si>
    <t>Zemní práce</t>
  </si>
  <si>
    <t>111201101</t>
  </si>
  <si>
    <t>Odstranění křovin a stromů s odstraněním kořenů průměru kmene do 100 mm do sklonu terénu 1 : 5, při celkové ploše do 1 000 m2</t>
  </si>
  <si>
    <t>m2</t>
  </si>
  <si>
    <t>CS ÚRS 2018 01</t>
  </si>
  <si>
    <t>1086529464</t>
  </si>
  <si>
    <t>"Svahy 10m od křídel na obě strany vpravo" 14,8*10+(14,8+10)/2*10 -10*7</t>
  </si>
  <si>
    <t>"Svahy 10 m od křídel na obě strany vlevo" 12,2*10+(12,2+7)/2*10-11*7</t>
  </si>
  <si>
    <t>Součet</t>
  </si>
  <si>
    <t>111201401</t>
  </si>
  <si>
    <t>Spálení odstraněných křovin a stromů na hromadách průměru kmene do 100 mm pro jakoukoliv plochu</t>
  </si>
  <si>
    <t>1903821636</t>
  </si>
  <si>
    <t>114203102</t>
  </si>
  <si>
    <t xml:space="preserve">Rozebrání dlažeb nebo záhozů s naložením na dopravní prostředek  dlažeb z lomového kamene nebo betonových tvárnic na sucho se zalitými spárami cementovou maltou</t>
  </si>
  <si>
    <t>-1673232181</t>
  </si>
  <si>
    <t>"rozebrání stávajících kuželů"</t>
  </si>
  <si>
    <t>(Pi*((0,2*0,2+2,5*2,5)+(0,2+2,5)*4))</t>
  </si>
  <si>
    <t>114203201</t>
  </si>
  <si>
    <t xml:space="preserve">Očištění lomového kamene nebo betonových tvárnic  získaných při rozebrání dlažeb, záhozů, rovnanin a soustřeďovacích staveb od hlíny nebo písku</t>
  </si>
  <si>
    <t>885550095</t>
  </si>
  <si>
    <t>119001421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</si>
  <si>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 jišťovací konstrukce, s opotřebením hmot kabelů a kabelových tratí z volně ložených kabelů a to do 3 kabelů</t>
  </si>
  <si>
    <t>-689323291</t>
  </si>
  <si>
    <t>vyvěšení kabelů na mostě během stavby a jeho zpětné přemístění do nové chráničky</t>
  </si>
  <si>
    <t>25</t>
  </si>
  <si>
    <t>121101101</t>
  </si>
  <si>
    <t>Sejmutí ornice nebo lesní půdy s vodorovným přemístěním na hromady v místě upotřebení nebo na dočasné či trvalé skládky se složením, na vzdálenost do 50 m</t>
  </si>
  <si>
    <t>1482866325</t>
  </si>
  <si>
    <t>"Svahy 10m od křídel na obě strany vpravo" (14,8*10+(14,8+10)/2*10)*0,10</t>
  </si>
  <si>
    <t>"Svahy 10 m od křídel na obě strany vlevo" (12,2*10+(12,2+7)/2*10)*0,10</t>
  </si>
  <si>
    <t>131201102</t>
  </si>
  <si>
    <t>Hloubení nezapažených jam a zářezů s urovnáním dna do předepsaného profilu a spádu v hornině tř. 3 přes 100 do 1 000 m3</t>
  </si>
  <si>
    <t>-2081927299</t>
  </si>
  <si>
    <t>((21+6,2)/2*6,5)*20,6 - 2*332</t>
  </si>
  <si>
    <t>"odečet klenby" -(5,8+5)/2*2*21</t>
  </si>
  <si>
    <t>161101101</t>
  </si>
  <si>
    <t>Svislé přemístění výkopku bez naložení do dopravní nádoby avšak s vyprázdněním dopravní nádoby na hromadu nebo do dopravního prostředku z horniny tř. 1 až 4, při hloubce výkopu přes 1 do 2,5 m</t>
  </si>
  <si>
    <t>-2142964829</t>
  </si>
  <si>
    <t>930,24+49</t>
  </si>
  <si>
    <t>162701105</t>
  </si>
  <si>
    <t>Vodorovné přemístění výkopku nebo sypaniny po suchu na obvyklém dopravním prostředku, bez naložení výkopku, avšak se složením bez rozhrnutí z horniny tř. 1 až 4 na vzdálenost přes 9 000 do 10 000 m</t>
  </si>
  <si>
    <t>-526058004</t>
  </si>
  <si>
    <t xml:space="preserve">"Předpoklad odvozu výkopku na skládku 15km" </t>
  </si>
  <si>
    <t>930,24</t>
  </si>
  <si>
    <t>162701109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</si>
  <si>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</si>
  <si>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-1462002733</t>
  </si>
  <si>
    <t>930,24*5</t>
  </si>
  <si>
    <t>58344200</t>
  </si>
  <si>
    <t>štěrkodrť frakce 0/63 třída C</t>
  </si>
  <si>
    <t>-249308227</t>
  </si>
  <si>
    <t>(930,24-22,761)*1,7</t>
  </si>
  <si>
    <t>171112221</t>
  </si>
  <si>
    <t>Uložení sypaniny do násypů pro spodní stavbu železnic s rozprostřením sypaniny ve vrstvách, s hrubým urovnáním a ručním hutněním objemu přes 3 m3, z hornin nesoudržných sypkých</t>
  </si>
  <si>
    <t>339357504</t>
  </si>
  <si>
    <t>(930,24-22,761)</t>
  </si>
  <si>
    <t>171151101</t>
  </si>
  <si>
    <t>Hutnění boků násypů z hornin soudržných a sypkých pro jakýkoliv sklon, délku a míru zhutnění svahu</t>
  </si>
  <si>
    <t>828513385</t>
  </si>
  <si>
    <t xml:space="preserve">"hutnění svahů násypu"  </t>
  </si>
  <si>
    <t>12*20-10*7+14*20-11*8</t>
  </si>
  <si>
    <t>171201211</t>
  </si>
  <si>
    <t>Uložení sypaniny poplatek za uložení sypaniny na skládce (skládkovné)</t>
  </si>
  <si>
    <t>1572291355</t>
  </si>
  <si>
    <t>930,24*1,7</t>
  </si>
  <si>
    <t>181202305</t>
  </si>
  <si>
    <t>Úprava pláně na stavbách dálnic na násypech se zhutněním</t>
  </si>
  <si>
    <t>-539902046</t>
  </si>
  <si>
    <t>"zemní pláň nad prefabrikáty" 22"m"*6,5"m"</t>
  </si>
  <si>
    <t>16</t>
  </si>
  <si>
    <t>182111111</t>
  </si>
  <si>
    <t>Zpevnění svahu jutovou, kokosovou nebo plastovou rohoží na svahu přes 1:2 do 1:1</t>
  </si>
  <si>
    <t>-1912651136</t>
  </si>
  <si>
    <t>17</t>
  </si>
  <si>
    <t>618940110</t>
  </si>
  <si>
    <t>Výrobky z přírodních materiálů síť kokosová 2 x 50 m (700 g/m2)</t>
  </si>
  <si>
    <t>-849078009</t>
  </si>
  <si>
    <t xml:space="preserve">"zpevnění upravované části náspu" </t>
  </si>
  <si>
    <t>(12*20-10*7+14*20-11*8)*1,1</t>
  </si>
  <si>
    <t>18</t>
  </si>
  <si>
    <t>182201101</t>
  </si>
  <si>
    <t>Svahování trvalých svahů do projektovaných profilů s potřebným přemístěním výkopku při svahování násypů v jakékoliv hornině</t>
  </si>
  <si>
    <t>2026413064</t>
  </si>
  <si>
    <t xml:space="preserve">"svahování upravované části náspu" </t>
  </si>
  <si>
    <t>19</t>
  </si>
  <si>
    <t>182301122</t>
  </si>
  <si>
    <t>Rozprostření a urovnání ornice ve svahu sklonu přes 1:5 při souvislé ploše do 500 m2, tl. vrstvy přes 100 do 150 mm</t>
  </si>
  <si>
    <t>454734564</t>
  </si>
  <si>
    <t>"Vpravo"22*10-10*7</t>
  </si>
  <si>
    <t>"Vlevo" 22*12,0-11*7</t>
  </si>
  <si>
    <t>20</t>
  </si>
  <si>
    <t>183405212</t>
  </si>
  <si>
    <t>Výsev trávníku hydroosevem na hlušinu</t>
  </si>
  <si>
    <t>1519093185</t>
  </si>
  <si>
    <t xml:space="preserve">"výsev na upravované části náspu" </t>
  </si>
  <si>
    <t>005724700</t>
  </si>
  <si>
    <t>Osiva pícnin směsi travní balení obvykle 25 kg univerzál</t>
  </si>
  <si>
    <t>kg</t>
  </si>
  <si>
    <t>1740611324</t>
  </si>
  <si>
    <t>337*0,025 'Přepočtené koeficientem množství</t>
  </si>
  <si>
    <t>Zakládání</t>
  </si>
  <si>
    <t>22</t>
  </si>
  <si>
    <t>212755216</t>
  </si>
  <si>
    <t>Trativody bez lože z drenážních trubek plastových flexibilních D 160 mm</t>
  </si>
  <si>
    <t>-1853670193</t>
  </si>
  <si>
    <t>2*18</t>
  </si>
  <si>
    <t>23</t>
  </si>
  <si>
    <t>213141112</t>
  </si>
  <si>
    <t>Zřízení vrstvy z geotextilie filtrační, separační, odvodňovací, ochranné, výztužné nebo protierozní v rovině nebo ve sklonu do 1:5, šířky přes 3 do 6 m</t>
  </si>
  <si>
    <t>-1270462351</t>
  </si>
  <si>
    <t>"žlábek šířky 0,8m pod drenážní trubku po celé délce"2*20-2*6*0,8</t>
  </si>
  <si>
    <t>"průčelní pref. vpravo"9,17*2,82-3,14*1,86*1,86/2+2*1,38*1,8*4</t>
  </si>
  <si>
    <t>"průčelní pref. vpravo"10,55*2,94-3,14*1,86*1,86/2+2*2*1,8</t>
  </si>
  <si>
    <t>"klenby"(3,14*1,86+2*0,615+2*0,302*0,3)*19,66</t>
  </si>
  <si>
    <t>24</t>
  </si>
  <si>
    <t>693110470</t>
  </si>
  <si>
    <t>Geotextilie geotextilie netkané vzráběné technologií vpichování z polypropylenových vláken geoNETEX A PP 1000 g/m2, šíře 650 cm</t>
  </si>
  <si>
    <t>-1722500269</t>
  </si>
  <si>
    <t>"množství viz pol. 213141112</t>
  </si>
  <si>
    <t>246,051*1,12</t>
  </si>
  <si>
    <t>224111216</t>
  </si>
  <si>
    <t>Maloprofilové vrty průběžným sacím vrtáním průměru do 56 mm do úklonu 45 st. v hl 0 až 50 m v hornině tř. V a VI</t>
  </si>
  <si>
    <t>-1937628597</t>
  </si>
  <si>
    <t>"Dle výkresu injektáže" 240,78</t>
  </si>
  <si>
    <t>26</t>
  </si>
  <si>
    <t>274311127</t>
  </si>
  <si>
    <t>Základové konstrukce z betonu prostého pasy, prahy, věnce a ostruhy ve výkopu nebo na hlavách pilot C 25/30</t>
  </si>
  <si>
    <t>869072352</t>
  </si>
  <si>
    <t>"zásyp ze suchého betonu pro zvýšení stability čelních zdí "</t>
  </si>
  <si>
    <t>"vlevo"(0,75+0,96)/2*1,35*9,17</t>
  </si>
  <si>
    <t>"vpravo"(0,75+0,96)/2*1,35*10,55</t>
  </si>
  <si>
    <t>27</t>
  </si>
  <si>
    <t>274354111</t>
  </si>
  <si>
    <t>Bednění základových konstrukcí pasů, prahů, věnců a ostruh zřízení</t>
  </si>
  <si>
    <t>37966026</t>
  </si>
  <si>
    <t>"Vyrovnávací beton" ((1,63*0,35)/2*2+1,4*0,35)*10*2</t>
  </si>
  <si>
    <t>28</t>
  </si>
  <si>
    <t>274354211</t>
  </si>
  <si>
    <t>Bednění základových konstrukcí pasů, prahů, věnců a ostruh odstranění bednění</t>
  </si>
  <si>
    <t>1207124757</t>
  </si>
  <si>
    <t>29</t>
  </si>
  <si>
    <t>274361116</t>
  </si>
  <si>
    <t>Výztuž základových konstrukcí pasů, prahů, věnců a ostruh z betonářské oceli 10 505 (R) nebo BSt 500</t>
  </si>
  <si>
    <t>-2080856146</t>
  </si>
  <si>
    <t xml:space="preserve">"Výztuž vyrovnávacího betonu na opěrách včetně  trnů 16mm"398,2/1000</t>
  </si>
  <si>
    <t>281604111</t>
  </si>
  <si>
    <t>Injektování aktivovanými směsmi vzestupné, tlakem do 0,60 MPa</t>
  </si>
  <si>
    <t>hod</t>
  </si>
  <si>
    <t>2025048579</t>
  </si>
  <si>
    <t>7*8</t>
  </si>
  <si>
    <t>31</t>
  </si>
  <si>
    <t>58522150</t>
  </si>
  <si>
    <t>cement struskoportlandský směsný 32,5 MPa</t>
  </si>
  <si>
    <t>-1743999086</t>
  </si>
  <si>
    <t>Odhadovaná mezerovitost 20%, 0,617 t v m3 směsi</t>
  </si>
  <si>
    <t>((2,5+1,3)/2*3,2)*17*2*0,2*0,617</t>
  </si>
  <si>
    <t>32</t>
  </si>
  <si>
    <t>24552555</t>
  </si>
  <si>
    <t>přísada do betonových injektáží</t>
  </si>
  <si>
    <t>1185677781</t>
  </si>
  <si>
    <t>Odhadovaná mezerovitost 20%, 3l v m3 směsi</t>
  </si>
  <si>
    <t>((2,5+1,3)/2*3,2)*17*2*0,2*3</t>
  </si>
  <si>
    <t>33</t>
  </si>
  <si>
    <t>58128450</t>
  </si>
  <si>
    <t>bentonit aktivovaný mletý pro vrty, injektáže a těsnění vodních staveb VL</t>
  </si>
  <si>
    <t>1734896320</t>
  </si>
  <si>
    <t>Odhadovaná mezerovitost 20%, 0,017t v m3 směsi</t>
  </si>
  <si>
    <t>((2,5+1,3)/2*3,2)*17*2*0,2*0,017</t>
  </si>
  <si>
    <t>Svislé a kompletní konstrukce</t>
  </si>
  <si>
    <t>34</t>
  </si>
  <si>
    <t>317321118</t>
  </si>
  <si>
    <t xml:space="preserve">Římsy ze železového betonu  C 30/37</t>
  </si>
  <si>
    <t>-1590830126</t>
  </si>
  <si>
    <t>"římsa vlevo"1,2</t>
  </si>
  <si>
    <t>"římsa vpravo"1,4</t>
  </si>
  <si>
    <t>35</t>
  </si>
  <si>
    <t>317353121</t>
  </si>
  <si>
    <t xml:space="preserve">Bednění mostní římsy  zřízení všech tvarů</t>
  </si>
  <si>
    <t>-954802116</t>
  </si>
  <si>
    <t>"římsa vlevo" (9,17*0,3 + 0,4*0,3)*2</t>
  </si>
  <si>
    <t>"římsa vpravo"(10,55*0,3+ 0,4*0,3)*2</t>
  </si>
  <si>
    <t>36</t>
  </si>
  <si>
    <t>317353221</t>
  </si>
  <si>
    <t xml:space="preserve">Bednění mostní římsy  odstranění všech tvarů</t>
  </si>
  <si>
    <t>1824801441</t>
  </si>
  <si>
    <t>37</t>
  </si>
  <si>
    <t>317361116</t>
  </si>
  <si>
    <t xml:space="preserve">Výztuž mostních železobetonových říms  z betonářské oceli 10 505 (R) nebo BSt 500</t>
  </si>
  <si>
    <t>-1215905796</t>
  </si>
  <si>
    <t>313,81/1000</t>
  </si>
  <si>
    <t>38</t>
  </si>
  <si>
    <t>13021017</t>
  </si>
  <si>
    <t>tyč ocelová žebírková jakost BSt 500S výztuž do betonu D 20mm</t>
  </si>
  <si>
    <t>-630274207</t>
  </si>
  <si>
    <t>"Spřahovací trny pro kotvení prefabrikátů"146*0,6*2,466/1000</t>
  </si>
  <si>
    <t>39</t>
  </si>
  <si>
    <t>317661142</t>
  </si>
  <si>
    <t>Výplň spár monolitické římsy tmelem polyuretanovým, spára šířky přes 15 do 40 mm</t>
  </si>
  <si>
    <t>-1965612579</t>
  </si>
  <si>
    <t>"dilatační spáry v římse"6*3,8</t>
  </si>
  <si>
    <t>40</t>
  </si>
  <si>
    <t>327212112</t>
  </si>
  <si>
    <t>Zdivo nadzákladové opěrných zdí a valů z lomového kamene štípaného nebo ručně vybíraného na sucho z nepravidelných kamenů objemu 1 kusu kamene přes 0,02 m3</t>
  </si>
  <si>
    <t>-1844560645</t>
  </si>
  <si>
    <t>"Přezdívaní kuželů"53,69</t>
  </si>
  <si>
    <t>41</t>
  </si>
  <si>
    <t>334323118</t>
  </si>
  <si>
    <t>Mostní opěry a úložné prahy z betonu železového C 30/37</t>
  </si>
  <si>
    <t>-431393036</t>
  </si>
  <si>
    <t>"Vyrovnávací beton na opěrách - z výkresu"32,5</t>
  </si>
  <si>
    <t>42</t>
  </si>
  <si>
    <t>334361412</t>
  </si>
  <si>
    <t xml:space="preserve">Výztuž betonářská mostních konstrukcí  opěr, úložných prahů, křídel, závěrných zídek, bloků ložisek, pilířů a sloupů ze svařovaných sítí do 6 kg/m2</t>
  </si>
  <si>
    <t>-114165132</t>
  </si>
  <si>
    <t>"Výztuž KARI vyrovnávacího betonu" 1935,5/1000</t>
  </si>
  <si>
    <t>Vodorovné konstrukce</t>
  </si>
  <si>
    <t>43</t>
  </si>
  <si>
    <t>429121211R</t>
  </si>
  <si>
    <t>Mostní přesýpané klenbové konstrukce ze železobetonových dílců bez zásypu osazení dílce šířky do 8 m, výšky do 5,6 m horního běžného</t>
  </si>
  <si>
    <t>2116860631</t>
  </si>
  <si>
    <t>"Práce jeřábu" 16</t>
  </si>
  <si>
    <t>44</t>
  </si>
  <si>
    <t>451315115</t>
  </si>
  <si>
    <t xml:space="preserve">Podkladní a výplňové vrstvy z betonu prostého  tloušťky do 100 mm, z betonu C 16/20</t>
  </si>
  <si>
    <t>1578094028</t>
  </si>
  <si>
    <t>"podklad pod vyrovnávací beton na opěrách "19*1,482</t>
  </si>
  <si>
    <t>45</t>
  </si>
  <si>
    <t>465513157</t>
  </si>
  <si>
    <t>Dlažba svahu u mostních opěr z upraveného lomového žulového kamene do betonového lože C 25/30 s vyspárováním maltou MC 25, šíře spáry 15 mm LK 20</t>
  </si>
  <si>
    <t>2112033741</t>
  </si>
  <si>
    <t>"obklad svahu vpravo"2*10,3</t>
  </si>
  <si>
    <t>"obklad svahu vlevo" 2*11,55</t>
  </si>
  <si>
    <t>Úpravy povrchů, podlahy a osazování výplní</t>
  </si>
  <si>
    <t>46</t>
  </si>
  <si>
    <t>628613233</t>
  </si>
  <si>
    <t>Protikorozní ochrana ocelových mostních konstrukcí včetně otryskání povrchu základní a podkladní epoxidový a vrchní polyuretanový nátěr s metalizací III. třídy</t>
  </si>
  <si>
    <t>-1798482525</t>
  </si>
  <si>
    <t>"Nátěr zábradlí"(9,55+10,17)*1,1</t>
  </si>
  <si>
    <t>47</t>
  </si>
  <si>
    <t>629995101</t>
  </si>
  <si>
    <t>Očištění vnějších ploch tlakovou vodou omytím</t>
  </si>
  <si>
    <t>-332456165</t>
  </si>
  <si>
    <t>19,66*2*2</t>
  </si>
  <si>
    <t>Ostatní konstrukce a práce-bourání</t>
  </si>
  <si>
    <t>48</t>
  </si>
  <si>
    <t>59383531R</t>
  </si>
  <si>
    <t>Prefabrikáty kleneb a čelních zdí</t>
  </si>
  <si>
    <t>2107253758</t>
  </si>
  <si>
    <t>"klenby" 8*4,5+6,8+7</t>
  </si>
  <si>
    <t>"čelní zdi" 2*3+4*2,2</t>
  </si>
  <si>
    <t>49</t>
  </si>
  <si>
    <t>911121211</t>
  </si>
  <si>
    <t>Oprava ocelového zábradlí svařovaného nebo šroubovaného výroba</t>
  </si>
  <si>
    <t>-1228685652</t>
  </si>
  <si>
    <t>9,55+10,17</t>
  </si>
  <si>
    <t>50</t>
  </si>
  <si>
    <t>911121311</t>
  </si>
  <si>
    <t>Oprava ocelového zábradlí svařovaného nebo šroubovaného montáž</t>
  </si>
  <si>
    <t>-2039158863</t>
  </si>
  <si>
    <t>10,55+9,17</t>
  </si>
  <si>
    <t>51</t>
  </si>
  <si>
    <t>130104280</t>
  </si>
  <si>
    <t>Ocel profilová v jakosti 11 375 ocel profilová L úhelníky rovnostranné 70 x 70 x 6 mm</t>
  </si>
  <si>
    <t>-909805585</t>
  </si>
  <si>
    <t>"viz. příloha č. 10 - Zábradlí" 0,772</t>
  </si>
  <si>
    <t>52</t>
  </si>
  <si>
    <t>919726125</t>
  </si>
  <si>
    <t>Geotextilie netkaná pro ochranu, separaci nebo filtraci měrná hmotnost přes 800 do 1 000 g/m2</t>
  </si>
  <si>
    <t>-440711305</t>
  </si>
  <si>
    <t>246,051*1,10</t>
  </si>
  <si>
    <t>53</t>
  </si>
  <si>
    <t>922571133</t>
  </si>
  <si>
    <t>Úprava ploch drážní stezky, sypaných nástupišť, zvýšených nástupišť drážní stezky mezi kolejemi ve stanicích a podél kolejí ve stanicích a na trati ze štěrkopísku netříděného se zhutněním vrstvy 150 mm</t>
  </si>
  <si>
    <t>-723231103</t>
  </si>
  <si>
    <t>"úprava drážní stezky v místě nově zřizovaného kolejového lože</t>
  </si>
  <si>
    <t>2*35"m"*0,7"m"</t>
  </si>
  <si>
    <t>54</t>
  </si>
  <si>
    <t>936942211</t>
  </si>
  <si>
    <t>Zhotovení tabulky s letopočtem opravy nebo větší údržby vložením šablony do bednění</t>
  </si>
  <si>
    <t>107757336</t>
  </si>
  <si>
    <t>1*2 'Přepočtené koeficientem množství</t>
  </si>
  <si>
    <t>55</t>
  </si>
  <si>
    <t>962021112</t>
  </si>
  <si>
    <t>Bourání mostních konstrukcí zdiva a pilířů z kamene nebo cihel</t>
  </si>
  <si>
    <t>-2142522919</t>
  </si>
  <si>
    <t>"průčelní zdi vlevo" ((8,52+5)/2*2,4-3,14*1,5*1,5*0,5)*1,1</t>
  </si>
  <si>
    <t>"průčelní zdi vpravo"((9,82+5)/2*3,15-3,14*1,5*1,5*0,5)*1,1</t>
  </si>
  <si>
    <t>56</t>
  </si>
  <si>
    <t>964035111</t>
  </si>
  <si>
    <t xml:space="preserve">Bourání cihelných klenbových pásů  jakéhokoliv průřezu</t>
  </si>
  <si>
    <t>-55233405</t>
  </si>
  <si>
    <t>(3,14*2,2*2,3-3,14*1,5*1,5)*15,553</t>
  </si>
  <si>
    <t>57</t>
  </si>
  <si>
    <t>966023211</t>
  </si>
  <si>
    <t>Snesení kamenných římsových desek na průčelním zdivu a křídlech</t>
  </si>
  <si>
    <t>2048531793</t>
  </si>
  <si>
    <t>"vlevo"0,3*0,6*8,52</t>
  </si>
  <si>
    <t>"vpravo"0,3*0,6*9,82</t>
  </si>
  <si>
    <t>58</t>
  </si>
  <si>
    <t>985142211</t>
  </si>
  <si>
    <t>Vysekání spojovací hmoty ze spár zdiva včetně vyčištění hloubky spáry přes 40 mm délky spáry na 1 m2 upravované plochy do 6 m</t>
  </si>
  <si>
    <t>1986240630</t>
  </si>
  <si>
    <t>16,66*2*2</t>
  </si>
  <si>
    <t>59</t>
  </si>
  <si>
    <t>985211111</t>
  </si>
  <si>
    <t>Vyklínování uvolněných kamenů zdiva úlomky kamene, popřípadě cihel délky spáry na 1 m2 upravované plochy do 6 m</t>
  </si>
  <si>
    <t>504669376</t>
  </si>
  <si>
    <t>"předpoklad 20 m2</t>
  </si>
  <si>
    <t>60</t>
  </si>
  <si>
    <t>985221111</t>
  </si>
  <si>
    <t>Doplnění zdiva ručně do aktivované malty kamenem délky spáry na 1 m2 upravované plochy do 6 m</t>
  </si>
  <si>
    <t>1578171107</t>
  </si>
  <si>
    <t>"předpoklad 15m2 tl. kamene 0,8m</t>
  </si>
  <si>
    <t>15*0,8</t>
  </si>
  <si>
    <t>61</t>
  </si>
  <si>
    <t>985232111</t>
  </si>
  <si>
    <t>Hloubkové spárování zdiva hloubky přes 40 do 80 mm aktivovanou maltou délky spáry na 1 m2 upravované plochy do 6 m</t>
  </si>
  <si>
    <t>-446686270</t>
  </si>
  <si>
    <t>62</t>
  </si>
  <si>
    <t>985331115</t>
  </si>
  <si>
    <t>Dodatečné vlepování betonářské výztuže včetně vyvrtání a vyčištění otvoru cementovou aktivovanou maltou průměr výztuže 16 mm</t>
  </si>
  <si>
    <t>-2080586059</t>
  </si>
  <si>
    <t>"vrty pro spřahující trny na opěrách pro vyrovnávací beton, uvažována hloubka 0,4m 160 ks" 160*0,4</t>
  </si>
  <si>
    <t>63</t>
  </si>
  <si>
    <t>985331117</t>
  </si>
  <si>
    <t>Dodatečné vlepování betonářské výztuže včetně vyvrtání a vyčištění otvoru cementovou aktivovanou maltou průměr výztuže 20 mm</t>
  </si>
  <si>
    <t>1366471557</t>
  </si>
  <si>
    <t>"spřahující trny pro kotvení prefabrikátů - 20mm"146*0,4</t>
  </si>
  <si>
    <t>997</t>
  </si>
  <si>
    <t>Přesun sutě</t>
  </si>
  <si>
    <t>64</t>
  </si>
  <si>
    <t>997211111</t>
  </si>
  <si>
    <t>Svislá doprava suti nebo vybouraných hmot s naložením do dopravního zařízení a s vyprázdněním dopravního zařízení na hromadu nebo do dopravního prostředku suti na výšku do 3,5 m</t>
  </si>
  <si>
    <t>-1621668370</t>
  </si>
  <si>
    <t>65</t>
  </si>
  <si>
    <t>997211119</t>
  </si>
  <si>
    <t>Svislá doprava suti nebo vybouraných hmot s naložením do dopravního zařízení a s vyprázdněním dopravního zařízení na hromadu nebo do dopravního prostředku suti na výšku Příplatek k ceně za každých dalších i započatých 3,5 m výšky přes 3,5 m</t>
  </si>
  <si>
    <t>1148730232</t>
  </si>
  <si>
    <t>66</t>
  </si>
  <si>
    <t>997211511</t>
  </si>
  <si>
    <t>Vodorovná doprava suti nebo vybouraných hmot suti se složením a hrubým urovnáním, na vzdálenost do 1 km</t>
  </si>
  <si>
    <t>940241339</t>
  </si>
  <si>
    <t>67</t>
  </si>
  <si>
    <t>997211519</t>
  </si>
  <si>
    <t>Vodorovná doprava suti nebo vybouraných hmot suti se složením a hrubým urovnáním, na vzdálenost Příplatek k ceně za každý další i započatý 1 km přes 1 km</t>
  </si>
  <si>
    <t>682032233</t>
  </si>
  <si>
    <t>68</t>
  </si>
  <si>
    <t>997211521</t>
  </si>
  <si>
    <t>Vodorovná doprava suti nebo vybouraných hmot vybouraných hmot se složením a hrubým urovnáním nebo s přeložením na jiný dopravní prostředek kromě lodi, na vzdálenost do 1 km</t>
  </si>
  <si>
    <t>-477721703</t>
  </si>
  <si>
    <t>"předpoklad odvoz na skládku, pouze 15% vybouraného kamene se použije</t>
  </si>
  <si>
    <t>344,619*0,85</t>
  </si>
  <si>
    <t>69</t>
  </si>
  <si>
    <t>997211529</t>
  </si>
  <si>
    <t>Vodorovná doprava suti nebo vybouraných hmot vybouraných hmot se složením a hrubým urovnáním nebo s přeložením na jiný dopravní prostředek kromě lodi, na vzdálenost Příplatek k ceně za každý další i započatý 1 km přes 1 km</t>
  </si>
  <si>
    <t>-822187906</t>
  </si>
  <si>
    <t>"předpoklad skládka, vzdálenost 15 km</t>
  </si>
  <si>
    <t>14*292,926</t>
  </si>
  <si>
    <t>70</t>
  </si>
  <si>
    <t>997211611</t>
  </si>
  <si>
    <t>Nakládání suti nebo vybouraných hmot na dopravní prostředky pro vodorovnou dopravu suti</t>
  </si>
  <si>
    <t>-357793181</t>
  </si>
  <si>
    <t>292,926</t>
  </si>
  <si>
    <t>71</t>
  </si>
  <si>
    <t>997221855</t>
  </si>
  <si>
    <t>Poplatek za uložení stavebního odpadu na skládce (skládkovné) z kameniva</t>
  </si>
  <si>
    <t>890048590</t>
  </si>
  <si>
    <t>"viz. pol. 997211529</t>
  </si>
  <si>
    <t>PSV</t>
  </si>
  <si>
    <t>Práce a dodávky PSV</t>
  </si>
  <si>
    <t>711</t>
  </si>
  <si>
    <t>Izolace proti vodě, vlhkosti a plynům</t>
  </si>
  <si>
    <t>72</t>
  </si>
  <si>
    <t>711311001</t>
  </si>
  <si>
    <t>Provedení izolace mostovek natěradly a tmely za studena nátěrem lakem asfaltovým penetračním</t>
  </si>
  <si>
    <t>-1998026375</t>
  </si>
  <si>
    <t>73</t>
  </si>
  <si>
    <t>111631500</t>
  </si>
  <si>
    <t>Výrobky asfaltové izolační a zálivkové hmoty asfalty oxidované stavebně-izolační k penetraci suchých a očištěných podkladů pod asfaltové izolační krytiny a izolace ALP/9 bal 9 kg</t>
  </si>
  <si>
    <t>245623142</t>
  </si>
  <si>
    <t>215,651*0,0003 'Přepočtené koeficientem množství</t>
  </si>
  <si>
    <t>74</t>
  </si>
  <si>
    <t>711441559</t>
  </si>
  <si>
    <t>Provedení izolace proti povrchové a podpovrchové tlakové vodě pásy přitavením NAIP na ploše vodorovné V</t>
  </si>
  <si>
    <t>-1826729901</t>
  </si>
  <si>
    <t>6283315901R</t>
  </si>
  <si>
    <t>Pásy asfaltované těžké s integrovanou ochranou schválené pro použití na mostech SŽDC bez ochranné vrtstvy</t>
  </si>
  <si>
    <t>622199154</t>
  </si>
  <si>
    <t>246,051*1,13</t>
  </si>
  <si>
    <t>76</t>
  </si>
  <si>
    <t>711491176</t>
  </si>
  <si>
    <t xml:space="preserve">Provedení izolace proti povrchové a podpovrchové tlakové vodě ostatní  na ploše vodorovné V připevnění izolace ukončovací lištou</t>
  </si>
  <si>
    <t>62611022</t>
  </si>
  <si>
    <t>"ukončovací lišta izolace"9,150+10,55</t>
  </si>
  <si>
    <t>77</t>
  </si>
  <si>
    <t>76710000R</t>
  </si>
  <si>
    <t>Drobné zámečnické výrobky, D+M</t>
  </si>
  <si>
    <t>899076416</t>
  </si>
  <si>
    <t>"výroba okování okrajů prefabrikátů z L 120x120x10, včetně montáže"</t>
  </si>
  <si>
    <t>8*10,44+2*10,44+2*10,44+4*31,32</t>
  </si>
  <si>
    <t>78</t>
  </si>
  <si>
    <t>998711101</t>
  </si>
  <si>
    <t>Přesun hmot pro izolace proti vodě, vlhkosti a plynům stanovený z hmotnosti přesunovaného materiálu vodorovná dopravní vzdálenost do 50 m v objektech výšky do 6 m</t>
  </si>
  <si>
    <t>-146147643</t>
  </si>
  <si>
    <t>SO 103 - VRN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</si>
  <si>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</si>
  <si>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</si>
  <si>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</si>
  <si>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</si>
  <si>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    VRN7 - Provozní vlivy</t>
  </si>
  <si>
    <t>VRN1</t>
  </si>
  <si>
    <t>Průzkumné, geodetické a projektové práce</t>
  </si>
  <si>
    <t>012303000</t>
  </si>
  <si>
    <t>Průzkumné, geodetické a projektové práce geodetické práce po výstavbě</t>
  </si>
  <si>
    <t>Kč</t>
  </si>
  <si>
    <t>1024</t>
  </si>
  <si>
    <t>1081581174</t>
  </si>
  <si>
    <t>013254000</t>
  </si>
  <si>
    <t>Průzkumné, geodetické a projektové práce projektové práce dokumentace stavby (výkresová a textová) skutečného provedení stavby</t>
  </si>
  <si>
    <t>657705053</t>
  </si>
  <si>
    <t>VRN3</t>
  </si>
  <si>
    <t>Zařízení staveniště</t>
  </si>
  <si>
    <t>030001000</t>
  </si>
  <si>
    <t>Základní rozdělení průvodních činností a nákladů zařízení staveniště</t>
  </si>
  <si>
    <t>1520940977</t>
  </si>
  <si>
    <t>031203000</t>
  </si>
  <si>
    <t>Terénní úpravy pro zařízení staveniště</t>
  </si>
  <si>
    <t>1971151662</t>
  </si>
  <si>
    <t>032403000</t>
  </si>
  <si>
    <t>Provizorní komunikace</t>
  </si>
  <si>
    <t>-452190569</t>
  </si>
  <si>
    <t>035002000</t>
  </si>
  <si>
    <t>Pronájmy ploch, objektů</t>
  </si>
  <si>
    <t>129839876</t>
  </si>
  <si>
    <t>039203000</t>
  </si>
  <si>
    <t>Zařízení staveniště zrušení zařízení staveniště úprava terénu</t>
  </si>
  <si>
    <t>-1157870711</t>
  </si>
  <si>
    <t>VRN4</t>
  </si>
  <si>
    <t>Inženýrská činnost</t>
  </si>
  <si>
    <t>041103000</t>
  </si>
  <si>
    <t>Autorský dozor projektanta</t>
  </si>
  <si>
    <t>1552808335</t>
  </si>
  <si>
    <t>043103000</t>
  </si>
  <si>
    <t>Zkoušky bez rozlišení</t>
  </si>
  <si>
    <t>557966601</t>
  </si>
  <si>
    <t>VRN6</t>
  </si>
  <si>
    <t>Územní vlivy</t>
  </si>
  <si>
    <t>065002000</t>
  </si>
  <si>
    <t>Hlavní tituly průvodních činností a nákladů územní vlivy mimostaveništní doprava materiálů a výrobků</t>
  </si>
  <si>
    <t>-687471487</t>
  </si>
  <si>
    <t>VRN7</t>
  </si>
  <si>
    <t>Provozní vlivy</t>
  </si>
  <si>
    <t>074002000</t>
  </si>
  <si>
    <t>Hlavní tituly průvodních činností a nákladů provozní vlivy železniční a městský kolejový provoz</t>
  </si>
  <si>
    <t>-1259618048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</si>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</sst>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4" fillId="0" borderId="0" applyNumberFormat="0" applyFill="0" applyBorder="0" applyAlignment="0" applyProtection="0"/>
  </cellStyleXfs>
  <cellXfs count="36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2" fillId="2" borderId="0" xfId="0" applyFont="1" applyFill="1" applyAlignment="1" applyProtection="1">
      <alignment horizontal="left" vertical="center"/>
    </xf>
    <xf numFmtId="0" fontId="13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left" vertical="center"/>
    </xf>
    <xf numFmtId="0" fontId="15" fillId="2" borderId="0" xfId="1" applyFont="1" applyFill="1" applyAlignment="1" applyProtection="1">
      <alignment vertical="center"/>
    </xf>
    <xf numFmtId="0" fontId="44" fillId="2" borderId="0" xfId="1" applyFill="1"/>
    <xf numFmtId="0" fontId="0" fillId="2" borderId="0" xfId="0" applyFill="1"/>
    <xf numFmtId="0" fontId="12" fillId="2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20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1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1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3" fillId="0" borderId="18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29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30" fillId="0" borderId="18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30" fillId="0" borderId="23" xfId="0" applyNumberFormat="1" applyFont="1" applyBorder="1" applyAlignment="1" applyProtection="1">
      <alignment vertical="center"/>
    </xf>
    <xf numFmtId="4" fontId="30" fillId="0" borderId="24" xfId="0" applyNumberFormat="1" applyFont="1" applyBorder="1" applyAlignment="1" applyProtection="1">
      <alignment vertical="center"/>
    </xf>
    <xf numFmtId="166" fontId="30" fillId="0" borderId="24" xfId="0" applyNumberFormat="1" applyFont="1" applyBorder="1" applyAlignment="1" applyProtection="1">
      <alignment vertical="center"/>
    </xf>
    <xf numFmtId="4" fontId="30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13" fillId="2" borderId="0" xfId="0" applyFont="1" applyFill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31" fillId="2" borderId="0" xfId="1" applyFont="1" applyFill="1" applyAlignment="1">
      <alignment vertical="center"/>
    </xf>
    <xf numFmtId="0" fontId="13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9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2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3" fillId="0" borderId="16" xfId="0" applyNumberFormat="1" applyFont="1" applyBorder="1" applyAlignment="1" applyProtection="1"/>
    <xf numFmtId="166" fontId="33" fillId="0" borderId="17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6" fillId="0" borderId="28" xfId="0" applyFont="1" applyBorder="1" applyAlignment="1" applyProtection="1">
      <alignment horizontal="center" vertical="center"/>
    </xf>
    <xf numFmtId="49" fontId="36" fillId="0" borderId="28" xfId="0" applyNumberFormat="1" applyFont="1" applyBorder="1" applyAlignment="1" applyProtection="1">
      <alignment horizontal="left" vertical="center" wrapText="1"/>
    </xf>
    <xf numFmtId="0" fontId="36" fillId="0" borderId="28" xfId="0" applyFont="1" applyBorder="1" applyAlignment="1" applyProtection="1">
      <alignment horizontal="left" vertical="center" wrapText="1"/>
    </xf>
    <xf numFmtId="0" fontId="36" fillId="0" borderId="28" xfId="0" applyFont="1" applyBorder="1" applyAlignment="1" applyProtection="1">
      <alignment horizontal="center" vertical="center" wrapText="1"/>
    </xf>
    <xf numFmtId="167" fontId="36" fillId="0" borderId="28" xfId="0" applyNumberFormat="1" applyFont="1" applyBorder="1" applyAlignment="1" applyProtection="1">
      <alignment vertical="center"/>
    </xf>
    <xf numFmtId="4" fontId="36" fillId="3" borderId="28" xfId="0" applyNumberFormat="1" applyFont="1" applyFill="1" applyBorder="1" applyAlignment="1" applyProtection="1">
      <alignment vertical="center"/>
      <protection locked="0"/>
    </xf>
    <xf numFmtId="4" fontId="36" fillId="0" borderId="28" xfId="0" applyNumberFormat="1" applyFont="1" applyBorder="1" applyAlignment="1" applyProtection="1">
      <alignment vertical="center"/>
    </xf>
    <xf numFmtId="0" fontId="36" fillId="0" borderId="5" xfId="0" applyFont="1" applyBorder="1" applyAlignment="1">
      <alignment vertical="center"/>
    </xf>
    <xf numFmtId="0" fontId="36" fillId="3" borderId="28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vertical="center"/>
    </xf>
    <xf numFmtId="0" fontId="9" fillId="0" borderId="24" xfId="0" applyFont="1" applyBorder="1" applyAlignment="1" applyProtection="1">
      <alignment vertical="center"/>
    </xf>
    <xf numFmtId="0" fontId="9" fillId="0" borderId="25" xfId="0" applyFont="1" applyBorder="1" applyAlignment="1" applyProtection="1">
      <alignment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7" fillId="0" borderId="29" xfId="0" applyFont="1" applyBorder="1" applyAlignment="1">
      <alignment vertical="center" wrapText="1"/>
      <protection locked="0"/>
    </xf>
    <xf numFmtId="0" fontId="37" fillId="0" borderId="30" xfId="0" applyFont="1" applyBorder="1" applyAlignment="1">
      <alignment vertical="center" wrapText="1"/>
      <protection locked="0"/>
    </xf>
    <xf numFmtId="0" fontId="37" fillId="0" borderId="31" xfId="0" applyFont="1" applyBorder="1" applyAlignment="1">
      <alignment vertical="center" wrapText="1"/>
      <protection locked="0"/>
    </xf>
    <xf numFmtId="0" fontId="37" fillId="0" borderId="32" xfId="0" applyFont="1" applyBorder="1" applyAlignment="1">
      <alignment horizontal="center" vertical="center" wrapText="1"/>
      <protection locked="0"/>
    </xf>
    <xf numFmtId="0" fontId="38" fillId="0" borderId="1" xfId="0" applyFont="1" applyBorder="1" applyAlignment="1">
      <alignment horizontal="center" vertical="center" wrapText="1"/>
      <protection locked="0"/>
    </xf>
    <xf numFmtId="0" fontId="37" fillId="0" borderId="33" xfId="0" applyFont="1" applyBorder="1" applyAlignment="1">
      <alignment horizontal="center" vertical="center" wrapText="1"/>
      <protection locked="0"/>
    </xf>
    <xf numFmtId="0" fontId="37" fillId="0" borderId="32" xfId="0" applyFont="1" applyBorder="1" applyAlignment="1">
      <alignment vertical="center" wrapText="1"/>
      <protection locked="0"/>
    </xf>
    <xf numFmtId="0" fontId="39" fillId="0" borderId="34" xfId="0" applyFont="1" applyBorder="1" applyAlignment="1">
      <alignment horizontal="left" wrapText="1"/>
      <protection locked="0"/>
    </xf>
    <xf numFmtId="0" fontId="37" fillId="0" borderId="33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49" fontId="40" fillId="0" borderId="1" xfId="0" applyNumberFormat="1" applyFont="1" applyBorder="1" applyAlignment="1">
      <alignment horizontal="left" vertical="center" wrapText="1"/>
      <protection locked="0"/>
    </xf>
    <xf numFmtId="49" fontId="40" fillId="0" borderId="1" xfId="0" applyNumberFormat="1" applyFont="1" applyBorder="1" applyAlignment="1">
      <alignment vertical="center" wrapText="1"/>
      <protection locked="0"/>
    </xf>
    <xf numFmtId="0" fontId="37" fillId="0" borderId="35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vertical="center" wrapText="1"/>
      <protection locked="0"/>
    </xf>
    <xf numFmtId="0" fontId="37" fillId="0" borderId="36" xfId="0" applyFont="1" applyBorder="1" applyAlignment="1">
      <alignment vertical="center" wrapText="1"/>
      <protection locked="0"/>
    </xf>
    <xf numFmtId="0" fontId="37" fillId="0" borderId="1" xfId="0" applyFont="1" applyBorder="1" applyAlignment="1">
      <alignment vertical="top"/>
      <protection locked="0"/>
    </xf>
    <xf numFmtId="0" fontId="37" fillId="0" borderId="0" xfId="0" applyFont="1" applyAlignment="1">
      <alignment vertical="top"/>
      <protection locked="0"/>
    </xf>
    <xf numFmtId="0" fontId="37" fillId="0" borderId="29" xfId="0" applyFont="1" applyBorder="1" applyAlignment="1">
      <alignment horizontal="left" vertical="center"/>
      <protection locked="0"/>
    </xf>
    <xf numFmtId="0" fontId="37" fillId="0" borderId="30" xfId="0" applyFont="1" applyBorder="1" applyAlignment="1">
      <alignment horizontal="left" vertical="center"/>
      <protection locked="0"/>
    </xf>
    <xf numFmtId="0" fontId="37" fillId="0" borderId="31" xfId="0" applyFont="1" applyBorder="1" applyAlignment="1">
      <alignment horizontal="left" vertical="center"/>
      <protection locked="0"/>
    </xf>
    <xf numFmtId="0" fontId="37" fillId="0" borderId="32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center" vertical="center"/>
      <protection locked="0"/>
    </xf>
    <xf numFmtId="0" fontId="37" fillId="0" borderId="33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39" fillId="0" borderId="34" xfId="0" applyFont="1" applyBorder="1" applyAlignment="1">
      <alignment horizontal="left" vertical="center"/>
      <protection locked="0"/>
    </xf>
    <xf numFmtId="0" fontId="39" fillId="0" borderId="34" xfId="0" applyFont="1" applyBorder="1" applyAlignment="1">
      <alignment horizontal="center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0" fillId="0" borderId="0" xfId="0" applyFont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40" fillId="0" borderId="32" xfId="0" applyFont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center" vertical="center"/>
      <protection locked="0"/>
    </xf>
    <xf numFmtId="0" fontId="37" fillId="0" borderId="35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37" fillId="0" borderId="36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40" fillId="0" borderId="34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7" fillId="0" borderId="29" xfId="0" applyFont="1" applyBorder="1" applyAlignment="1">
      <alignment horizontal="left" vertical="center" wrapText="1"/>
      <protection locked="0"/>
    </xf>
    <xf numFmtId="0" fontId="37" fillId="0" borderId="30" xfId="0" applyFont="1" applyBorder="1" applyAlignment="1">
      <alignment horizontal="left" vertical="center" wrapText="1"/>
      <protection locked="0"/>
    </xf>
    <xf numFmtId="0" fontId="37" fillId="0" borderId="31" xfId="0" applyFont="1" applyBorder="1" applyAlignment="1">
      <alignment horizontal="left" vertical="center" wrapText="1"/>
      <protection locked="0"/>
    </xf>
    <xf numFmtId="0" fontId="37" fillId="0" borderId="32" xfId="0" applyFont="1" applyBorder="1" applyAlignment="1">
      <alignment horizontal="left" vertical="center" wrapText="1"/>
      <protection locked="0"/>
    </xf>
    <xf numFmtId="0" fontId="37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/>
      <protection locked="0"/>
    </xf>
    <xf numFmtId="0" fontId="40" fillId="0" borderId="35" xfId="0" applyFont="1" applyBorder="1" applyAlignment="1">
      <alignment horizontal="left" vertical="center" wrapText="1"/>
      <protection locked="0"/>
    </xf>
    <xf numFmtId="0" fontId="40" fillId="0" borderId="34" xfId="0" applyFont="1" applyBorder="1" applyAlignment="1">
      <alignment horizontal="left" vertical="center" wrapText="1"/>
      <protection locked="0"/>
    </xf>
    <xf numFmtId="0" fontId="40" fillId="0" borderId="36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top"/>
      <protection locked="0"/>
    </xf>
    <xf numFmtId="0" fontId="40" fillId="0" borderId="1" xfId="0" applyFont="1" applyBorder="1" applyAlignment="1">
      <alignment horizontal="center" vertical="top"/>
      <protection locked="0"/>
    </xf>
    <xf numFmtId="0" fontId="40" fillId="0" borderId="35" xfId="0" applyFont="1" applyBorder="1" applyAlignment="1">
      <alignment horizontal="left" vertical="center"/>
      <protection locked="0"/>
    </xf>
    <xf numFmtId="0" fontId="40" fillId="0" borderId="36" xfId="0" applyFont="1" applyBorder="1" applyAlignment="1">
      <alignment horizontal="left" vertical="center"/>
      <protection locked="0"/>
    </xf>
    <xf numFmtId="0" fontId="42" fillId="0" borderId="0" xfId="0" applyFont="1" applyAlignment="1">
      <alignment vertical="center"/>
      <protection locked="0"/>
    </xf>
    <xf numFmtId="0" fontId="39" fillId="0" borderId="1" xfId="0" applyFont="1" applyBorder="1" applyAlignment="1">
      <alignment vertical="center"/>
      <protection locked="0"/>
    </xf>
    <xf numFmtId="0" fontId="42" fillId="0" borderId="34" xfId="0" applyFont="1" applyBorder="1" applyAlignment="1">
      <alignment vertical="center"/>
      <protection locked="0"/>
    </xf>
    <xf numFmtId="0" fontId="39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0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39" fillId="0" borderId="34" xfId="0" applyFont="1" applyBorder="1" applyAlignment="1">
      <alignment horizontal="left"/>
      <protection locked="0"/>
    </xf>
    <xf numFmtId="0" fontId="42" fillId="0" borderId="34" xfId="0" applyFont="1" applyBorder="1" applyAlignment="1">
      <protection locked="0"/>
    </xf>
    <xf numFmtId="0" fontId="37" fillId="0" borderId="32" xfId="0" applyFont="1" applyBorder="1" applyAlignment="1">
      <alignment vertical="top"/>
      <protection locked="0"/>
    </xf>
    <xf numFmtId="0" fontId="37" fillId="0" borderId="33" xfId="0" applyFont="1" applyBorder="1" applyAlignment="1">
      <alignment vertical="top"/>
      <protection locked="0"/>
    </xf>
    <xf numFmtId="0" fontId="37" fillId="0" borderId="1" xfId="0" applyFont="1" applyBorder="1" applyAlignment="1">
      <alignment horizontal="center" vertical="center"/>
      <protection locked="0"/>
    </xf>
    <xf numFmtId="0" fontId="37" fillId="0" borderId="1" xfId="0" applyFont="1" applyBorder="1" applyAlignment="1">
      <alignment horizontal="left" vertical="top"/>
      <protection locked="0"/>
    </xf>
    <xf numFmtId="0" fontId="37" fillId="0" borderId="35" xfId="0" applyFont="1" applyBorder="1" applyAlignment="1">
      <alignment vertical="top"/>
      <protection locked="0"/>
    </xf>
    <xf numFmtId="0" fontId="37" fillId="0" borderId="34" xfId="0" applyFont="1" applyBorder="1" applyAlignment="1">
      <alignment vertical="top"/>
      <protection locked="0"/>
    </xf>
    <xf numFmtId="0" fontId="37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ht="36.96" customHeight="1">
      <c r="AR2"/>
      <c r="BS2" s="23" t="s">
        <v>8</v>
      </c>
      <c r="BT2" s="23" t="s">
        <v>9</v>
      </c>
    </row>
    <row r="3" ht="6.96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ht="36.96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ht="14.4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4" t="s">
        <v>16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30"/>
      <c r="BE5" s="35" t="s">
        <v>17</v>
      </c>
      <c r="BS5" s="23" t="s">
        <v>8</v>
      </c>
    </row>
    <row r="6" ht="36.96" customHeight="1">
      <c r="B6" s="27"/>
      <c r="C6" s="28"/>
      <c r="D6" s="36" t="s">
        <v>18</v>
      </c>
      <c r="E6" s="28"/>
      <c r="F6" s="28"/>
      <c r="G6" s="28"/>
      <c r="H6" s="28"/>
      <c r="I6" s="28"/>
      <c r="J6" s="28"/>
      <c r="K6" s="37" t="s">
        <v>19</v>
      </c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BE6" s="38"/>
      <c r="BS6" s="23" t="s">
        <v>8</v>
      </c>
    </row>
    <row r="7" ht="14.4" customHeight="1">
      <c r="B7" s="27"/>
      <c r="C7" s="28"/>
      <c r="D7" s="39" t="s">
        <v>20</v>
      </c>
      <c r="E7" s="28"/>
      <c r="F7" s="28"/>
      <c r="G7" s="28"/>
      <c r="H7" s="28"/>
      <c r="I7" s="28"/>
      <c r="J7" s="28"/>
      <c r="K7" s="34" t="s">
        <v>21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9" t="s">
        <v>22</v>
      </c>
      <c r="AL7" s="28"/>
      <c r="AM7" s="28"/>
      <c r="AN7" s="34" t="s">
        <v>21</v>
      </c>
      <c r="AO7" s="28"/>
      <c r="AP7" s="28"/>
      <c r="AQ7" s="30"/>
      <c r="BE7" s="38"/>
      <c r="BS7" s="23" t="s">
        <v>8</v>
      </c>
    </row>
    <row r="8" ht="14.4" customHeight="1">
      <c r="B8" s="27"/>
      <c r="C8" s="28"/>
      <c r="D8" s="39" t="s">
        <v>23</v>
      </c>
      <c r="E8" s="28"/>
      <c r="F8" s="28"/>
      <c r="G8" s="28"/>
      <c r="H8" s="28"/>
      <c r="I8" s="28"/>
      <c r="J8" s="28"/>
      <c r="K8" s="34" t="s">
        <v>24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9" t="s">
        <v>25</v>
      </c>
      <c r="AL8" s="28"/>
      <c r="AM8" s="28"/>
      <c r="AN8" s="40" t="s">
        <v>26</v>
      </c>
      <c r="AO8" s="28"/>
      <c r="AP8" s="28"/>
      <c r="AQ8" s="30"/>
      <c r="BE8" s="38"/>
      <c r="BS8" s="23" t="s">
        <v>8</v>
      </c>
    </row>
    <row r="9" ht="14.4" customHeight="1"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30"/>
      <c r="BE9" s="38"/>
      <c r="BS9" s="23" t="s">
        <v>8</v>
      </c>
    </row>
    <row r="10" ht="14.4" customHeight="1">
      <c r="B10" s="27"/>
      <c r="C10" s="28"/>
      <c r="D10" s="39" t="s">
        <v>27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9" t="s">
        <v>28</v>
      </c>
      <c r="AL10" s="28"/>
      <c r="AM10" s="28"/>
      <c r="AN10" s="34" t="s">
        <v>21</v>
      </c>
      <c r="AO10" s="28"/>
      <c r="AP10" s="28"/>
      <c r="AQ10" s="30"/>
      <c r="BE10" s="38"/>
      <c r="BS10" s="23" t="s">
        <v>8</v>
      </c>
    </row>
    <row r="11" ht="18.48" customHeight="1">
      <c r="B11" s="27"/>
      <c r="C11" s="28"/>
      <c r="D11" s="28"/>
      <c r="E11" s="34" t="s">
        <v>24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9" t="s">
        <v>29</v>
      </c>
      <c r="AL11" s="28"/>
      <c r="AM11" s="28"/>
      <c r="AN11" s="34" t="s">
        <v>21</v>
      </c>
      <c r="AO11" s="28"/>
      <c r="AP11" s="28"/>
      <c r="AQ11" s="30"/>
      <c r="BE11" s="38"/>
      <c r="BS11" s="23" t="s">
        <v>8</v>
      </c>
    </row>
    <row r="12" ht="6.96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8"/>
      <c r="BS12" s="23" t="s">
        <v>8</v>
      </c>
    </row>
    <row r="13" ht="14.4" customHeight="1">
      <c r="B13" s="27"/>
      <c r="C13" s="28"/>
      <c r="D13" s="39" t="s">
        <v>30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9" t="s">
        <v>28</v>
      </c>
      <c r="AL13" s="28"/>
      <c r="AM13" s="28"/>
      <c r="AN13" s="41" t="s">
        <v>31</v>
      </c>
      <c r="AO13" s="28"/>
      <c r="AP13" s="28"/>
      <c r="AQ13" s="30"/>
      <c r="BE13" s="38"/>
      <c r="BS13" s="23" t="s">
        <v>8</v>
      </c>
    </row>
    <row r="14">
      <c r="B14" s="27"/>
      <c r="C14" s="28"/>
      <c r="D14" s="28"/>
      <c r="E14" s="41" t="s">
        <v>31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39" t="s">
        <v>29</v>
      </c>
      <c r="AL14" s="28"/>
      <c r="AM14" s="28"/>
      <c r="AN14" s="41" t="s">
        <v>31</v>
      </c>
      <c r="AO14" s="28"/>
      <c r="AP14" s="28"/>
      <c r="AQ14" s="30"/>
      <c r="BE14" s="38"/>
      <c r="BS14" s="23" t="s">
        <v>8</v>
      </c>
    </row>
    <row r="15" ht="6.96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8"/>
      <c r="BS15" s="23" t="s">
        <v>6</v>
      </c>
    </row>
    <row r="16" ht="14.4" customHeight="1">
      <c r="B16" s="27"/>
      <c r="C16" s="28"/>
      <c r="D16" s="39" t="s">
        <v>32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9" t="s">
        <v>28</v>
      </c>
      <c r="AL16" s="28"/>
      <c r="AM16" s="28"/>
      <c r="AN16" s="34" t="s">
        <v>21</v>
      </c>
      <c r="AO16" s="28"/>
      <c r="AP16" s="28"/>
      <c r="AQ16" s="30"/>
      <c r="BE16" s="38"/>
      <c r="BS16" s="23" t="s">
        <v>6</v>
      </c>
    </row>
    <row r="17" ht="18.48" customHeight="1">
      <c r="B17" s="27"/>
      <c r="C17" s="28"/>
      <c r="D17" s="28"/>
      <c r="E17" s="34" t="s">
        <v>24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9" t="s">
        <v>29</v>
      </c>
      <c r="AL17" s="28"/>
      <c r="AM17" s="28"/>
      <c r="AN17" s="34" t="s">
        <v>21</v>
      </c>
      <c r="AO17" s="28"/>
      <c r="AP17" s="28"/>
      <c r="AQ17" s="30"/>
      <c r="BE17" s="38"/>
      <c r="BS17" s="23" t="s">
        <v>33</v>
      </c>
    </row>
    <row r="18" ht="6.96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8"/>
      <c r="BS18" s="23" t="s">
        <v>8</v>
      </c>
    </row>
    <row r="19" ht="14.4" customHeight="1">
      <c r="B19" s="27"/>
      <c r="C19" s="28"/>
      <c r="D19" s="39" t="s">
        <v>34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8"/>
      <c r="BS19" s="23" t="s">
        <v>8</v>
      </c>
    </row>
    <row r="20" ht="16.5" customHeight="1">
      <c r="B20" s="27"/>
      <c r="C20" s="28"/>
      <c r="D20" s="28"/>
      <c r="E20" s="43" t="s">
        <v>21</v>
      </c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28"/>
      <c r="AP20" s="28"/>
      <c r="AQ20" s="30"/>
      <c r="BE20" s="38"/>
      <c r="BS20" s="23" t="s">
        <v>6</v>
      </c>
    </row>
    <row r="21" ht="6.96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8"/>
    </row>
    <row r="22" ht="6.96" customHeight="1">
      <c r="B22" s="27"/>
      <c r="C22" s="28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28"/>
      <c r="AQ22" s="30"/>
      <c r="BE22" s="38"/>
    </row>
    <row r="23" s="1" customFormat="1" ht="25.92" customHeight="1">
      <c r="B23" s="45"/>
      <c r="C23" s="46"/>
      <c r="D23" s="47" t="s">
        <v>35</v>
      </c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9">
        <f>ROUND(AG51,2)</f>
        <v>0</v>
      </c>
      <c r="AL23" s="48"/>
      <c r="AM23" s="48"/>
      <c r="AN23" s="48"/>
      <c r="AO23" s="48"/>
      <c r="AP23" s="46"/>
      <c r="AQ23" s="50"/>
      <c r="BE23" s="38"/>
    </row>
    <row r="24" s="1" customFormat="1" ht="6.96" customHeight="1">
      <c r="B24" s="45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50"/>
      <c r="BE24" s="38"/>
    </row>
    <row r="25" s="1" customFormat="1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51" t="s">
        <v>36</v>
      </c>
      <c r="M25" s="51"/>
      <c r="N25" s="51"/>
      <c r="O25" s="51"/>
      <c r="P25" s="46"/>
      <c r="Q25" s="46"/>
      <c r="R25" s="46"/>
      <c r="S25" s="46"/>
      <c r="T25" s="46"/>
      <c r="U25" s="46"/>
      <c r="V25" s="46"/>
      <c r="W25" s="51" t="s">
        <v>37</v>
      </c>
      <c r="X25" s="51"/>
      <c r="Y25" s="51"/>
      <c r="Z25" s="51"/>
      <c r="AA25" s="51"/>
      <c r="AB25" s="51"/>
      <c r="AC25" s="51"/>
      <c r="AD25" s="51"/>
      <c r="AE25" s="51"/>
      <c r="AF25" s="46"/>
      <c r="AG25" s="46"/>
      <c r="AH25" s="46"/>
      <c r="AI25" s="46"/>
      <c r="AJ25" s="46"/>
      <c r="AK25" s="51" t="s">
        <v>38</v>
      </c>
      <c r="AL25" s="51"/>
      <c r="AM25" s="51"/>
      <c r="AN25" s="51"/>
      <c r="AO25" s="51"/>
      <c r="AP25" s="46"/>
      <c r="AQ25" s="50"/>
      <c r="BE25" s="38"/>
    </row>
    <row r="26" s="2" customFormat="1" ht="14.4" customHeight="1">
      <c r="B26" s="52"/>
      <c r="C26" s="53"/>
      <c r="D26" s="54" t="s">
        <v>39</v>
      </c>
      <c r="E26" s="53"/>
      <c r="F26" s="54" t="s">
        <v>40</v>
      </c>
      <c r="G26" s="53"/>
      <c r="H26" s="53"/>
      <c r="I26" s="53"/>
      <c r="J26" s="53"/>
      <c r="K26" s="53"/>
      <c r="L26" s="55">
        <v>0.20999999999999999</v>
      </c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6">
        <f>ROUND(AZ51,2)</f>
        <v>0</v>
      </c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6">
        <f>ROUND(AV51,2)</f>
        <v>0</v>
      </c>
      <c r="AL26" s="53"/>
      <c r="AM26" s="53"/>
      <c r="AN26" s="53"/>
      <c r="AO26" s="53"/>
      <c r="AP26" s="53"/>
      <c r="AQ26" s="57"/>
      <c r="BE26" s="38"/>
    </row>
    <row r="27" s="2" customFormat="1" ht="14.4" customHeight="1">
      <c r="B27" s="52"/>
      <c r="C27" s="53"/>
      <c r="D27" s="53"/>
      <c r="E27" s="53"/>
      <c r="F27" s="54" t="s">
        <v>41</v>
      </c>
      <c r="G27" s="53"/>
      <c r="H27" s="53"/>
      <c r="I27" s="53"/>
      <c r="J27" s="53"/>
      <c r="K27" s="53"/>
      <c r="L27" s="55">
        <v>0.14999999999999999</v>
      </c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6">
        <f>ROUND(BA51,2)</f>
        <v>0</v>
      </c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6">
        <f>ROUND(AW51,2)</f>
        <v>0</v>
      </c>
      <c r="AL27" s="53"/>
      <c r="AM27" s="53"/>
      <c r="AN27" s="53"/>
      <c r="AO27" s="53"/>
      <c r="AP27" s="53"/>
      <c r="AQ27" s="57"/>
      <c r="BE27" s="38"/>
    </row>
    <row r="28" hidden="1" s="2" customFormat="1" ht="14.4" customHeight="1">
      <c r="B28" s="52"/>
      <c r="C28" s="53"/>
      <c r="D28" s="53"/>
      <c r="E28" s="53"/>
      <c r="F28" s="54" t="s">
        <v>42</v>
      </c>
      <c r="G28" s="53"/>
      <c r="H28" s="53"/>
      <c r="I28" s="53"/>
      <c r="J28" s="53"/>
      <c r="K28" s="53"/>
      <c r="L28" s="55">
        <v>0.20999999999999999</v>
      </c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6">
        <f>ROUND(BB51,2)</f>
        <v>0</v>
      </c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6">
        <v>0</v>
      </c>
      <c r="AL28" s="53"/>
      <c r="AM28" s="53"/>
      <c r="AN28" s="53"/>
      <c r="AO28" s="53"/>
      <c r="AP28" s="53"/>
      <c r="AQ28" s="57"/>
      <c r="BE28" s="38"/>
    </row>
    <row r="29" hidden="1" s="2" customFormat="1" ht="14.4" customHeight="1">
      <c r="B29" s="52"/>
      <c r="C29" s="53"/>
      <c r="D29" s="53"/>
      <c r="E29" s="53"/>
      <c r="F29" s="54" t="s">
        <v>43</v>
      </c>
      <c r="G29" s="53"/>
      <c r="H29" s="53"/>
      <c r="I29" s="53"/>
      <c r="J29" s="53"/>
      <c r="K29" s="53"/>
      <c r="L29" s="55">
        <v>0.14999999999999999</v>
      </c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6">
        <f>ROUND(BC51,2)</f>
        <v>0</v>
      </c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6">
        <v>0</v>
      </c>
      <c r="AL29" s="53"/>
      <c r="AM29" s="53"/>
      <c r="AN29" s="53"/>
      <c r="AO29" s="53"/>
      <c r="AP29" s="53"/>
      <c r="AQ29" s="57"/>
      <c r="BE29" s="38"/>
    </row>
    <row r="30" hidden="1" s="2" customFormat="1" ht="14.4" customHeight="1">
      <c r="B30" s="52"/>
      <c r="C30" s="53"/>
      <c r="D30" s="53"/>
      <c r="E30" s="53"/>
      <c r="F30" s="54" t="s">
        <v>44</v>
      </c>
      <c r="G30" s="53"/>
      <c r="H30" s="53"/>
      <c r="I30" s="53"/>
      <c r="J30" s="53"/>
      <c r="K30" s="53"/>
      <c r="L30" s="55">
        <v>0</v>
      </c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6">
        <f>ROUND(BD51,2)</f>
        <v>0</v>
      </c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6">
        <v>0</v>
      </c>
      <c r="AL30" s="53"/>
      <c r="AM30" s="53"/>
      <c r="AN30" s="53"/>
      <c r="AO30" s="53"/>
      <c r="AP30" s="53"/>
      <c r="AQ30" s="57"/>
      <c r="BE30" s="38"/>
    </row>
    <row r="31" s="1" customFormat="1" ht="6.96" customHeight="1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50"/>
      <c r="BE31" s="38"/>
    </row>
    <row r="32" s="1" customFormat="1" ht="25.92" customHeight="1">
      <c r="B32" s="45"/>
      <c r="C32" s="58"/>
      <c r="D32" s="59" t="s">
        <v>45</v>
      </c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1" t="s">
        <v>46</v>
      </c>
      <c r="U32" s="60"/>
      <c r="V32" s="60"/>
      <c r="W32" s="60"/>
      <c r="X32" s="62" t="s">
        <v>47</v>
      </c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3">
        <f>SUM(AK23:AK30)</f>
        <v>0</v>
      </c>
      <c r="AL32" s="60"/>
      <c r="AM32" s="60"/>
      <c r="AN32" s="60"/>
      <c r="AO32" s="64"/>
      <c r="AP32" s="58"/>
      <c r="AQ32" s="65"/>
      <c r="BE32" s="38"/>
    </row>
    <row r="33" s="1" customFormat="1" ht="6.96" customHeight="1">
      <c r="B33" s="45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50"/>
    </row>
    <row r="34" s="1" customFormat="1" ht="6.96" customHeight="1">
      <c r="B34" s="66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8"/>
    </row>
    <row r="38" s="1" customFormat="1" ht="6.96" customHeight="1">
      <c r="B38" s="69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1"/>
    </row>
    <row r="39" s="1" customFormat="1" ht="36.96" customHeight="1">
      <c r="B39" s="45"/>
      <c r="C39" s="72" t="s">
        <v>48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1"/>
    </row>
    <row r="40" s="1" customFormat="1" ht="6.96" customHeight="1">
      <c r="B40" s="45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1"/>
    </row>
    <row r="41" s="3" customFormat="1" ht="14.4" customHeight="1">
      <c r="B41" s="74"/>
      <c r="C41" s="75" t="s">
        <v>15</v>
      </c>
      <c r="D41" s="76"/>
      <c r="E41" s="76"/>
      <c r="F41" s="76"/>
      <c r="G41" s="76"/>
      <c r="H41" s="76"/>
      <c r="I41" s="76"/>
      <c r="J41" s="76"/>
      <c r="K41" s="76"/>
      <c r="L41" s="76" t="str">
        <f>K5</f>
        <v>D17029-10</v>
      </c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7"/>
    </row>
    <row r="42" s="4" customFormat="1" ht="36.96" customHeight="1">
      <c r="B42" s="78"/>
      <c r="C42" s="79" t="s">
        <v>18</v>
      </c>
      <c r="D42" s="80"/>
      <c r="E42" s="80"/>
      <c r="F42" s="80"/>
      <c r="G42" s="80"/>
      <c r="H42" s="80"/>
      <c r="I42" s="80"/>
      <c r="J42" s="80"/>
      <c r="K42" s="80"/>
      <c r="L42" s="81" t="str">
        <f>K6</f>
        <v>Oprava mostu v km 162,715 na trati Retz - Kolín</v>
      </c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2"/>
    </row>
    <row r="43" s="1" customFormat="1" ht="6.96" customHeight="1">
      <c r="B43" s="45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1"/>
    </row>
    <row r="44" s="1" customFormat="1">
      <c r="B44" s="45"/>
      <c r="C44" s="75" t="s">
        <v>23</v>
      </c>
      <c r="D44" s="73"/>
      <c r="E44" s="73"/>
      <c r="F44" s="73"/>
      <c r="G44" s="73"/>
      <c r="H44" s="73"/>
      <c r="I44" s="73"/>
      <c r="J44" s="73"/>
      <c r="K44" s="73"/>
      <c r="L44" s="83" t="str">
        <f>IF(K8="","",K8)</f>
        <v xml:space="preserve"> </v>
      </c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5" t="s">
        <v>25</v>
      </c>
      <c r="AJ44" s="73"/>
      <c r="AK44" s="73"/>
      <c r="AL44" s="73"/>
      <c r="AM44" s="84" t="str">
        <f>IF(AN8= "","",AN8)</f>
        <v>11. 6. 2018</v>
      </c>
      <c r="AN44" s="84"/>
      <c r="AO44" s="73"/>
      <c r="AP44" s="73"/>
      <c r="AQ44" s="73"/>
      <c r="AR44" s="71"/>
    </row>
    <row r="45" s="1" customFormat="1" ht="6.96" customHeight="1">
      <c r="B45" s="45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1"/>
    </row>
    <row r="46" s="1" customFormat="1">
      <c r="B46" s="45"/>
      <c r="C46" s="75" t="s">
        <v>27</v>
      </c>
      <c r="D46" s="73"/>
      <c r="E46" s="73"/>
      <c r="F46" s="73"/>
      <c r="G46" s="73"/>
      <c r="H46" s="73"/>
      <c r="I46" s="73"/>
      <c r="J46" s="73"/>
      <c r="K46" s="73"/>
      <c r="L46" s="76" t="str">
        <f>IF(E11= "","",E11)</f>
        <v xml:space="preserve"> </v>
      </c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5" t="s">
        <v>32</v>
      </c>
      <c r="AJ46" s="73"/>
      <c r="AK46" s="73"/>
      <c r="AL46" s="73"/>
      <c r="AM46" s="76" t="str">
        <f>IF(E17="","",E17)</f>
        <v xml:space="preserve"> </v>
      </c>
      <c r="AN46" s="76"/>
      <c r="AO46" s="76"/>
      <c r="AP46" s="76"/>
      <c r="AQ46" s="73"/>
      <c r="AR46" s="71"/>
      <c r="AS46" s="85" t="s">
        <v>49</v>
      </c>
      <c r="AT46" s="86"/>
      <c r="AU46" s="87"/>
      <c r="AV46" s="87"/>
      <c r="AW46" s="87"/>
      <c r="AX46" s="87"/>
      <c r="AY46" s="87"/>
      <c r="AZ46" s="87"/>
      <c r="BA46" s="87"/>
      <c r="BB46" s="87"/>
      <c r="BC46" s="87"/>
      <c r="BD46" s="88"/>
    </row>
    <row r="47" s="1" customFormat="1">
      <c r="B47" s="45"/>
      <c r="C47" s="75" t="s">
        <v>30</v>
      </c>
      <c r="D47" s="73"/>
      <c r="E47" s="73"/>
      <c r="F47" s="73"/>
      <c r="G47" s="73"/>
      <c r="H47" s="73"/>
      <c r="I47" s="73"/>
      <c r="J47" s="73"/>
      <c r="K47" s="73"/>
      <c r="L47" s="76" t="str">
        <f>IF(E14= "Vyplň údaj","",E14)</f>
        <v/>
      </c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1"/>
      <c r="AS47" s="89"/>
      <c r="AT47" s="90"/>
      <c r="AU47" s="91"/>
      <c r="AV47" s="91"/>
      <c r="AW47" s="91"/>
      <c r="AX47" s="91"/>
      <c r="AY47" s="91"/>
      <c r="AZ47" s="91"/>
      <c r="BA47" s="91"/>
      <c r="BB47" s="91"/>
      <c r="BC47" s="91"/>
      <c r="BD47" s="92"/>
    </row>
    <row r="48" s="1" customFormat="1" ht="10.8" customHeight="1">
      <c r="B48" s="45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1"/>
      <c r="AS48" s="93"/>
      <c r="AT48" s="54"/>
      <c r="AU48" s="46"/>
      <c r="AV48" s="46"/>
      <c r="AW48" s="46"/>
      <c r="AX48" s="46"/>
      <c r="AY48" s="46"/>
      <c r="AZ48" s="46"/>
      <c r="BA48" s="46"/>
      <c r="BB48" s="46"/>
      <c r="BC48" s="46"/>
      <c r="BD48" s="94"/>
    </row>
    <row r="49" s="1" customFormat="1" ht="29.28" customHeight="1">
      <c r="B49" s="45"/>
      <c r="C49" s="95" t="s">
        <v>50</v>
      </c>
      <c r="D49" s="96"/>
      <c r="E49" s="96"/>
      <c r="F49" s="96"/>
      <c r="G49" s="96"/>
      <c r="H49" s="97"/>
      <c r="I49" s="98" t="s">
        <v>51</v>
      </c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9" t="s">
        <v>52</v>
      </c>
      <c r="AH49" s="96"/>
      <c r="AI49" s="96"/>
      <c r="AJ49" s="96"/>
      <c r="AK49" s="96"/>
      <c r="AL49" s="96"/>
      <c r="AM49" s="96"/>
      <c r="AN49" s="98" t="s">
        <v>53</v>
      </c>
      <c r="AO49" s="96"/>
      <c r="AP49" s="96"/>
      <c r="AQ49" s="100" t="s">
        <v>54</v>
      </c>
      <c r="AR49" s="71"/>
      <c r="AS49" s="101" t="s">
        <v>55</v>
      </c>
      <c r="AT49" s="102" t="s">
        <v>56</v>
      </c>
      <c r="AU49" s="102" t="s">
        <v>57</v>
      </c>
      <c r="AV49" s="102" t="s">
        <v>58</v>
      </c>
      <c r="AW49" s="102" t="s">
        <v>59</v>
      </c>
      <c r="AX49" s="102" t="s">
        <v>60</v>
      </c>
      <c r="AY49" s="102" t="s">
        <v>61</v>
      </c>
      <c r="AZ49" s="102" t="s">
        <v>62</v>
      </c>
      <c r="BA49" s="102" t="s">
        <v>63</v>
      </c>
      <c r="BB49" s="102" t="s">
        <v>64</v>
      </c>
      <c r="BC49" s="102" t="s">
        <v>65</v>
      </c>
      <c r="BD49" s="103" t="s">
        <v>66</v>
      </c>
    </row>
    <row r="50" s="1" customFormat="1" ht="10.8" customHeight="1">
      <c r="B50" s="45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1"/>
      <c r="AS50" s="104"/>
      <c r="AT50" s="105"/>
      <c r="AU50" s="105"/>
      <c r="AV50" s="105"/>
      <c r="AW50" s="105"/>
      <c r="AX50" s="105"/>
      <c r="AY50" s="105"/>
      <c r="AZ50" s="105"/>
      <c r="BA50" s="105"/>
      <c r="BB50" s="105"/>
      <c r="BC50" s="105"/>
      <c r="BD50" s="106"/>
    </row>
    <row r="51" s="4" customFormat="1" ht="32.4" customHeight="1">
      <c r="B51" s="78"/>
      <c r="C51" s="107" t="s">
        <v>67</v>
      </c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08"/>
      <c r="AF51" s="108"/>
      <c r="AG51" s="109">
        <f>ROUND(SUM(AG52:AG54),2)</f>
        <v>0</v>
      </c>
      <c r="AH51" s="109"/>
      <c r="AI51" s="109"/>
      <c r="AJ51" s="109"/>
      <c r="AK51" s="109"/>
      <c r="AL51" s="109"/>
      <c r="AM51" s="109"/>
      <c r="AN51" s="110">
        <f>SUM(AG51,AT51)</f>
        <v>0</v>
      </c>
      <c r="AO51" s="110"/>
      <c r="AP51" s="110"/>
      <c r="AQ51" s="111" t="s">
        <v>21</v>
      </c>
      <c r="AR51" s="82"/>
      <c r="AS51" s="112">
        <f>ROUND(SUM(AS52:AS54),2)</f>
        <v>0</v>
      </c>
      <c r="AT51" s="113">
        <f>ROUND(SUM(AV51:AW51),2)</f>
        <v>0</v>
      </c>
      <c r="AU51" s="114">
        <f>ROUND(SUM(AU52:AU54),5)</f>
        <v>0</v>
      </c>
      <c r="AV51" s="113">
        <f>ROUND(AZ51*L26,2)</f>
        <v>0</v>
      </c>
      <c r="AW51" s="113">
        <f>ROUND(BA51*L27,2)</f>
        <v>0</v>
      </c>
      <c r="AX51" s="113">
        <f>ROUND(BB51*L26,2)</f>
        <v>0</v>
      </c>
      <c r="AY51" s="113">
        <f>ROUND(BC51*L27,2)</f>
        <v>0</v>
      </c>
      <c r="AZ51" s="113">
        <f>ROUND(SUM(AZ52:AZ54),2)</f>
        <v>0</v>
      </c>
      <c r="BA51" s="113">
        <f>ROUND(SUM(BA52:BA54),2)</f>
        <v>0</v>
      </c>
      <c r="BB51" s="113">
        <f>ROUND(SUM(BB52:BB54),2)</f>
        <v>0</v>
      </c>
      <c r="BC51" s="113">
        <f>ROUND(SUM(BC52:BC54),2)</f>
        <v>0</v>
      </c>
      <c r="BD51" s="115">
        <f>ROUND(SUM(BD52:BD54),2)</f>
        <v>0</v>
      </c>
      <c r="BS51" s="116" t="s">
        <v>68</v>
      </c>
      <c r="BT51" s="116" t="s">
        <v>69</v>
      </c>
      <c r="BU51" s="117" t="s">
        <v>70</v>
      </c>
      <c r="BV51" s="116" t="s">
        <v>71</v>
      </c>
      <c r="BW51" s="116" t="s">
        <v>7</v>
      </c>
      <c r="BX51" s="116" t="s">
        <v>72</v>
      </c>
      <c r="CL51" s="116" t="s">
        <v>21</v>
      </c>
    </row>
    <row r="52" s="5" customFormat="1" ht="31.5" customHeight="1">
      <c r="A52" s="118" t="s">
        <v>73</v>
      </c>
      <c r="B52" s="119"/>
      <c r="C52" s="120"/>
      <c r="D52" s="121" t="s">
        <v>74</v>
      </c>
      <c r="E52" s="121"/>
      <c r="F52" s="121"/>
      <c r="G52" s="121"/>
      <c r="H52" s="121"/>
      <c r="I52" s="122"/>
      <c r="J52" s="121" t="s">
        <v>75</v>
      </c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3">
        <f>'SO 101 - Železniční svrše...'!J27</f>
        <v>0</v>
      </c>
      <c r="AH52" s="122"/>
      <c r="AI52" s="122"/>
      <c r="AJ52" s="122"/>
      <c r="AK52" s="122"/>
      <c r="AL52" s="122"/>
      <c r="AM52" s="122"/>
      <c r="AN52" s="123">
        <f>SUM(AG52,AT52)</f>
        <v>0</v>
      </c>
      <c r="AO52" s="122"/>
      <c r="AP52" s="122"/>
      <c r="AQ52" s="124" t="s">
        <v>76</v>
      </c>
      <c r="AR52" s="125"/>
      <c r="AS52" s="126">
        <v>0</v>
      </c>
      <c r="AT52" s="127">
        <f>ROUND(SUM(AV52:AW52),2)</f>
        <v>0</v>
      </c>
      <c r="AU52" s="128">
        <f>'SO 101 - Železniční svrše...'!P80</f>
        <v>0</v>
      </c>
      <c r="AV52" s="127">
        <f>'SO 101 - Železniční svrše...'!J30</f>
        <v>0</v>
      </c>
      <c r="AW52" s="127">
        <f>'SO 101 - Železniční svrše...'!J31</f>
        <v>0</v>
      </c>
      <c r="AX52" s="127">
        <f>'SO 101 - Železniční svrše...'!J32</f>
        <v>0</v>
      </c>
      <c r="AY52" s="127">
        <f>'SO 101 - Železniční svrše...'!J33</f>
        <v>0</v>
      </c>
      <c r="AZ52" s="127">
        <f>'SO 101 - Železniční svrše...'!F30</f>
        <v>0</v>
      </c>
      <c r="BA52" s="127">
        <f>'SO 101 - Železniční svrše...'!F31</f>
        <v>0</v>
      </c>
      <c r="BB52" s="127">
        <f>'SO 101 - Železniční svrše...'!F32</f>
        <v>0</v>
      </c>
      <c r="BC52" s="127">
        <f>'SO 101 - Železniční svrše...'!F33</f>
        <v>0</v>
      </c>
      <c r="BD52" s="129">
        <f>'SO 101 - Železniční svrše...'!F34</f>
        <v>0</v>
      </c>
      <c r="BT52" s="130" t="s">
        <v>77</v>
      </c>
      <c r="BV52" s="130" t="s">
        <v>71</v>
      </c>
      <c r="BW52" s="130" t="s">
        <v>78</v>
      </c>
      <c r="BX52" s="130" t="s">
        <v>7</v>
      </c>
      <c r="CL52" s="130" t="s">
        <v>21</v>
      </c>
      <c r="CM52" s="130" t="s">
        <v>79</v>
      </c>
    </row>
    <row r="53" s="5" customFormat="1" ht="16.5" customHeight="1">
      <c r="A53" s="118" t="s">
        <v>73</v>
      </c>
      <c r="B53" s="119"/>
      <c r="C53" s="120"/>
      <c r="D53" s="121" t="s">
        <v>80</v>
      </c>
      <c r="E53" s="121"/>
      <c r="F53" s="121"/>
      <c r="G53" s="121"/>
      <c r="H53" s="121"/>
      <c r="I53" s="122"/>
      <c r="J53" s="121" t="s">
        <v>81</v>
      </c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3">
        <f>'SO 102 - Most v km 162,715'!J27</f>
        <v>0</v>
      </c>
      <c r="AH53" s="122"/>
      <c r="AI53" s="122"/>
      <c r="AJ53" s="122"/>
      <c r="AK53" s="122"/>
      <c r="AL53" s="122"/>
      <c r="AM53" s="122"/>
      <c r="AN53" s="123">
        <f>SUM(AG53,AT53)</f>
        <v>0</v>
      </c>
      <c r="AO53" s="122"/>
      <c r="AP53" s="122"/>
      <c r="AQ53" s="124" t="s">
        <v>76</v>
      </c>
      <c r="AR53" s="125"/>
      <c r="AS53" s="126">
        <v>0</v>
      </c>
      <c r="AT53" s="127">
        <f>ROUND(SUM(AV53:AW53),2)</f>
        <v>0</v>
      </c>
      <c r="AU53" s="128">
        <f>'SO 102 - Most v km 162,715'!P86</f>
        <v>0</v>
      </c>
      <c r="AV53" s="127">
        <f>'SO 102 - Most v km 162,715'!J30</f>
        <v>0</v>
      </c>
      <c r="AW53" s="127">
        <f>'SO 102 - Most v km 162,715'!J31</f>
        <v>0</v>
      </c>
      <c r="AX53" s="127">
        <f>'SO 102 - Most v km 162,715'!J32</f>
        <v>0</v>
      </c>
      <c r="AY53" s="127">
        <f>'SO 102 - Most v km 162,715'!J33</f>
        <v>0</v>
      </c>
      <c r="AZ53" s="127">
        <f>'SO 102 - Most v km 162,715'!F30</f>
        <v>0</v>
      </c>
      <c r="BA53" s="127">
        <f>'SO 102 - Most v km 162,715'!F31</f>
        <v>0</v>
      </c>
      <c r="BB53" s="127">
        <f>'SO 102 - Most v km 162,715'!F32</f>
        <v>0</v>
      </c>
      <c r="BC53" s="127">
        <f>'SO 102 - Most v km 162,715'!F33</f>
        <v>0</v>
      </c>
      <c r="BD53" s="129">
        <f>'SO 102 - Most v km 162,715'!F34</f>
        <v>0</v>
      </c>
      <c r="BT53" s="130" t="s">
        <v>77</v>
      </c>
      <c r="BV53" s="130" t="s">
        <v>71</v>
      </c>
      <c r="BW53" s="130" t="s">
        <v>82</v>
      </c>
      <c r="BX53" s="130" t="s">
        <v>7</v>
      </c>
      <c r="CL53" s="130" t="s">
        <v>21</v>
      </c>
      <c r="CM53" s="130" t="s">
        <v>79</v>
      </c>
    </row>
    <row r="54" s="5" customFormat="1" ht="16.5" customHeight="1">
      <c r="A54" s="118" t="s">
        <v>73</v>
      </c>
      <c r="B54" s="119"/>
      <c r="C54" s="120"/>
      <c r="D54" s="121" t="s">
        <v>83</v>
      </c>
      <c r="E54" s="121"/>
      <c r="F54" s="121"/>
      <c r="G54" s="121"/>
      <c r="H54" s="121"/>
      <c r="I54" s="122"/>
      <c r="J54" s="121" t="s">
        <v>84</v>
      </c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3">
        <f>'SO 103 - VRN'!J27</f>
        <v>0</v>
      </c>
      <c r="AH54" s="122"/>
      <c r="AI54" s="122"/>
      <c r="AJ54" s="122"/>
      <c r="AK54" s="122"/>
      <c r="AL54" s="122"/>
      <c r="AM54" s="122"/>
      <c r="AN54" s="123">
        <f>SUM(AG54,AT54)</f>
        <v>0</v>
      </c>
      <c r="AO54" s="122"/>
      <c r="AP54" s="122"/>
      <c r="AQ54" s="124" t="s">
        <v>76</v>
      </c>
      <c r="AR54" s="125"/>
      <c r="AS54" s="131">
        <v>0</v>
      </c>
      <c r="AT54" s="132">
        <f>ROUND(SUM(AV54:AW54),2)</f>
        <v>0</v>
      </c>
      <c r="AU54" s="133">
        <f>'SO 103 - VRN'!P82</f>
        <v>0</v>
      </c>
      <c r="AV54" s="132">
        <f>'SO 103 - VRN'!J30</f>
        <v>0</v>
      </c>
      <c r="AW54" s="132">
        <f>'SO 103 - VRN'!J31</f>
        <v>0</v>
      </c>
      <c r="AX54" s="132">
        <f>'SO 103 - VRN'!J32</f>
        <v>0</v>
      </c>
      <c r="AY54" s="132">
        <f>'SO 103 - VRN'!J33</f>
        <v>0</v>
      </c>
      <c r="AZ54" s="132">
        <f>'SO 103 - VRN'!F30</f>
        <v>0</v>
      </c>
      <c r="BA54" s="132">
        <f>'SO 103 - VRN'!F31</f>
        <v>0</v>
      </c>
      <c r="BB54" s="132">
        <f>'SO 103 - VRN'!F32</f>
        <v>0</v>
      </c>
      <c r="BC54" s="132">
        <f>'SO 103 - VRN'!F33</f>
        <v>0</v>
      </c>
      <c r="BD54" s="134">
        <f>'SO 103 - VRN'!F34</f>
        <v>0</v>
      </c>
      <c r="BT54" s="130" t="s">
        <v>77</v>
      </c>
      <c r="BV54" s="130" t="s">
        <v>71</v>
      </c>
      <c r="BW54" s="130" t="s">
        <v>85</v>
      </c>
      <c r="BX54" s="130" t="s">
        <v>7</v>
      </c>
      <c r="CL54" s="130" t="s">
        <v>21</v>
      </c>
      <c r="CM54" s="130" t="s">
        <v>79</v>
      </c>
    </row>
    <row r="55" s="1" customFormat="1" ht="30" customHeight="1">
      <c r="B55" s="45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1"/>
    </row>
    <row r="56" s="1" customFormat="1" ht="6.96" customHeight="1">
      <c r="B56" s="66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71"/>
    </row>
  </sheetData>
  <sheetProtection sheet="1" formatColumns="0" formatRows="0" objects="1" scenarios="1" spinCount="100000" saltValue="n32dYzH7u0kWXluM4/ZbFpqOH5Nws8h9VT1otbwaoGfkyemow2VhQfJHdWU5fUJ786vuTYzdc5g6Ax/txJcj7g==" hashValue="WHhXzWvPU+iyqJUiZAAT2GF7b32yL4QoC/oE3nYIt/vC3opQutVfewukpxh7yB7jXyzO/8HeHgmte8GBqWvgvg==" algorithmName="SHA-512" password="CC35"/>
  <mergeCells count="49">
    <mergeCell ref="BE5:BE32"/>
    <mergeCell ref="W30:AE30"/>
    <mergeCell ref="X32:AB32"/>
    <mergeCell ref="AK32:AO32"/>
    <mergeCell ref="AR2:BE2"/>
    <mergeCell ref="K5:AO5"/>
    <mergeCell ref="W28:AE28"/>
    <mergeCell ref="AK28:AO28"/>
    <mergeCell ref="AS46:AT48"/>
    <mergeCell ref="AN53:AP53"/>
    <mergeCell ref="AN52:AP52"/>
    <mergeCell ref="AM46:AP46"/>
    <mergeCell ref="AN49:AP49"/>
    <mergeCell ref="AG52:AM52"/>
    <mergeCell ref="AG53:AM53"/>
    <mergeCell ref="AN54:AP54"/>
    <mergeCell ref="AG54:AM54"/>
    <mergeCell ref="AG51:AM51"/>
    <mergeCell ref="AN51:AP51"/>
    <mergeCell ref="L29:O29"/>
    <mergeCell ref="L28:O28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30:O30"/>
    <mergeCell ref="AK30:AO30"/>
    <mergeCell ref="K6:AO6"/>
    <mergeCell ref="J52:AF52"/>
    <mergeCell ref="W29:AE29"/>
    <mergeCell ref="AK29:AO29"/>
    <mergeCell ref="C49:G49"/>
    <mergeCell ref="L42:AO42"/>
    <mergeCell ref="AM44:AN44"/>
    <mergeCell ref="I49:AF49"/>
    <mergeCell ref="AG49:AM49"/>
    <mergeCell ref="D52:H52"/>
    <mergeCell ref="D53:H53"/>
    <mergeCell ref="J53:AF53"/>
    <mergeCell ref="D54:H54"/>
    <mergeCell ref="J54:AF54"/>
  </mergeCells>
  <hyperlinks>
    <hyperlink ref="K1:S1" location="C2" display="1) Rekapitulace stavby"/>
    <hyperlink ref="W1:AI1" location="C51" display="2) Rekapitulace objektů stavby a soupisů prací"/>
    <hyperlink ref="A52" location="'SO 101 - Železniční svrše...'!C2" display="/"/>
    <hyperlink ref="A53" location="'SO 102 - Most v km 162,715'!C2" display="/"/>
    <hyperlink ref="A54" location="'SO 103 - VRN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86</v>
      </c>
      <c r="G1" s="138" t="s">
        <v>87</v>
      </c>
      <c r="H1" s="138"/>
      <c r="I1" s="139"/>
      <c r="J1" s="138" t="s">
        <v>88</v>
      </c>
      <c r="K1" s="137" t="s">
        <v>89</v>
      </c>
      <c r="L1" s="138" t="s">
        <v>90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78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91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Oprava mostu v km 162,715 na trati Retz - Kolín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92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93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11. 6. 2018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ROUND(J80,2)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ROUND(SUM(BE80:BE117), 2)</f>
        <v>0</v>
      </c>
      <c r="G30" s="46"/>
      <c r="H30" s="46"/>
      <c r="I30" s="157">
        <v>0.20999999999999999</v>
      </c>
      <c r="J30" s="156">
        <f>ROUND(ROUND((SUM(BE80:BE117)),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ROUND(SUM(BF80:BF117), 2)</f>
        <v>0</v>
      </c>
      <c r="G31" s="46"/>
      <c r="H31" s="46"/>
      <c r="I31" s="157">
        <v>0.14999999999999999</v>
      </c>
      <c r="J31" s="156">
        <f>ROUND(ROUND((SUM(BF80:BF117)),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ROUND(SUM(BG80:BG117),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ROUND(SUM(BH80:BH117),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ROUND(SUM(BI80:BI117),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94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Oprava mostu v km 162,715 na trati Retz - Kolín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92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SO 101 - Železniční svršek na mostě v km 162,715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11. 6. 2018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95</v>
      </c>
      <c r="D54" s="158"/>
      <c r="E54" s="158"/>
      <c r="F54" s="158"/>
      <c r="G54" s="158"/>
      <c r="H54" s="158"/>
      <c r="I54" s="172"/>
      <c r="J54" s="173" t="s">
        <v>96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97</v>
      </c>
      <c r="D56" s="46"/>
      <c r="E56" s="46"/>
      <c r="F56" s="46"/>
      <c r="G56" s="46"/>
      <c r="H56" s="46"/>
      <c r="I56" s="143"/>
      <c r="J56" s="154">
        <f>J80</f>
        <v>0</v>
      </c>
      <c r="K56" s="50"/>
      <c r="AU56" s="23" t="s">
        <v>98</v>
      </c>
    </row>
    <row r="57" s="7" customFormat="1" ht="24.96" customHeight="1">
      <c r="B57" s="176"/>
      <c r="C57" s="177"/>
      <c r="D57" s="178" t="s">
        <v>99</v>
      </c>
      <c r="E57" s="179"/>
      <c r="F57" s="179"/>
      <c r="G57" s="179"/>
      <c r="H57" s="179"/>
      <c r="I57" s="180"/>
      <c r="J57" s="181">
        <f>J81</f>
        <v>0</v>
      </c>
      <c r="K57" s="182"/>
    </row>
    <row r="58" s="8" customFormat="1" ht="19.92" customHeight="1">
      <c r="B58" s="183"/>
      <c r="C58" s="184"/>
      <c r="D58" s="185" t="s">
        <v>100</v>
      </c>
      <c r="E58" s="186"/>
      <c r="F58" s="186"/>
      <c r="G58" s="186"/>
      <c r="H58" s="186"/>
      <c r="I58" s="187"/>
      <c r="J58" s="188">
        <f>J82</f>
        <v>0</v>
      </c>
      <c r="K58" s="189"/>
    </row>
    <row r="59" s="7" customFormat="1" ht="24.96" customHeight="1">
      <c r="B59" s="176"/>
      <c r="C59" s="177"/>
      <c r="D59" s="178" t="s">
        <v>101</v>
      </c>
      <c r="E59" s="179"/>
      <c r="F59" s="179"/>
      <c r="G59" s="179"/>
      <c r="H59" s="179"/>
      <c r="I59" s="180"/>
      <c r="J59" s="181">
        <f>J109</f>
        <v>0</v>
      </c>
      <c r="K59" s="182"/>
    </row>
    <row r="60" s="7" customFormat="1" ht="24.96" customHeight="1">
      <c r="B60" s="176"/>
      <c r="C60" s="177"/>
      <c r="D60" s="178" t="s">
        <v>102</v>
      </c>
      <c r="E60" s="179"/>
      <c r="F60" s="179"/>
      <c r="G60" s="179"/>
      <c r="H60" s="179"/>
      <c r="I60" s="180"/>
      <c r="J60" s="181">
        <f>J112</f>
        <v>0</v>
      </c>
      <c r="K60" s="182"/>
    </row>
    <row r="61" s="1" customFormat="1" ht="21.84" customHeight="1">
      <c r="B61" s="45"/>
      <c r="C61" s="46"/>
      <c r="D61" s="46"/>
      <c r="E61" s="46"/>
      <c r="F61" s="46"/>
      <c r="G61" s="46"/>
      <c r="H61" s="46"/>
      <c r="I61" s="143"/>
      <c r="J61" s="46"/>
      <c r="K61" s="50"/>
    </row>
    <row r="62" s="1" customFormat="1" ht="6.96" customHeight="1">
      <c r="B62" s="66"/>
      <c r="C62" s="67"/>
      <c r="D62" s="67"/>
      <c r="E62" s="67"/>
      <c r="F62" s="67"/>
      <c r="G62" s="67"/>
      <c r="H62" s="67"/>
      <c r="I62" s="165"/>
      <c r="J62" s="67"/>
      <c r="K62" s="68"/>
    </row>
    <row r="66" s="1" customFormat="1" ht="6.96" customHeight="1">
      <c r="B66" s="69"/>
      <c r="C66" s="70"/>
      <c r="D66" s="70"/>
      <c r="E66" s="70"/>
      <c r="F66" s="70"/>
      <c r="G66" s="70"/>
      <c r="H66" s="70"/>
      <c r="I66" s="168"/>
      <c r="J66" s="70"/>
      <c r="K66" s="70"/>
      <c r="L66" s="71"/>
    </row>
    <row r="67" s="1" customFormat="1" ht="36.96" customHeight="1">
      <c r="B67" s="45"/>
      <c r="C67" s="72" t="s">
        <v>103</v>
      </c>
      <c r="D67" s="73"/>
      <c r="E67" s="73"/>
      <c r="F67" s="73"/>
      <c r="G67" s="73"/>
      <c r="H67" s="73"/>
      <c r="I67" s="190"/>
      <c r="J67" s="73"/>
      <c r="K67" s="73"/>
      <c r="L67" s="71"/>
    </row>
    <row r="68" s="1" customFormat="1" ht="6.96" customHeight="1">
      <c r="B68" s="45"/>
      <c r="C68" s="73"/>
      <c r="D68" s="73"/>
      <c r="E68" s="73"/>
      <c r="F68" s="73"/>
      <c r="G68" s="73"/>
      <c r="H68" s="73"/>
      <c r="I68" s="190"/>
      <c r="J68" s="73"/>
      <c r="K68" s="73"/>
      <c r="L68" s="71"/>
    </row>
    <row r="69" s="1" customFormat="1" ht="14.4" customHeight="1">
      <c r="B69" s="45"/>
      <c r="C69" s="75" t="s">
        <v>18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16.5" customHeight="1">
      <c r="B70" s="45"/>
      <c r="C70" s="73"/>
      <c r="D70" s="73"/>
      <c r="E70" s="191" t="str">
        <f>E7</f>
        <v>Oprava mostu v km 162,715 na trati Retz - Kolín</v>
      </c>
      <c r="F70" s="75"/>
      <c r="G70" s="75"/>
      <c r="H70" s="75"/>
      <c r="I70" s="190"/>
      <c r="J70" s="73"/>
      <c r="K70" s="73"/>
      <c r="L70" s="71"/>
    </row>
    <row r="71" s="1" customFormat="1" ht="14.4" customHeight="1">
      <c r="B71" s="45"/>
      <c r="C71" s="75" t="s">
        <v>92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7.25" customHeight="1">
      <c r="B72" s="45"/>
      <c r="C72" s="73"/>
      <c r="D72" s="73"/>
      <c r="E72" s="81" t="str">
        <f>E9</f>
        <v>SO 101 - Železniční svršek na mostě v km 162,715</v>
      </c>
      <c r="F72" s="73"/>
      <c r="G72" s="73"/>
      <c r="H72" s="73"/>
      <c r="I72" s="190"/>
      <c r="J72" s="73"/>
      <c r="K72" s="73"/>
      <c r="L72" s="71"/>
    </row>
    <row r="73" s="1" customFormat="1" ht="6.96" customHeight="1">
      <c r="B73" s="45"/>
      <c r="C73" s="73"/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8" customHeight="1">
      <c r="B74" s="45"/>
      <c r="C74" s="75" t="s">
        <v>23</v>
      </c>
      <c r="D74" s="73"/>
      <c r="E74" s="73"/>
      <c r="F74" s="192" t="str">
        <f>F12</f>
        <v xml:space="preserve"> </v>
      </c>
      <c r="G74" s="73"/>
      <c r="H74" s="73"/>
      <c r="I74" s="193" t="s">
        <v>25</v>
      </c>
      <c r="J74" s="84" t="str">
        <f>IF(J12="","",J12)</f>
        <v>11. 6. 2018</v>
      </c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>
      <c r="B76" s="45"/>
      <c r="C76" s="75" t="s">
        <v>27</v>
      </c>
      <c r="D76" s="73"/>
      <c r="E76" s="73"/>
      <c r="F76" s="192" t="str">
        <f>E15</f>
        <v xml:space="preserve"> </v>
      </c>
      <c r="G76" s="73"/>
      <c r="H76" s="73"/>
      <c r="I76" s="193" t="s">
        <v>32</v>
      </c>
      <c r="J76" s="192" t="str">
        <f>E21</f>
        <v xml:space="preserve"> </v>
      </c>
      <c r="K76" s="73"/>
      <c r="L76" s="71"/>
    </row>
    <row r="77" s="1" customFormat="1" ht="14.4" customHeight="1">
      <c r="B77" s="45"/>
      <c r="C77" s="75" t="s">
        <v>30</v>
      </c>
      <c r="D77" s="73"/>
      <c r="E77" s="73"/>
      <c r="F77" s="192" t="str">
        <f>IF(E18="","",E18)</f>
        <v/>
      </c>
      <c r="G77" s="73"/>
      <c r="H77" s="73"/>
      <c r="I77" s="190"/>
      <c r="J77" s="73"/>
      <c r="K77" s="73"/>
      <c r="L77" s="71"/>
    </row>
    <row r="78" s="1" customFormat="1" ht="10.32" customHeight="1">
      <c r="B78" s="45"/>
      <c r="C78" s="73"/>
      <c r="D78" s="73"/>
      <c r="E78" s="73"/>
      <c r="F78" s="73"/>
      <c r="G78" s="73"/>
      <c r="H78" s="73"/>
      <c r="I78" s="190"/>
      <c r="J78" s="73"/>
      <c r="K78" s="73"/>
      <c r="L78" s="71"/>
    </row>
    <row r="79" s="9" customFormat="1" ht="29.28" customHeight="1">
      <c r="B79" s="194"/>
      <c r="C79" s="195" t="s">
        <v>104</v>
      </c>
      <c r="D79" s="196" t="s">
        <v>54</v>
      </c>
      <c r="E79" s="196" t="s">
        <v>50</v>
      </c>
      <c r="F79" s="196" t="s">
        <v>105</v>
      </c>
      <c r="G79" s="196" t="s">
        <v>106</v>
      </c>
      <c r="H79" s="196" t="s">
        <v>107</v>
      </c>
      <c r="I79" s="197" t="s">
        <v>108</v>
      </c>
      <c r="J79" s="196" t="s">
        <v>96</v>
      </c>
      <c r="K79" s="198" t="s">
        <v>109</v>
      </c>
      <c r="L79" s="199"/>
      <c r="M79" s="101" t="s">
        <v>110</v>
      </c>
      <c r="N79" s="102" t="s">
        <v>39</v>
      </c>
      <c r="O79" s="102" t="s">
        <v>111</v>
      </c>
      <c r="P79" s="102" t="s">
        <v>112</v>
      </c>
      <c r="Q79" s="102" t="s">
        <v>113</v>
      </c>
      <c r="R79" s="102" t="s">
        <v>114</v>
      </c>
      <c r="S79" s="102" t="s">
        <v>115</v>
      </c>
      <c r="T79" s="103" t="s">
        <v>116</v>
      </c>
    </row>
    <row r="80" s="1" customFormat="1" ht="29.28" customHeight="1">
      <c r="B80" s="45"/>
      <c r="C80" s="107" t="s">
        <v>97</v>
      </c>
      <c r="D80" s="73"/>
      <c r="E80" s="73"/>
      <c r="F80" s="73"/>
      <c r="G80" s="73"/>
      <c r="H80" s="73"/>
      <c r="I80" s="190"/>
      <c r="J80" s="200">
        <f>BK80</f>
        <v>0</v>
      </c>
      <c r="K80" s="73"/>
      <c r="L80" s="71"/>
      <c r="M80" s="104"/>
      <c r="N80" s="105"/>
      <c r="O80" s="105"/>
      <c r="P80" s="201">
        <f>P81+P109+P112</f>
        <v>0</v>
      </c>
      <c r="Q80" s="105"/>
      <c r="R80" s="201">
        <f>R81+R109+R112</f>
        <v>158339.60006</v>
      </c>
      <c r="S80" s="105"/>
      <c r="T80" s="202">
        <f>T81+T109+T112</f>
        <v>0</v>
      </c>
      <c r="AT80" s="23" t="s">
        <v>68</v>
      </c>
      <c r="AU80" s="23" t="s">
        <v>98</v>
      </c>
      <c r="BK80" s="203">
        <f>BK81+BK109+BK112</f>
        <v>0</v>
      </c>
    </row>
    <row r="81" s="10" customFormat="1" ht="37.44001" customHeight="1">
      <c r="B81" s="204"/>
      <c r="C81" s="205"/>
      <c r="D81" s="206" t="s">
        <v>68</v>
      </c>
      <c r="E81" s="207" t="s">
        <v>117</v>
      </c>
      <c r="F81" s="207" t="s">
        <v>118</v>
      </c>
      <c r="G81" s="205"/>
      <c r="H81" s="205"/>
      <c r="I81" s="208"/>
      <c r="J81" s="209">
        <f>BK81</f>
        <v>0</v>
      </c>
      <c r="K81" s="205"/>
      <c r="L81" s="210"/>
      <c r="M81" s="211"/>
      <c r="N81" s="212"/>
      <c r="O81" s="212"/>
      <c r="P81" s="213">
        <f>P82</f>
        <v>0</v>
      </c>
      <c r="Q81" s="212"/>
      <c r="R81" s="213">
        <f>R82</f>
        <v>158339.60006</v>
      </c>
      <c r="S81" s="212"/>
      <c r="T81" s="214">
        <f>T82</f>
        <v>0</v>
      </c>
      <c r="AR81" s="215" t="s">
        <v>77</v>
      </c>
      <c r="AT81" s="216" t="s">
        <v>68</v>
      </c>
      <c r="AU81" s="216" t="s">
        <v>69</v>
      </c>
      <c r="AY81" s="215" t="s">
        <v>119</v>
      </c>
      <c r="BK81" s="217">
        <f>BK82</f>
        <v>0</v>
      </c>
    </row>
    <row r="82" s="10" customFormat="1" ht="19.92" customHeight="1">
      <c r="B82" s="204"/>
      <c r="C82" s="205"/>
      <c r="D82" s="206" t="s">
        <v>68</v>
      </c>
      <c r="E82" s="218" t="s">
        <v>120</v>
      </c>
      <c r="F82" s="218" t="s">
        <v>121</v>
      </c>
      <c r="G82" s="205"/>
      <c r="H82" s="205"/>
      <c r="I82" s="208"/>
      <c r="J82" s="219">
        <f>BK82</f>
        <v>0</v>
      </c>
      <c r="K82" s="205"/>
      <c r="L82" s="210"/>
      <c r="M82" s="211"/>
      <c r="N82" s="212"/>
      <c r="O82" s="212"/>
      <c r="P82" s="213">
        <f>SUM(P83:P108)</f>
        <v>0</v>
      </c>
      <c r="Q82" s="212"/>
      <c r="R82" s="213">
        <f>SUM(R83:R108)</f>
        <v>158339.60006</v>
      </c>
      <c r="S82" s="212"/>
      <c r="T82" s="214">
        <f>SUM(T83:T108)</f>
        <v>0</v>
      </c>
      <c r="AR82" s="215" t="s">
        <v>77</v>
      </c>
      <c r="AT82" s="216" t="s">
        <v>68</v>
      </c>
      <c r="AU82" s="216" t="s">
        <v>77</v>
      </c>
      <c r="AY82" s="215" t="s">
        <v>119</v>
      </c>
      <c r="BK82" s="217">
        <f>SUM(BK83:BK108)</f>
        <v>0</v>
      </c>
    </row>
    <row r="83" s="1" customFormat="1" ht="38.25" customHeight="1">
      <c r="B83" s="45"/>
      <c r="C83" s="220" t="s">
        <v>77</v>
      </c>
      <c r="D83" s="220" t="s">
        <v>122</v>
      </c>
      <c r="E83" s="221" t="s">
        <v>123</v>
      </c>
      <c r="F83" s="222" t="s">
        <v>124</v>
      </c>
      <c r="G83" s="223" t="s">
        <v>125</v>
      </c>
      <c r="H83" s="224">
        <v>63</v>
      </c>
      <c r="I83" s="225"/>
      <c r="J83" s="226">
        <f>ROUND(I83*H83,2)</f>
        <v>0</v>
      </c>
      <c r="K83" s="222" t="s">
        <v>126</v>
      </c>
      <c r="L83" s="71"/>
      <c r="M83" s="227" t="s">
        <v>21</v>
      </c>
      <c r="N83" s="228" t="s">
        <v>40</v>
      </c>
      <c r="O83" s="46"/>
      <c r="P83" s="229">
        <f>O83*H83</f>
        <v>0</v>
      </c>
      <c r="Q83" s="229">
        <v>0</v>
      </c>
      <c r="R83" s="229">
        <f>Q83*H83</f>
        <v>0</v>
      </c>
      <c r="S83" s="229">
        <v>0</v>
      </c>
      <c r="T83" s="230">
        <f>S83*H83</f>
        <v>0</v>
      </c>
      <c r="AR83" s="23" t="s">
        <v>127</v>
      </c>
      <c r="AT83" s="23" t="s">
        <v>122</v>
      </c>
      <c r="AU83" s="23" t="s">
        <v>79</v>
      </c>
      <c r="AY83" s="23" t="s">
        <v>119</v>
      </c>
      <c r="BE83" s="231">
        <f>IF(N83="základní",J83,0)</f>
        <v>0</v>
      </c>
      <c r="BF83" s="231">
        <f>IF(N83="snížená",J83,0)</f>
        <v>0</v>
      </c>
      <c r="BG83" s="231">
        <f>IF(N83="zákl. přenesená",J83,0)</f>
        <v>0</v>
      </c>
      <c r="BH83" s="231">
        <f>IF(N83="sníž. přenesená",J83,0)</f>
        <v>0</v>
      </c>
      <c r="BI83" s="231">
        <f>IF(N83="nulová",J83,0)</f>
        <v>0</v>
      </c>
      <c r="BJ83" s="23" t="s">
        <v>77</v>
      </c>
      <c r="BK83" s="231">
        <f>ROUND(I83*H83,2)</f>
        <v>0</v>
      </c>
      <c r="BL83" s="23" t="s">
        <v>127</v>
      </c>
      <c r="BM83" s="23" t="s">
        <v>128</v>
      </c>
    </row>
    <row r="84" s="11" customFormat="1">
      <c r="B84" s="232"/>
      <c r="C84" s="233"/>
      <c r="D84" s="234" t="s">
        <v>129</v>
      </c>
      <c r="E84" s="235" t="s">
        <v>21</v>
      </c>
      <c r="F84" s="236" t="s">
        <v>130</v>
      </c>
      <c r="G84" s="233"/>
      <c r="H84" s="235" t="s">
        <v>21</v>
      </c>
      <c r="I84" s="237"/>
      <c r="J84" s="233"/>
      <c r="K84" s="233"/>
      <c r="L84" s="238"/>
      <c r="M84" s="239"/>
      <c r="N84" s="240"/>
      <c r="O84" s="240"/>
      <c r="P84" s="240"/>
      <c r="Q84" s="240"/>
      <c r="R84" s="240"/>
      <c r="S84" s="240"/>
      <c r="T84" s="241"/>
      <c r="AT84" s="242" t="s">
        <v>129</v>
      </c>
      <c r="AU84" s="242" t="s">
        <v>79</v>
      </c>
      <c r="AV84" s="11" t="s">
        <v>77</v>
      </c>
      <c r="AW84" s="11" t="s">
        <v>33</v>
      </c>
      <c r="AX84" s="11" t="s">
        <v>69</v>
      </c>
      <c r="AY84" s="242" t="s">
        <v>119</v>
      </c>
    </row>
    <row r="85" s="12" customFormat="1">
      <c r="B85" s="243"/>
      <c r="C85" s="244"/>
      <c r="D85" s="234" t="s">
        <v>129</v>
      </c>
      <c r="E85" s="245" t="s">
        <v>21</v>
      </c>
      <c r="F85" s="246" t="s">
        <v>131</v>
      </c>
      <c r="G85" s="244"/>
      <c r="H85" s="247">
        <v>63</v>
      </c>
      <c r="I85" s="248"/>
      <c r="J85" s="244"/>
      <c r="K85" s="244"/>
      <c r="L85" s="249"/>
      <c r="M85" s="250"/>
      <c r="N85" s="251"/>
      <c r="O85" s="251"/>
      <c r="P85" s="251"/>
      <c r="Q85" s="251"/>
      <c r="R85" s="251"/>
      <c r="S85" s="251"/>
      <c r="T85" s="252"/>
      <c r="AT85" s="253" t="s">
        <v>129</v>
      </c>
      <c r="AU85" s="253" t="s">
        <v>79</v>
      </c>
      <c r="AV85" s="12" t="s">
        <v>79</v>
      </c>
      <c r="AW85" s="12" t="s">
        <v>33</v>
      </c>
      <c r="AX85" s="12" t="s">
        <v>77</v>
      </c>
      <c r="AY85" s="253" t="s">
        <v>119</v>
      </c>
    </row>
    <row r="86" s="1" customFormat="1" ht="63.75" customHeight="1">
      <c r="B86" s="45"/>
      <c r="C86" s="220" t="s">
        <v>79</v>
      </c>
      <c r="D86" s="220" t="s">
        <v>122</v>
      </c>
      <c r="E86" s="221" t="s">
        <v>132</v>
      </c>
      <c r="F86" s="222" t="s">
        <v>133</v>
      </c>
      <c r="G86" s="223" t="s">
        <v>125</v>
      </c>
      <c r="H86" s="224">
        <v>63</v>
      </c>
      <c r="I86" s="225"/>
      <c r="J86" s="226">
        <f>ROUND(I86*H86,2)</f>
        <v>0</v>
      </c>
      <c r="K86" s="222" t="s">
        <v>126</v>
      </c>
      <c r="L86" s="71"/>
      <c r="M86" s="227" t="s">
        <v>21</v>
      </c>
      <c r="N86" s="228" t="s">
        <v>40</v>
      </c>
      <c r="O86" s="46"/>
      <c r="P86" s="229">
        <f>O86*H86</f>
        <v>0</v>
      </c>
      <c r="Q86" s="229">
        <v>0</v>
      </c>
      <c r="R86" s="229">
        <f>Q86*H86</f>
        <v>0</v>
      </c>
      <c r="S86" s="229">
        <v>0</v>
      </c>
      <c r="T86" s="230">
        <f>S86*H86</f>
        <v>0</v>
      </c>
      <c r="AR86" s="23" t="s">
        <v>127</v>
      </c>
      <c r="AT86" s="23" t="s">
        <v>122</v>
      </c>
      <c r="AU86" s="23" t="s">
        <v>79</v>
      </c>
      <c r="AY86" s="23" t="s">
        <v>119</v>
      </c>
      <c r="BE86" s="231">
        <f>IF(N86="základní",J86,0)</f>
        <v>0</v>
      </c>
      <c r="BF86" s="231">
        <f>IF(N86="snížená",J86,0)</f>
        <v>0</v>
      </c>
      <c r="BG86" s="231">
        <f>IF(N86="zákl. přenesená",J86,0)</f>
        <v>0</v>
      </c>
      <c r="BH86" s="231">
        <f>IF(N86="sníž. přenesená",J86,0)</f>
        <v>0</v>
      </c>
      <c r="BI86" s="231">
        <f>IF(N86="nulová",J86,0)</f>
        <v>0</v>
      </c>
      <c r="BJ86" s="23" t="s">
        <v>77</v>
      </c>
      <c r="BK86" s="231">
        <f>ROUND(I86*H86,2)</f>
        <v>0</v>
      </c>
      <c r="BL86" s="23" t="s">
        <v>127</v>
      </c>
      <c r="BM86" s="23" t="s">
        <v>134</v>
      </c>
    </row>
    <row r="87" s="11" customFormat="1">
      <c r="B87" s="232"/>
      <c r="C87" s="233"/>
      <c r="D87" s="234" t="s">
        <v>129</v>
      </c>
      <c r="E87" s="235" t="s">
        <v>21</v>
      </c>
      <c r="F87" s="236" t="s">
        <v>135</v>
      </c>
      <c r="G87" s="233"/>
      <c r="H87" s="235" t="s">
        <v>21</v>
      </c>
      <c r="I87" s="237"/>
      <c r="J87" s="233"/>
      <c r="K87" s="233"/>
      <c r="L87" s="238"/>
      <c r="M87" s="239"/>
      <c r="N87" s="240"/>
      <c r="O87" s="240"/>
      <c r="P87" s="240"/>
      <c r="Q87" s="240"/>
      <c r="R87" s="240"/>
      <c r="S87" s="240"/>
      <c r="T87" s="241"/>
      <c r="AT87" s="242" t="s">
        <v>129</v>
      </c>
      <c r="AU87" s="242" t="s">
        <v>79</v>
      </c>
      <c r="AV87" s="11" t="s">
        <v>77</v>
      </c>
      <c r="AW87" s="11" t="s">
        <v>33</v>
      </c>
      <c r="AX87" s="11" t="s">
        <v>69</v>
      </c>
      <c r="AY87" s="242" t="s">
        <v>119</v>
      </c>
    </row>
    <row r="88" s="12" customFormat="1">
      <c r="B88" s="243"/>
      <c r="C88" s="244"/>
      <c r="D88" s="234" t="s">
        <v>129</v>
      </c>
      <c r="E88" s="245" t="s">
        <v>21</v>
      </c>
      <c r="F88" s="246" t="s">
        <v>136</v>
      </c>
      <c r="G88" s="244"/>
      <c r="H88" s="247">
        <v>63</v>
      </c>
      <c r="I88" s="248"/>
      <c r="J88" s="244"/>
      <c r="K88" s="244"/>
      <c r="L88" s="249"/>
      <c r="M88" s="250"/>
      <c r="N88" s="251"/>
      <c r="O88" s="251"/>
      <c r="P88" s="251"/>
      <c r="Q88" s="251"/>
      <c r="R88" s="251"/>
      <c r="S88" s="251"/>
      <c r="T88" s="252"/>
      <c r="AT88" s="253" t="s">
        <v>129</v>
      </c>
      <c r="AU88" s="253" t="s">
        <v>79</v>
      </c>
      <c r="AV88" s="12" t="s">
        <v>79</v>
      </c>
      <c r="AW88" s="12" t="s">
        <v>33</v>
      </c>
      <c r="AX88" s="12" t="s">
        <v>77</v>
      </c>
      <c r="AY88" s="253" t="s">
        <v>119</v>
      </c>
    </row>
    <row r="89" s="1" customFormat="1" ht="51" customHeight="1">
      <c r="B89" s="45"/>
      <c r="C89" s="220" t="s">
        <v>137</v>
      </c>
      <c r="D89" s="220" t="s">
        <v>122</v>
      </c>
      <c r="E89" s="221" t="s">
        <v>138</v>
      </c>
      <c r="F89" s="222" t="s">
        <v>139</v>
      </c>
      <c r="G89" s="223" t="s">
        <v>125</v>
      </c>
      <c r="H89" s="224">
        <v>30</v>
      </c>
      <c r="I89" s="225"/>
      <c r="J89" s="226">
        <f>ROUND(I89*H89,2)</f>
        <v>0</v>
      </c>
      <c r="K89" s="222" t="s">
        <v>126</v>
      </c>
      <c r="L89" s="71"/>
      <c r="M89" s="227" t="s">
        <v>21</v>
      </c>
      <c r="N89" s="228" t="s">
        <v>40</v>
      </c>
      <c r="O89" s="46"/>
      <c r="P89" s="229">
        <f>O89*H89</f>
        <v>0</v>
      </c>
      <c r="Q89" s="229">
        <v>0</v>
      </c>
      <c r="R89" s="229">
        <f>Q89*H89</f>
        <v>0</v>
      </c>
      <c r="S89" s="229">
        <v>0</v>
      </c>
      <c r="T89" s="230">
        <f>S89*H89</f>
        <v>0</v>
      </c>
      <c r="AR89" s="23" t="s">
        <v>127</v>
      </c>
      <c r="AT89" s="23" t="s">
        <v>122</v>
      </c>
      <c r="AU89" s="23" t="s">
        <v>79</v>
      </c>
      <c r="AY89" s="23" t="s">
        <v>119</v>
      </c>
      <c r="BE89" s="231">
        <f>IF(N89="základní",J89,0)</f>
        <v>0</v>
      </c>
      <c r="BF89" s="231">
        <f>IF(N89="snížená",J89,0)</f>
        <v>0</v>
      </c>
      <c r="BG89" s="231">
        <f>IF(N89="zákl. přenesená",J89,0)</f>
        <v>0</v>
      </c>
      <c r="BH89" s="231">
        <f>IF(N89="sníž. přenesená",J89,0)</f>
        <v>0</v>
      </c>
      <c r="BI89" s="231">
        <f>IF(N89="nulová",J89,0)</f>
        <v>0</v>
      </c>
      <c r="BJ89" s="23" t="s">
        <v>77</v>
      </c>
      <c r="BK89" s="231">
        <f>ROUND(I89*H89,2)</f>
        <v>0</v>
      </c>
      <c r="BL89" s="23" t="s">
        <v>127</v>
      </c>
      <c r="BM89" s="23" t="s">
        <v>140</v>
      </c>
    </row>
    <row r="90" s="12" customFormat="1">
      <c r="B90" s="243"/>
      <c r="C90" s="244"/>
      <c r="D90" s="234" t="s">
        <v>129</v>
      </c>
      <c r="E90" s="245" t="s">
        <v>21</v>
      </c>
      <c r="F90" s="246" t="s">
        <v>141</v>
      </c>
      <c r="G90" s="244"/>
      <c r="H90" s="247">
        <v>30</v>
      </c>
      <c r="I90" s="248"/>
      <c r="J90" s="244"/>
      <c r="K90" s="244"/>
      <c r="L90" s="249"/>
      <c r="M90" s="250"/>
      <c r="N90" s="251"/>
      <c r="O90" s="251"/>
      <c r="P90" s="251"/>
      <c r="Q90" s="251"/>
      <c r="R90" s="251"/>
      <c r="S90" s="251"/>
      <c r="T90" s="252"/>
      <c r="AT90" s="253" t="s">
        <v>129</v>
      </c>
      <c r="AU90" s="253" t="s">
        <v>79</v>
      </c>
      <c r="AV90" s="12" t="s">
        <v>79</v>
      </c>
      <c r="AW90" s="12" t="s">
        <v>33</v>
      </c>
      <c r="AX90" s="12" t="s">
        <v>77</v>
      </c>
      <c r="AY90" s="253" t="s">
        <v>119</v>
      </c>
    </row>
    <row r="91" s="1" customFormat="1" ht="51" customHeight="1">
      <c r="B91" s="45"/>
      <c r="C91" s="220" t="s">
        <v>127</v>
      </c>
      <c r="D91" s="220" t="s">
        <v>122</v>
      </c>
      <c r="E91" s="221" t="s">
        <v>142</v>
      </c>
      <c r="F91" s="222" t="s">
        <v>143</v>
      </c>
      <c r="G91" s="223" t="s">
        <v>144</v>
      </c>
      <c r="H91" s="224">
        <v>0.050000000000000003</v>
      </c>
      <c r="I91" s="225"/>
      <c r="J91" s="226">
        <f>ROUND(I91*H91,2)</f>
        <v>0</v>
      </c>
      <c r="K91" s="222" t="s">
        <v>126</v>
      </c>
      <c r="L91" s="71"/>
      <c r="M91" s="227" t="s">
        <v>21</v>
      </c>
      <c r="N91" s="228" t="s">
        <v>40</v>
      </c>
      <c r="O91" s="46"/>
      <c r="P91" s="229">
        <f>O91*H91</f>
        <v>0</v>
      </c>
      <c r="Q91" s="229">
        <v>0</v>
      </c>
      <c r="R91" s="229">
        <f>Q91*H91</f>
        <v>0</v>
      </c>
      <c r="S91" s="229">
        <v>0</v>
      </c>
      <c r="T91" s="230">
        <f>S91*H91</f>
        <v>0</v>
      </c>
      <c r="AR91" s="23" t="s">
        <v>127</v>
      </c>
      <c r="AT91" s="23" t="s">
        <v>122</v>
      </c>
      <c r="AU91" s="23" t="s">
        <v>79</v>
      </c>
      <c r="AY91" s="23" t="s">
        <v>119</v>
      </c>
      <c r="BE91" s="231">
        <f>IF(N91="základní",J91,0)</f>
        <v>0</v>
      </c>
      <c r="BF91" s="231">
        <f>IF(N91="snížená",J91,0)</f>
        <v>0</v>
      </c>
      <c r="BG91" s="231">
        <f>IF(N91="zákl. přenesená",J91,0)</f>
        <v>0</v>
      </c>
      <c r="BH91" s="231">
        <f>IF(N91="sníž. přenesená",J91,0)</f>
        <v>0</v>
      </c>
      <c r="BI91" s="231">
        <f>IF(N91="nulová",J91,0)</f>
        <v>0</v>
      </c>
      <c r="BJ91" s="23" t="s">
        <v>77</v>
      </c>
      <c r="BK91" s="231">
        <f>ROUND(I91*H91,2)</f>
        <v>0</v>
      </c>
      <c r="BL91" s="23" t="s">
        <v>127</v>
      </c>
      <c r="BM91" s="23" t="s">
        <v>145</v>
      </c>
    </row>
    <row r="92" s="1" customFormat="1" ht="25.5" customHeight="1">
      <c r="B92" s="45"/>
      <c r="C92" s="254" t="s">
        <v>120</v>
      </c>
      <c r="D92" s="254" t="s">
        <v>146</v>
      </c>
      <c r="E92" s="255" t="s">
        <v>147</v>
      </c>
      <c r="F92" s="256" t="s">
        <v>148</v>
      </c>
      <c r="G92" s="257" t="s">
        <v>149</v>
      </c>
      <c r="H92" s="258">
        <v>158.09999999999999</v>
      </c>
      <c r="I92" s="259"/>
      <c r="J92" s="260">
        <f>ROUND(I92*H92,2)</f>
        <v>0</v>
      </c>
      <c r="K92" s="256" t="s">
        <v>126</v>
      </c>
      <c r="L92" s="261"/>
      <c r="M92" s="262" t="s">
        <v>21</v>
      </c>
      <c r="N92" s="263" t="s">
        <v>40</v>
      </c>
      <c r="O92" s="46"/>
      <c r="P92" s="229">
        <f>O92*H92</f>
        <v>0</v>
      </c>
      <c r="Q92" s="229">
        <v>1000</v>
      </c>
      <c r="R92" s="229">
        <f>Q92*H92</f>
        <v>158100</v>
      </c>
      <c r="S92" s="229">
        <v>0</v>
      </c>
      <c r="T92" s="230">
        <f>S92*H92</f>
        <v>0</v>
      </c>
      <c r="AR92" s="23" t="s">
        <v>150</v>
      </c>
      <c r="AT92" s="23" t="s">
        <v>146</v>
      </c>
      <c r="AU92" s="23" t="s">
        <v>79</v>
      </c>
      <c r="AY92" s="23" t="s">
        <v>119</v>
      </c>
      <c r="BE92" s="231">
        <f>IF(N92="základní",J92,0)</f>
        <v>0</v>
      </c>
      <c r="BF92" s="231">
        <f>IF(N92="snížená",J92,0)</f>
        <v>0</v>
      </c>
      <c r="BG92" s="231">
        <f>IF(N92="zákl. přenesená",J92,0)</f>
        <v>0</v>
      </c>
      <c r="BH92" s="231">
        <f>IF(N92="sníž. přenesená",J92,0)</f>
        <v>0</v>
      </c>
      <c r="BI92" s="231">
        <f>IF(N92="nulová",J92,0)</f>
        <v>0</v>
      </c>
      <c r="BJ92" s="23" t="s">
        <v>77</v>
      </c>
      <c r="BK92" s="231">
        <f>ROUND(I92*H92,2)</f>
        <v>0</v>
      </c>
      <c r="BL92" s="23" t="s">
        <v>127</v>
      </c>
      <c r="BM92" s="23" t="s">
        <v>151</v>
      </c>
    </row>
    <row r="93" s="12" customFormat="1">
      <c r="B93" s="243"/>
      <c r="C93" s="244"/>
      <c r="D93" s="234" t="s">
        <v>129</v>
      </c>
      <c r="E93" s="245" t="s">
        <v>21</v>
      </c>
      <c r="F93" s="246" t="s">
        <v>152</v>
      </c>
      <c r="G93" s="244"/>
      <c r="H93" s="247">
        <v>158.09999999999999</v>
      </c>
      <c r="I93" s="248"/>
      <c r="J93" s="244"/>
      <c r="K93" s="244"/>
      <c r="L93" s="249"/>
      <c r="M93" s="250"/>
      <c r="N93" s="251"/>
      <c r="O93" s="251"/>
      <c r="P93" s="251"/>
      <c r="Q93" s="251"/>
      <c r="R93" s="251"/>
      <c r="S93" s="251"/>
      <c r="T93" s="252"/>
      <c r="AT93" s="253" t="s">
        <v>129</v>
      </c>
      <c r="AU93" s="253" t="s">
        <v>79</v>
      </c>
      <c r="AV93" s="12" t="s">
        <v>79</v>
      </c>
      <c r="AW93" s="12" t="s">
        <v>33</v>
      </c>
      <c r="AX93" s="12" t="s">
        <v>69</v>
      </c>
      <c r="AY93" s="253" t="s">
        <v>119</v>
      </c>
    </row>
    <row r="94" s="1" customFormat="1" ht="63.75" customHeight="1">
      <c r="B94" s="45"/>
      <c r="C94" s="220" t="s">
        <v>153</v>
      </c>
      <c r="D94" s="220" t="s">
        <v>122</v>
      </c>
      <c r="E94" s="221" t="s">
        <v>154</v>
      </c>
      <c r="F94" s="222" t="s">
        <v>155</v>
      </c>
      <c r="G94" s="223" t="s">
        <v>144</v>
      </c>
      <c r="H94" s="224">
        <v>0.050000000000000003</v>
      </c>
      <c r="I94" s="225"/>
      <c r="J94" s="226">
        <f>ROUND(I94*H94,2)</f>
        <v>0</v>
      </c>
      <c r="K94" s="222" t="s">
        <v>126</v>
      </c>
      <c r="L94" s="71"/>
      <c r="M94" s="227" t="s">
        <v>21</v>
      </c>
      <c r="N94" s="228" t="s">
        <v>40</v>
      </c>
      <c r="O94" s="46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" t="s">
        <v>127</v>
      </c>
      <c r="AT94" s="23" t="s">
        <v>122</v>
      </c>
      <c r="AU94" s="23" t="s">
        <v>79</v>
      </c>
      <c r="AY94" s="23" t="s">
        <v>119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3" t="s">
        <v>77</v>
      </c>
      <c r="BK94" s="231">
        <f>ROUND(I94*H94,2)</f>
        <v>0</v>
      </c>
      <c r="BL94" s="23" t="s">
        <v>127</v>
      </c>
      <c r="BM94" s="23" t="s">
        <v>156</v>
      </c>
    </row>
    <row r="95" s="1" customFormat="1" ht="25.5" customHeight="1">
      <c r="B95" s="45"/>
      <c r="C95" s="220" t="s">
        <v>157</v>
      </c>
      <c r="D95" s="220" t="s">
        <v>122</v>
      </c>
      <c r="E95" s="221" t="s">
        <v>158</v>
      </c>
      <c r="F95" s="222" t="s">
        <v>159</v>
      </c>
      <c r="G95" s="223" t="s">
        <v>144</v>
      </c>
      <c r="H95" s="224">
        <v>0.050000000000000003</v>
      </c>
      <c r="I95" s="225"/>
      <c r="J95" s="226">
        <f>ROUND(I95*H95,2)</f>
        <v>0</v>
      </c>
      <c r="K95" s="222" t="s">
        <v>126</v>
      </c>
      <c r="L95" s="71"/>
      <c r="M95" s="227" t="s">
        <v>21</v>
      </c>
      <c r="N95" s="228" t="s">
        <v>40</v>
      </c>
      <c r="O95" s="46"/>
      <c r="P95" s="229">
        <f>O95*H95</f>
        <v>0</v>
      </c>
      <c r="Q95" s="229">
        <v>0</v>
      </c>
      <c r="R95" s="229">
        <f>Q95*H95</f>
        <v>0</v>
      </c>
      <c r="S95" s="229">
        <v>0</v>
      </c>
      <c r="T95" s="230">
        <f>S95*H95</f>
        <v>0</v>
      </c>
      <c r="AR95" s="23" t="s">
        <v>127</v>
      </c>
      <c r="AT95" s="23" t="s">
        <v>122</v>
      </c>
      <c r="AU95" s="23" t="s">
        <v>79</v>
      </c>
      <c r="AY95" s="23" t="s">
        <v>119</v>
      </c>
      <c r="BE95" s="231">
        <f>IF(N95="základní",J95,0)</f>
        <v>0</v>
      </c>
      <c r="BF95" s="231">
        <f>IF(N95="snížená",J95,0)</f>
        <v>0</v>
      </c>
      <c r="BG95" s="231">
        <f>IF(N95="zákl. přenesená",J95,0)</f>
        <v>0</v>
      </c>
      <c r="BH95" s="231">
        <f>IF(N95="sníž. přenesená",J95,0)</f>
        <v>0</v>
      </c>
      <c r="BI95" s="231">
        <f>IF(N95="nulová",J95,0)</f>
        <v>0</v>
      </c>
      <c r="BJ95" s="23" t="s">
        <v>77</v>
      </c>
      <c r="BK95" s="231">
        <f>ROUND(I95*H95,2)</f>
        <v>0</v>
      </c>
      <c r="BL95" s="23" t="s">
        <v>127</v>
      </c>
      <c r="BM95" s="23" t="s">
        <v>160</v>
      </c>
    </row>
    <row r="96" s="12" customFormat="1">
      <c r="B96" s="243"/>
      <c r="C96" s="244"/>
      <c r="D96" s="234" t="s">
        <v>129</v>
      </c>
      <c r="E96" s="245" t="s">
        <v>21</v>
      </c>
      <c r="F96" s="246" t="s">
        <v>161</v>
      </c>
      <c r="G96" s="244"/>
      <c r="H96" s="247">
        <v>0.050000000000000003</v>
      </c>
      <c r="I96" s="248"/>
      <c r="J96" s="244"/>
      <c r="K96" s="244"/>
      <c r="L96" s="249"/>
      <c r="M96" s="250"/>
      <c r="N96" s="251"/>
      <c r="O96" s="251"/>
      <c r="P96" s="251"/>
      <c r="Q96" s="251"/>
      <c r="R96" s="251"/>
      <c r="S96" s="251"/>
      <c r="T96" s="252"/>
      <c r="AT96" s="253" t="s">
        <v>129</v>
      </c>
      <c r="AU96" s="253" t="s">
        <v>79</v>
      </c>
      <c r="AV96" s="12" t="s">
        <v>79</v>
      </c>
      <c r="AW96" s="12" t="s">
        <v>33</v>
      </c>
      <c r="AX96" s="12" t="s">
        <v>77</v>
      </c>
      <c r="AY96" s="253" t="s">
        <v>119</v>
      </c>
    </row>
    <row r="97" s="1" customFormat="1" ht="51" customHeight="1">
      <c r="B97" s="45"/>
      <c r="C97" s="220" t="s">
        <v>150</v>
      </c>
      <c r="D97" s="220" t="s">
        <v>122</v>
      </c>
      <c r="E97" s="221" t="s">
        <v>162</v>
      </c>
      <c r="F97" s="222" t="s">
        <v>163</v>
      </c>
      <c r="G97" s="223" t="s">
        <v>164</v>
      </c>
      <c r="H97" s="224">
        <v>75</v>
      </c>
      <c r="I97" s="225"/>
      <c r="J97" s="226">
        <f>ROUND(I97*H97,2)</f>
        <v>0</v>
      </c>
      <c r="K97" s="222" t="s">
        <v>126</v>
      </c>
      <c r="L97" s="71"/>
      <c r="M97" s="227" t="s">
        <v>21</v>
      </c>
      <c r="N97" s="228" t="s">
        <v>40</v>
      </c>
      <c r="O97" s="46"/>
      <c r="P97" s="229">
        <f>O97*H97</f>
        <v>0</v>
      </c>
      <c r="Q97" s="229">
        <v>0</v>
      </c>
      <c r="R97" s="229">
        <f>Q97*H97</f>
        <v>0</v>
      </c>
      <c r="S97" s="229">
        <v>0</v>
      </c>
      <c r="T97" s="230">
        <f>S97*H97</f>
        <v>0</v>
      </c>
      <c r="AR97" s="23" t="s">
        <v>127</v>
      </c>
      <c r="AT97" s="23" t="s">
        <v>122</v>
      </c>
      <c r="AU97" s="23" t="s">
        <v>79</v>
      </c>
      <c r="AY97" s="23" t="s">
        <v>119</v>
      </c>
      <c r="BE97" s="231">
        <f>IF(N97="základní",J97,0)</f>
        <v>0</v>
      </c>
      <c r="BF97" s="231">
        <f>IF(N97="snížená",J97,0)</f>
        <v>0</v>
      </c>
      <c r="BG97" s="231">
        <f>IF(N97="zákl. přenesená",J97,0)</f>
        <v>0</v>
      </c>
      <c r="BH97" s="231">
        <f>IF(N97="sníž. přenesená",J97,0)</f>
        <v>0</v>
      </c>
      <c r="BI97" s="231">
        <f>IF(N97="nulová",J97,0)</f>
        <v>0</v>
      </c>
      <c r="BJ97" s="23" t="s">
        <v>77</v>
      </c>
      <c r="BK97" s="231">
        <f>ROUND(I97*H97,2)</f>
        <v>0</v>
      </c>
      <c r="BL97" s="23" t="s">
        <v>127</v>
      </c>
      <c r="BM97" s="23" t="s">
        <v>165</v>
      </c>
    </row>
    <row r="98" s="11" customFormat="1">
      <c r="B98" s="232"/>
      <c r="C98" s="233"/>
      <c r="D98" s="234" t="s">
        <v>129</v>
      </c>
      <c r="E98" s="235" t="s">
        <v>21</v>
      </c>
      <c r="F98" s="236" t="s">
        <v>166</v>
      </c>
      <c r="G98" s="233"/>
      <c r="H98" s="235" t="s">
        <v>21</v>
      </c>
      <c r="I98" s="237"/>
      <c r="J98" s="233"/>
      <c r="K98" s="233"/>
      <c r="L98" s="238"/>
      <c r="M98" s="239"/>
      <c r="N98" s="240"/>
      <c r="O98" s="240"/>
      <c r="P98" s="240"/>
      <c r="Q98" s="240"/>
      <c r="R98" s="240"/>
      <c r="S98" s="240"/>
      <c r="T98" s="241"/>
      <c r="AT98" s="242" t="s">
        <v>129</v>
      </c>
      <c r="AU98" s="242" t="s">
        <v>79</v>
      </c>
      <c r="AV98" s="11" t="s">
        <v>77</v>
      </c>
      <c r="AW98" s="11" t="s">
        <v>33</v>
      </c>
      <c r="AX98" s="11" t="s">
        <v>69</v>
      </c>
      <c r="AY98" s="242" t="s">
        <v>119</v>
      </c>
    </row>
    <row r="99" s="11" customFormat="1">
      <c r="B99" s="232"/>
      <c r="C99" s="233"/>
      <c r="D99" s="234" t="s">
        <v>129</v>
      </c>
      <c r="E99" s="235" t="s">
        <v>21</v>
      </c>
      <c r="F99" s="236" t="s">
        <v>167</v>
      </c>
      <c r="G99" s="233"/>
      <c r="H99" s="235" t="s">
        <v>21</v>
      </c>
      <c r="I99" s="237"/>
      <c r="J99" s="233"/>
      <c r="K99" s="233"/>
      <c r="L99" s="238"/>
      <c r="M99" s="239"/>
      <c r="N99" s="240"/>
      <c r="O99" s="240"/>
      <c r="P99" s="240"/>
      <c r="Q99" s="240"/>
      <c r="R99" s="240"/>
      <c r="S99" s="240"/>
      <c r="T99" s="241"/>
      <c r="AT99" s="242" t="s">
        <v>129</v>
      </c>
      <c r="AU99" s="242" t="s">
        <v>79</v>
      </c>
      <c r="AV99" s="11" t="s">
        <v>77</v>
      </c>
      <c r="AW99" s="11" t="s">
        <v>33</v>
      </c>
      <c r="AX99" s="11" t="s">
        <v>69</v>
      </c>
      <c r="AY99" s="242" t="s">
        <v>119</v>
      </c>
    </row>
    <row r="100" s="12" customFormat="1">
      <c r="B100" s="243"/>
      <c r="C100" s="244"/>
      <c r="D100" s="234" t="s">
        <v>129</v>
      </c>
      <c r="E100" s="245" t="s">
        <v>21</v>
      </c>
      <c r="F100" s="246" t="s">
        <v>168</v>
      </c>
      <c r="G100" s="244"/>
      <c r="H100" s="247">
        <v>75</v>
      </c>
      <c r="I100" s="248"/>
      <c r="J100" s="244"/>
      <c r="K100" s="244"/>
      <c r="L100" s="249"/>
      <c r="M100" s="250"/>
      <c r="N100" s="251"/>
      <c r="O100" s="251"/>
      <c r="P100" s="251"/>
      <c r="Q100" s="251"/>
      <c r="R100" s="251"/>
      <c r="S100" s="251"/>
      <c r="T100" s="252"/>
      <c r="AT100" s="253" t="s">
        <v>129</v>
      </c>
      <c r="AU100" s="253" t="s">
        <v>79</v>
      </c>
      <c r="AV100" s="12" t="s">
        <v>79</v>
      </c>
      <c r="AW100" s="12" t="s">
        <v>33</v>
      </c>
      <c r="AX100" s="12" t="s">
        <v>77</v>
      </c>
      <c r="AY100" s="253" t="s">
        <v>119</v>
      </c>
    </row>
    <row r="101" s="1" customFormat="1" ht="89.25" customHeight="1">
      <c r="B101" s="45"/>
      <c r="C101" s="220" t="s">
        <v>169</v>
      </c>
      <c r="D101" s="220" t="s">
        <v>122</v>
      </c>
      <c r="E101" s="221" t="s">
        <v>170</v>
      </c>
      <c r="F101" s="222" t="s">
        <v>171</v>
      </c>
      <c r="G101" s="223" t="s">
        <v>144</v>
      </c>
      <c r="H101" s="224">
        <v>0.35999999999999999</v>
      </c>
      <c r="I101" s="225"/>
      <c r="J101" s="226">
        <f>ROUND(I101*H101,2)</f>
        <v>0</v>
      </c>
      <c r="K101" s="222" t="s">
        <v>126</v>
      </c>
      <c r="L101" s="71"/>
      <c r="M101" s="227" t="s">
        <v>21</v>
      </c>
      <c r="N101" s="228" t="s">
        <v>40</v>
      </c>
      <c r="O101" s="46"/>
      <c r="P101" s="229">
        <f>O101*H101</f>
        <v>0</v>
      </c>
      <c r="Q101" s="229">
        <v>0</v>
      </c>
      <c r="R101" s="229">
        <f>Q101*H101</f>
        <v>0</v>
      </c>
      <c r="S101" s="229">
        <v>0</v>
      </c>
      <c r="T101" s="230">
        <f>S101*H101</f>
        <v>0</v>
      </c>
      <c r="AR101" s="23" t="s">
        <v>127</v>
      </c>
      <c r="AT101" s="23" t="s">
        <v>122</v>
      </c>
      <c r="AU101" s="23" t="s">
        <v>79</v>
      </c>
      <c r="AY101" s="23" t="s">
        <v>119</v>
      </c>
      <c r="BE101" s="231">
        <f>IF(N101="základní",J101,0)</f>
        <v>0</v>
      </c>
      <c r="BF101" s="231">
        <f>IF(N101="snížená",J101,0)</f>
        <v>0</v>
      </c>
      <c r="BG101" s="231">
        <f>IF(N101="zákl. přenesená",J101,0)</f>
        <v>0</v>
      </c>
      <c r="BH101" s="231">
        <f>IF(N101="sníž. přenesená",J101,0)</f>
        <v>0</v>
      </c>
      <c r="BI101" s="231">
        <f>IF(N101="nulová",J101,0)</f>
        <v>0</v>
      </c>
      <c r="BJ101" s="23" t="s">
        <v>77</v>
      </c>
      <c r="BK101" s="231">
        <f>ROUND(I101*H101,2)</f>
        <v>0</v>
      </c>
      <c r="BL101" s="23" t="s">
        <v>127</v>
      </c>
      <c r="BM101" s="23" t="s">
        <v>172</v>
      </c>
    </row>
    <row r="102" s="1" customFormat="1" ht="16.5" customHeight="1">
      <c r="B102" s="45"/>
      <c r="C102" s="254" t="s">
        <v>173</v>
      </c>
      <c r="D102" s="254" t="s">
        <v>146</v>
      </c>
      <c r="E102" s="255" t="s">
        <v>174</v>
      </c>
      <c r="F102" s="256" t="s">
        <v>175</v>
      </c>
      <c r="G102" s="257" t="s">
        <v>176</v>
      </c>
      <c r="H102" s="258">
        <v>320</v>
      </c>
      <c r="I102" s="259"/>
      <c r="J102" s="260">
        <f>ROUND(I102*H102,2)</f>
        <v>0</v>
      </c>
      <c r="K102" s="256" t="s">
        <v>126</v>
      </c>
      <c r="L102" s="261"/>
      <c r="M102" s="262" t="s">
        <v>21</v>
      </c>
      <c r="N102" s="263" t="s">
        <v>40</v>
      </c>
      <c r="O102" s="46"/>
      <c r="P102" s="229">
        <f>O102*H102</f>
        <v>0</v>
      </c>
      <c r="Q102" s="229">
        <v>0.52000000000000002</v>
      </c>
      <c r="R102" s="229">
        <f>Q102*H102</f>
        <v>166.40000000000001</v>
      </c>
      <c r="S102" s="229">
        <v>0</v>
      </c>
      <c r="T102" s="230">
        <f>S102*H102</f>
        <v>0</v>
      </c>
      <c r="AR102" s="23" t="s">
        <v>150</v>
      </c>
      <c r="AT102" s="23" t="s">
        <v>146</v>
      </c>
      <c r="AU102" s="23" t="s">
        <v>79</v>
      </c>
      <c r="AY102" s="23" t="s">
        <v>119</v>
      </c>
      <c r="BE102" s="231">
        <f>IF(N102="základní",J102,0)</f>
        <v>0</v>
      </c>
      <c r="BF102" s="231">
        <f>IF(N102="snížená",J102,0)</f>
        <v>0</v>
      </c>
      <c r="BG102" s="231">
        <f>IF(N102="zákl. přenesená",J102,0)</f>
        <v>0</v>
      </c>
      <c r="BH102" s="231">
        <f>IF(N102="sníž. přenesená",J102,0)</f>
        <v>0</v>
      </c>
      <c r="BI102" s="231">
        <f>IF(N102="nulová",J102,0)</f>
        <v>0</v>
      </c>
      <c r="BJ102" s="23" t="s">
        <v>77</v>
      </c>
      <c r="BK102" s="231">
        <f>ROUND(I102*H102,2)</f>
        <v>0</v>
      </c>
      <c r="BL102" s="23" t="s">
        <v>127</v>
      </c>
      <c r="BM102" s="23" t="s">
        <v>177</v>
      </c>
    </row>
    <row r="103" s="12" customFormat="1">
      <c r="B103" s="243"/>
      <c r="C103" s="244"/>
      <c r="D103" s="234" t="s">
        <v>129</v>
      </c>
      <c r="E103" s="245" t="s">
        <v>21</v>
      </c>
      <c r="F103" s="246" t="s">
        <v>178</v>
      </c>
      <c r="G103" s="244"/>
      <c r="H103" s="247">
        <v>320</v>
      </c>
      <c r="I103" s="248"/>
      <c r="J103" s="244"/>
      <c r="K103" s="244"/>
      <c r="L103" s="249"/>
      <c r="M103" s="250"/>
      <c r="N103" s="251"/>
      <c r="O103" s="251"/>
      <c r="P103" s="251"/>
      <c r="Q103" s="251"/>
      <c r="R103" s="251"/>
      <c r="S103" s="251"/>
      <c r="T103" s="252"/>
      <c r="AT103" s="253" t="s">
        <v>129</v>
      </c>
      <c r="AU103" s="253" t="s">
        <v>79</v>
      </c>
      <c r="AV103" s="12" t="s">
        <v>79</v>
      </c>
      <c r="AW103" s="12" t="s">
        <v>33</v>
      </c>
      <c r="AX103" s="12" t="s">
        <v>77</v>
      </c>
      <c r="AY103" s="253" t="s">
        <v>119</v>
      </c>
    </row>
    <row r="104" s="1" customFormat="1" ht="16.5" customHeight="1">
      <c r="B104" s="45"/>
      <c r="C104" s="254" t="s">
        <v>179</v>
      </c>
      <c r="D104" s="254" t="s">
        <v>146</v>
      </c>
      <c r="E104" s="255" t="s">
        <v>180</v>
      </c>
      <c r="F104" s="256" t="s">
        <v>181</v>
      </c>
      <c r="G104" s="257" t="s">
        <v>176</v>
      </c>
      <c r="H104" s="258">
        <v>166.667</v>
      </c>
      <c r="I104" s="259"/>
      <c r="J104" s="260">
        <f>ROUND(I104*H104,2)</f>
        <v>0</v>
      </c>
      <c r="K104" s="256" t="s">
        <v>126</v>
      </c>
      <c r="L104" s="261"/>
      <c r="M104" s="262" t="s">
        <v>21</v>
      </c>
      <c r="N104" s="263" t="s">
        <v>40</v>
      </c>
      <c r="O104" s="46"/>
      <c r="P104" s="229">
        <f>O104*H104</f>
        <v>0</v>
      </c>
      <c r="Q104" s="229">
        <v>0.17999999999999999</v>
      </c>
      <c r="R104" s="229">
        <f>Q104*H104</f>
        <v>30.000059999999998</v>
      </c>
      <c r="S104" s="229">
        <v>0</v>
      </c>
      <c r="T104" s="230">
        <f>S104*H104</f>
        <v>0</v>
      </c>
      <c r="AR104" s="23" t="s">
        <v>150</v>
      </c>
      <c r="AT104" s="23" t="s">
        <v>146</v>
      </c>
      <c r="AU104" s="23" t="s">
        <v>79</v>
      </c>
      <c r="AY104" s="23" t="s">
        <v>119</v>
      </c>
      <c r="BE104" s="231">
        <f>IF(N104="základní",J104,0)</f>
        <v>0</v>
      </c>
      <c r="BF104" s="231">
        <f>IF(N104="snížená",J104,0)</f>
        <v>0</v>
      </c>
      <c r="BG104" s="231">
        <f>IF(N104="zákl. přenesená",J104,0)</f>
        <v>0</v>
      </c>
      <c r="BH104" s="231">
        <f>IF(N104="sníž. přenesená",J104,0)</f>
        <v>0</v>
      </c>
      <c r="BI104" s="231">
        <f>IF(N104="nulová",J104,0)</f>
        <v>0</v>
      </c>
      <c r="BJ104" s="23" t="s">
        <v>77</v>
      </c>
      <c r="BK104" s="231">
        <f>ROUND(I104*H104,2)</f>
        <v>0</v>
      </c>
      <c r="BL104" s="23" t="s">
        <v>127</v>
      </c>
      <c r="BM104" s="23" t="s">
        <v>182</v>
      </c>
    </row>
    <row r="105" s="12" customFormat="1">
      <c r="B105" s="243"/>
      <c r="C105" s="244"/>
      <c r="D105" s="234" t="s">
        <v>129</v>
      </c>
      <c r="E105" s="245" t="s">
        <v>21</v>
      </c>
      <c r="F105" s="246" t="s">
        <v>183</v>
      </c>
      <c r="G105" s="244"/>
      <c r="H105" s="247">
        <v>166.667</v>
      </c>
      <c r="I105" s="248"/>
      <c r="J105" s="244"/>
      <c r="K105" s="244"/>
      <c r="L105" s="249"/>
      <c r="M105" s="250"/>
      <c r="N105" s="251"/>
      <c r="O105" s="251"/>
      <c r="P105" s="251"/>
      <c r="Q105" s="251"/>
      <c r="R105" s="251"/>
      <c r="S105" s="251"/>
      <c r="T105" s="252"/>
      <c r="AT105" s="253" t="s">
        <v>129</v>
      </c>
      <c r="AU105" s="253" t="s">
        <v>79</v>
      </c>
      <c r="AV105" s="12" t="s">
        <v>79</v>
      </c>
      <c r="AW105" s="12" t="s">
        <v>33</v>
      </c>
      <c r="AX105" s="12" t="s">
        <v>77</v>
      </c>
      <c r="AY105" s="253" t="s">
        <v>119</v>
      </c>
    </row>
    <row r="106" s="1" customFormat="1" ht="16.5" customHeight="1">
      <c r="B106" s="45"/>
      <c r="C106" s="254" t="s">
        <v>184</v>
      </c>
      <c r="D106" s="254" t="s">
        <v>146</v>
      </c>
      <c r="E106" s="255" t="s">
        <v>185</v>
      </c>
      <c r="F106" s="256" t="s">
        <v>186</v>
      </c>
      <c r="G106" s="257" t="s">
        <v>176</v>
      </c>
      <c r="H106" s="258">
        <v>480</v>
      </c>
      <c r="I106" s="259"/>
      <c r="J106" s="260">
        <f>ROUND(I106*H106,2)</f>
        <v>0</v>
      </c>
      <c r="K106" s="256" t="s">
        <v>126</v>
      </c>
      <c r="L106" s="261"/>
      <c r="M106" s="262" t="s">
        <v>21</v>
      </c>
      <c r="N106" s="263" t="s">
        <v>40</v>
      </c>
      <c r="O106" s="46"/>
      <c r="P106" s="229">
        <f>O106*H106</f>
        <v>0</v>
      </c>
      <c r="Q106" s="229">
        <v>0.089999999999999997</v>
      </c>
      <c r="R106" s="229">
        <f>Q106*H106</f>
        <v>43.199999999999996</v>
      </c>
      <c r="S106" s="229">
        <v>0</v>
      </c>
      <c r="T106" s="230">
        <f>S106*H106</f>
        <v>0</v>
      </c>
      <c r="AR106" s="23" t="s">
        <v>150</v>
      </c>
      <c r="AT106" s="23" t="s">
        <v>146</v>
      </c>
      <c r="AU106" s="23" t="s">
        <v>79</v>
      </c>
      <c r="AY106" s="23" t="s">
        <v>119</v>
      </c>
      <c r="BE106" s="231">
        <f>IF(N106="základní",J106,0)</f>
        <v>0</v>
      </c>
      <c r="BF106" s="231">
        <f>IF(N106="snížená",J106,0)</f>
        <v>0</v>
      </c>
      <c r="BG106" s="231">
        <f>IF(N106="zákl. přenesená",J106,0)</f>
        <v>0</v>
      </c>
      <c r="BH106" s="231">
        <f>IF(N106="sníž. přenesená",J106,0)</f>
        <v>0</v>
      </c>
      <c r="BI106" s="231">
        <f>IF(N106="nulová",J106,0)</f>
        <v>0</v>
      </c>
      <c r="BJ106" s="23" t="s">
        <v>77</v>
      </c>
      <c r="BK106" s="231">
        <f>ROUND(I106*H106,2)</f>
        <v>0</v>
      </c>
      <c r="BL106" s="23" t="s">
        <v>127</v>
      </c>
      <c r="BM106" s="23" t="s">
        <v>187</v>
      </c>
    </row>
    <row r="107" s="12" customFormat="1">
      <c r="B107" s="243"/>
      <c r="C107" s="244"/>
      <c r="D107" s="234" t="s">
        <v>129</v>
      </c>
      <c r="E107" s="245" t="s">
        <v>21</v>
      </c>
      <c r="F107" s="246" t="s">
        <v>188</v>
      </c>
      <c r="G107" s="244"/>
      <c r="H107" s="247">
        <v>480</v>
      </c>
      <c r="I107" s="248"/>
      <c r="J107" s="244"/>
      <c r="K107" s="244"/>
      <c r="L107" s="249"/>
      <c r="M107" s="250"/>
      <c r="N107" s="251"/>
      <c r="O107" s="251"/>
      <c r="P107" s="251"/>
      <c r="Q107" s="251"/>
      <c r="R107" s="251"/>
      <c r="S107" s="251"/>
      <c r="T107" s="252"/>
      <c r="AT107" s="253" t="s">
        <v>129</v>
      </c>
      <c r="AU107" s="253" t="s">
        <v>79</v>
      </c>
      <c r="AV107" s="12" t="s">
        <v>79</v>
      </c>
      <c r="AW107" s="12" t="s">
        <v>33</v>
      </c>
      <c r="AX107" s="12" t="s">
        <v>77</v>
      </c>
      <c r="AY107" s="253" t="s">
        <v>119</v>
      </c>
    </row>
    <row r="108" s="1" customFormat="1" ht="51" customHeight="1">
      <c r="B108" s="45"/>
      <c r="C108" s="220" t="s">
        <v>189</v>
      </c>
      <c r="D108" s="220" t="s">
        <v>122</v>
      </c>
      <c r="E108" s="221" t="s">
        <v>190</v>
      </c>
      <c r="F108" s="222" t="s">
        <v>191</v>
      </c>
      <c r="G108" s="223" t="s">
        <v>176</v>
      </c>
      <c r="H108" s="224">
        <v>1</v>
      </c>
      <c r="I108" s="225"/>
      <c r="J108" s="226">
        <f>ROUND(I108*H108,2)</f>
        <v>0</v>
      </c>
      <c r="K108" s="222" t="s">
        <v>126</v>
      </c>
      <c r="L108" s="71"/>
      <c r="M108" s="227" t="s">
        <v>21</v>
      </c>
      <c r="N108" s="228" t="s">
        <v>40</v>
      </c>
      <c r="O108" s="46"/>
      <c r="P108" s="229">
        <f>O108*H108</f>
        <v>0</v>
      </c>
      <c r="Q108" s="229">
        <v>0</v>
      </c>
      <c r="R108" s="229">
        <f>Q108*H108</f>
        <v>0</v>
      </c>
      <c r="S108" s="229">
        <v>0</v>
      </c>
      <c r="T108" s="230">
        <f>S108*H108</f>
        <v>0</v>
      </c>
      <c r="AR108" s="23" t="s">
        <v>127</v>
      </c>
      <c r="AT108" s="23" t="s">
        <v>122</v>
      </c>
      <c r="AU108" s="23" t="s">
        <v>79</v>
      </c>
      <c r="AY108" s="23" t="s">
        <v>119</v>
      </c>
      <c r="BE108" s="231">
        <f>IF(N108="základní",J108,0)</f>
        <v>0</v>
      </c>
      <c r="BF108" s="231">
        <f>IF(N108="snížená",J108,0)</f>
        <v>0</v>
      </c>
      <c r="BG108" s="231">
        <f>IF(N108="zákl. přenesená",J108,0)</f>
        <v>0</v>
      </c>
      <c r="BH108" s="231">
        <f>IF(N108="sníž. přenesená",J108,0)</f>
        <v>0</v>
      </c>
      <c r="BI108" s="231">
        <f>IF(N108="nulová",J108,0)</f>
        <v>0</v>
      </c>
      <c r="BJ108" s="23" t="s">
        <v>77</v>
      </c>
      <c r="BK108" s="231">
        <f>ROUND(I108*H108,2)</f>
        <v>0</v>
      </c>
      <c r="BL108" s="23" t="s">
        <v>127</v>
      </c>
      <c r="BM108" s="23" t="s">
        <v>192</v>
      </c>
    </row>
    <row r="109" s="10" customFormat="1" ht="37.44001" customHeight="1">
      <c r="B109" s="204"/>
      <c r="C109" s="205"/>
      <c r="D109" s="206" t="s">
        <v>68</v>
      </c>
      <c r="E109" s="207" t="s">
        <v>193</v>
      </c>
      <c r="F109" s="207" t="s">
        <v>194</v>
      </c>
      <c r="G109" s="205"/>
      <c r="H109" s="205"/>
      <c r="I109" s="208"/>
      <c r="J109" s="209">
        <f>BK109</f>
        <v>0</v>
      </c>
      <c r="K109" s="205"/>
      <c r="L109" s="210"/>
      <c r="M109" s="211"/>
      <c r="N109" s="212"/>
      <c r="O109" s="212"/>
      <c r="P109" s="213">
        <f>SUM(P110:P111)</f>
        <v>0</v>
      </c>
      <c r="Q109" s="212"/>
      <c r="R109" s="213">
        <f>SUM(R110:R111)</f>
        <v>0</v>
      </c>
      <c r="S109" s="212"/>
      <c r="T109" s="214">
        <f>SUM(T110:T111)</f>
        <v>0</v>
      </c>
      <c r="AR109" s="215" t="s">
        <v>127</v>
      </c>
      <c r="AT109" s="216" t="s">
        <v>68</v>
      </c>
      <c r="AU109" s="216" t="s">
        <v>69</v>
      </c>
      <c r="AY109" s="215" t="s">
        <v>119</v>
      </c>
      <c r="BK109" s="217">
        <f>SUM(BK110:BK111)</f>
        <v>0</v>
      </c>
    </row>
    <row r="110" s="1" customFormat="1" ht="76.5" customHeight="1">
      <c r="B110" s="45"/>
      <c r="C110" s="220" t="s">
        <v>195</v>
      </c>
      <c r="D110" s="220" t="s">
        <v>122</v>
      </c>
      <c r="E110" s="221" t="s">
        <v>196</v>
      </c>
      <c r="F110" s="222" t="s">
        <v>197</v>
      </c>
      <c r="G110" s="223" t="s">
        <v>176</v>
      </c>
      <c r="H110" s="224">
        <v>1</v>
      </c>
      <c r="I110" s="225"/>
      <c r="J110" s="226">
        <f>ROUND(I110*H110,2)</f>
        <v>0</v>
      </c>
      <c r="K110" s="222" t="s">
        <v>126</v>
      </c>
      <c r="L110" s="71"/>
      <c r="M110" s="227" t="s">
        <v>21</v>
      </c>
      <c r="N110" s="228" t="s">
        <v>40</v>
      </c>
      <c r="O110" s="46"/>
      <c r="P110" s="229">
        <f>O110*H110</f>
        <v>0</v>
      </c>
      <c r="Q110" s="229">
        <v>0</v>
      </c>
      <c r="R110" s="229">
        <f>Q110*H110</f>
        <v>0</v>
      </c>
      <c r="S110" s="229">
        <v>0</v>
      </c>
      <c r="T110" s="230">
        <f>S110*H110</f>
        <v>0</v>
      </c>
      <c r="AR110" s="23" t="s">
        <v>198</v>
      </c>
      <c r="AT110" s="23" t="s">
        <v>122</v>
      </c>
      <c r="AU110" s="23" t="s">
        <v>77</v>
      </c>
      <c r="AY110" s="23" t="s">
        <v>119</v>
      </c>
      <c r="BE110" s="231">
        <f>IF(N110="základní",J110,0)</f>
        <v>0</v>
      </c>
      <c r="BF110" s="231">
        <f>IF(N110="snížená",J110,0)</f>
        <v>0</v>
      </c>
      <c r="BG110" s="231">
        <f>IF(N110="zákl. přenesená",J110,0)</f>
        <v>0</v>
      </c>
      <c r="BH110" s="231">
        <f>IF(N110="sníž. přenesená",J110,0)</f>
        <v>0</v>
      </c>
      <c r="BI110" s="231">
        <f>IF(N110="nulová",J110,0)</f>
        <v>0</v>
      </c>
      <c r="BJ110" s="23" t="s">
        <v>77</v>
      </c>
      <c r="BK110" s="231">
        <f>ROUND(I110*H110,2)</f>
        <v>0</v>
      </c>
      <c r="BL110" s="23" t="s">
        <v>198</v>
      </c>
      <c r="BM110" s="23" t="s">
        <v>199</v>
      </c>
    </row>
    <row r="111" s="12" customFormat="1">
      <c r="B111" s="243"/>
      <c r="C111" s="244"/>
      <c r="D111" s="234" t="s">
        <v>129</v>
      </c>
      <c r="E111" s="245" t="s">
        <v>21</v>
      </c>
      <c r="F111" s="246" t="s">
        <v>200</v>
      </c>
      <c r="G111" s="244"/>
      <c r="H111" s="247">
        <v>1</v>
      </c>
      <c r="I111" s="248"/>
      <c r="J111" s="244"/>
      <c r="K111" s="244"/>
      <c r="L111" s="249"/>
      <c r="M111" s="250"/>
      <c r="N111" s="251"/>
      <c r="O111" s="251"/>
      <c r="P111" s="251"/>
      <c r="Q111" s="251"/>
      <c r="R111" s="251"/>
      <c r="S111" s="251"/>
      <c r="T111" s="252"/>
      <c r="AT111" s="253" t="s">
        <v>129</v>
      </c>
      <c r="AU111" s="253" t="s">
        <v>77</v>
      </c>
      <c r="AV111" s="12" t="s">
        <v>79</v>
      </c>
      <c r="AW111" s="12" t="s">
        <v>33</v>
      </c>
      <c r="AX111" s="12" t="s">
        <v>77</v>
      </c>
      <c r="AY111" s="253" t="s">
        <v>119</v>
      </c>
    </row>
    <row r="112" s="10" customFormat="1" ht="37.44001" customHeight="1">
      <c r="B112" s="204"/>
      <c r="C112" s="205"/>
      <c r="D112" s="206" t="s">
        <v>68</v>
      </c>
      <c r="E112" s="207" t="s">
        <v>84</v>
      </c>
      <c r="F112" s="207" t="s">
        <v>201</v>
      </c>
      <c r="G112" s="205"/>
      <c r="H112" s="205"/>
      <c r="I112" s="208"/>
      <c r="J112" s="209">
        <f>BK112</f>
        <v>0</v>
      </c>
      <c r="K112" s="205"/>
      <c r="L112" s="210"/>
      <c r="M112" s="211"/>
      <c r="N112" s="212"/>
      <c r="O112" s="212"/>
      <c r="P112" s="213">
        <f>SUM(P113:P117)</f>
        <v>0</v>
      </c>
      <c r="Q112" s="212"/>
      <c r="R112" s="213">
        <f>SUM(R113:R117)</f>
        <v>0</v>
      </c>
      <c r="S112" s="212"/>
      <c r="T112" s="214">
        <f>SUM(T113:T117)</f>
        <v>0</v>
      </c>
      <c r="AR112" s="215" t="s">
        <v>120</v>
      </c>
      <c r="AT112" s="216" t="s">
        <v>68</v>
      </c>
      <c r="AU112" s="216" t="s">
        <v>69</v>
      </c>
      <c r="AY112" s="215" t="s">
        <v>119</v>
      </c>
      <c r="BK112" s="217">
        <f>SUM(BK113:BK117)</f>
        <v>0</v>
      </c>
    </row>
    <row r="113" s="1" customFormat="1" ht="153" customHeight="1">
      <c r="B113" s="45"/>
      <c r="C113" s="220" t="s">
        <v>10</v>
      </c>
      <c r="D113" s="220" t="s">
        <v>122</v>
      </c>
      <c r="E113" s="221" t="s">
        <v>202</v>
      </c>
      <c r="F113" s="222" t="s">
        <v>203</v>
      </c>
      <c r="G113" s="223" t="s">
        <v>149</v>
      </c>
      <c r="H113" s="224">
        <v>265.19999999999999</v>
      </c>
      <c r="I113" s="225"/>
      <c r="J113" s="226">
        <f>ROUND(I113*H113,2)</f>
        <v>0</v>
      </c>
      <c r="K113" s="222" t="s">
        <v>126</v>
      </c>
      <c r="L113" s="71"/>
      <c r="M113" s="227" t="s">
        <v>21</v>
      </c>
      <c r="N113" s="228" t="s">
        <v>40</v>
      </c>
      <c r="O113" s="46"/>
      <c r="P113" s="229">
        <f>O113*H113</f>
        <v>0</v>
      </c>
      <c r="Q113" s="229">
        <v>0</v>
      </c>
      <c r="R113" s="229">
        <f>Q113*H113</f>
        <v>0</v>
      </c>
      <c r="S113" s="229">
        <v>0</v>
      </c>
      <c r="T113" s="230">
        <f>S113*H113</f>
        <v>0</v>
      </c>
      <c r="AR113" s="23" t="s">
        <v>127</v>
      </c>
      <c r="AT113" s="23" t="s">
        <v>122</v>
      </c>
      <c r="AU113" s="23" t="s">
        <v>77</v>
      </c>
      <c r="AY113" s="23" t="s">
        <v>119</v>
      </c>
      <c r="BE113" s="231">
        <f>IF(N113="základní",J113,0)</f>
        <v>0</v>
      </c>
      <c r="BF113" s="231">
        <f>IF(N113="snížená",J113,0)</f>
        <v>0</v>
      </c>
      <c r="BG113" s="231">
        <f>IF(N113="zákl. přenesená",J113,0)</f>
        <v>0</v>
      </c>
      <c r="BH113" s="231">
        <f>IF(N113="sníž. přenesená",J113,0)</f>
        <v>0</v>
      </c>
      <c r="BI113" s="231">
        <f>IF(N113="nulová",J113,0)</f>
        <v>0</v>
      </c>
      <c r="BJ113" s="23" t="s">
        <v>77</v>
      </c>
      <c r="BK113" s="231">
        <f>ROUND(I113*H113,2)</f>
        <v>0</v>
      </c>
      <c r="BL113" s="23" t="s">
        <v>127</v>
      </c>
      <c r="BM113" s="23" t="s">
        <v>204</v>
      </c>
    </row>
    <row r="114" s="11" customFormat="1">
      <c r="B114" s="232"/>
      <c r="C114" s="233"/>
      <c r="D114" s="234" t="s">
        <v>129</v>
      </c>
      <c r="E114" s="235" t="s">
        <v>21</v>
      </c>
      <c r="F114" s="236" t="s">
        <v>205</v>
      </c>
      <c r="G114" s="233"/>
      <c r="H114" s="235" t="s">
        <v>21</v>
      </c>
      <c r="I114" s="237"/>
      <c r="J114" s="233"/>
      <c r="K114" s="233"/>
      <c r="L114" s="238"/>
      <c r="M114" s="239"/>
      <c r="N114" s="240"/>
      <c r="O114" s="240"/>
      <c r="P114" s="240"/>
      <c r="Q114" s="240"/>
      <c r="R114" s="240"/>
      <c r="S114" s="240"/>
      <c r="T114" s="241"/>
      <c r="AT114" s="242" t="s">
        <v>129</v>
      </c>
      <c r="AU114" s="242" t="s">
        <v>77</v>
      </c>
      <c r="AV114" s="11" t="s">
        <v>77</v>
      </c>
      <c r="AW114" s="11" t="s">
        <v>33</v>
      </c>
      <c r="AX114" s="11" t="s">
        <v>69</v>
      </c>
      <c r="AY114" s="242" t="s">
        <v>119</v>
      </c>
    </row>
    <row r="115" s="12" customFormat="1">
      <c r="B115" s="243"/>
      <c r="C115" s="244"/>
      <c r="D115" s="234" t="s">
        <v>129</v>
      </c>
      <c r="E115" s="245" t="s">
        <v>21</v>
      </c>
      <c r="F115" s="246" t="s">
        <v>206</v>
      </c>
      <c r="G115" s="244"/>
      <c r="H115" s="247">
        <v>107.09999999999999</v>
      </c>
      <c r="I115" s="248"/>
      <c r="J115" s="244"/>
      <c r="K115" s="244"/>
      <c r="L115" s="249"/>
      <c r="M115" s="250"/>
      <c r="N115" s="251"/>
      <c r="O115" s="251"/>
      <c r="P115" s="251"/>
      <c r="Q115" s="251"/>
      <c r="R115" s="251"/>
      <c r="S115" s="251"/>
      <c r="T115" s="252"/>
      <c r="AT115" s="253" t="s">
        <v>129</v>
      </c>
      <c r="AU115" s="253" t="s">
        <v>77</v>
      </c>
      <c r="AV115" s="12" t="s">
        <v>79</v>
      </c>
      <c r="AW115" s="12" t="s">
        <v>33</v>
      </c>
      <c r="AX115" s="12" t="s">
        <v>69</v>
      </c>
      <c r="AY115" s="253" t="s">
        <v>119</v>
      </c>
    </row>
    <row r="116" s="11" customFormat="1">
      <c r="B116" s="232"/>
      <c r="C116" s="233"/>
      <c r="D116" s="234" t="s">
        <v>129</v>
      </c>
      <c r="E116" s="235" t="s">
        <v>21</v>
      </c>
      <c r="F116" s="236" t="s">
        <v>207</v>
      </c>
      <c r="G116" s="233"/>
      <c r="H116" s="235" t="s">
        <v>21</v>
      </c>
      <c r="I116" s="237"/>
      <c r="J116" s="233"/>
      <c r="K116" s="233"/>
      <c r="L116" s="238"/>
      <c r="M116" s="239"/>
      <c r="N116" s="240"/>
      <c r="O116" s="240"/>
      <c r="P116" s="240"/>
      <c r="Q116" s="240"/>
      <c r="R116" s="240"/>
      <c r="S116" s="240"/>
      <c r="T116" s="241"/>
      <c r="AT116" s="242" t="s">
        <v>129</v>
      </c>
      <c r="AU116" s="242" t="s">
        <v>77</v>
      </c>
      <c r="AV116" s="11" t="s">
        <v>77</v>
      </c>
      <c r="AW116" s="11" t="s">
        <v>33</v>
      </c>
      <c r="AX116" s="11" t="s">
        <v>69</v>
      </c>
      <c r="AY116" s="242" t="s">
        <v>119</v>
      </c>
    </row>
    <row r="117" s="12" customFormat="1">
      <c r="B117" s="243"/>
      <c r="C117" s="244"/>
      <c r="D117" s="234" t="s">
        <v>129</v>
      </c>
      <c r="E117" s="245" t="s">
        <v>21</v>
      </c>
      <c r="F117" s="246" t="s">
        <v>208</v>
      </c>
      <c r="G117" s="244"/>
      <c r="H117" s="247">
        <v>158.09999999999999</v>
      </c>
      <c r="I117" s="248"/>
      <c r="J117" s="244"/>
      <c r="K117" s="244"/>
      <c r="L117" s="249"/>
      <c r="M117" s="264"/>
      <c r="N117" s="265"/>
      <c r="O117" s="265"/>
      <c r="P117" s="265"/>
      <c r="Q117" s="265"/>
      <c r="R117" s="265"/>
      <c r="S117" s="265"/>
      <c r="T117" s="266"/>
      <c r="AT117" s="253" t="s">
        <v>129</v>
      </c>
      <c r="AU117" s="253" t="s">
        <v>77</v>
      </c>
      <c r="AV117" s="12" t="s">
        <v>79</v>
      </c>
      <c r="AW117" s="12" t="s">
        <v>33</v>
      </c>
      <c r="AX117" s="12" t="s">
        <v>69</v>
      </c>
      <c r="AY117" s="253" t="s">
        <v>119</v>
      </c>
    </row>
    <row r="118" s="1" customFormat="1" ht="6.96" customHeight="1">
      <c r="B118" s="66"/>
      <c r="C118" s="67"/>
      <c r="D118" s="67"/>
      <c r="E118" s="67"/>
      <c r="F118" s="67"/>
      <c r="G118" s="67"/>
      <c r="H118" s="67"/>
      <c r="I118" s="165"/>
      <c r="J118" s="67"/>
      <c r="K118" s="67"/>
      <c r="L118" s="71"/>
    </row>
  </sheetData>
  <sheetProtection sheet="1" autoFilter="0" formatColumns="0" formatRows="0" objects="1" scenarios="1" spinCount="100000" saltValue="MVyUQI0R0ikNuFr5IHiRgdEVHHCWba7T/wjJP0X21LHBL0PmsMhAOC8niSnMXBlBIHdxQ6e+k5Q36uhUnFvuTQ==" hashValue="vU4n/oTkX0tC1TxoZvUhZChTxe9bTpmje/yl+/BHl4EbWoI0PgP8BylTxu2hgDzjP2cTA4AvSdHmakQCvtWMvg==" algorithmName="SHA-512" password="CC35"/>
  <autoFilter ref="C79:K117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86</v>
      </c>
      <c r="G1" s="138" t="s">
        <v>87</v>
      </c>
      <c r="H1" s="138"/>
      <c r="I1" s="139"/>
      <c r="J1" s="138" t="s">
        <v>88</v>
      </c>
      <c r="K1" s="137" t="s">
        <v>89</v>
      </c>
      <c r="L1" s="138" t="s">
        <v>90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82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91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Oprava mostu v km 162,715 na trati Retz - Kolín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92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209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11. 6. 2018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ROUND(J86,2)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ROUND(SUM(BE86:BE310), 2)</f>
        <v>0</v>
      </c>
      <c r="G30" s="46"/>
      <c r="H30" s="46"/>
      <c r="I30" s="157">
        <v>0.20999999999999999</v>
      </c>
      <c r="J30" s="156">
        <f>ROUND(ROUND((SUM(BE86:BE310)),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ROUND(SUM(BF86:BF310), 2)</f>
        <v>0</v>
      </c>
      <c r="G31" s="46"/>
      <c r="H31" s="46"/>
      <c r="I31" s="157">
        <v>0.14999999999999999</v>
      </c>
      <c r="J31" s="156">
        <f>ROUND(ROUND((SUM(BF86:BF310)),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ROUND(SUM(BG86:BG310),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ROUND(SUM(BH86:BH310),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ROUND(SUM(BI86:BI310),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94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Oprava mostu v km 162,715 na trati Retz - Kolín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92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SO 102 - Most v km 162,715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11. 6. 2018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95</v>
      </c>
      <c r="D54" s="158"/>
      <c r="E54" s="158"/>
      <c r="F54" s="158"/>
      <c r="G54" s="158"/>
      <c r="H54" s="158"/>
      <c r="I54" s="172"/>
      <c r="J54" s="173" t="s">
        <v>96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97</v>
      </c>
      <c r="D56" s="46"/>
      <c r="E56" s="46"/>
      <c r="F56" s="46"/>
      <c r="G56" s="46"/>
      <c r="H56" s="46"/>
      <c r="I56" s="143"/>
      <c r="J56" s="154">
        <f>J86</f>
        <v>0</v>
      </c>
      <c r="K56" s="50"/>
      <c r="AU56" s="23" t="s">
        <v>98</v>
      </c>
    </row>
    <row r="57" s="7" customFormat="1" ht="24.96" customHeight="1">
      <c r="B57" s="176"/>
      <c r="C57" s="177"/>
      <c r="D57" s="178" t="s">
        <v>210</v>
      </c>
      <c r="E57" s="179"/>
      <c r="F57" s="179"/>
      <c r="G57" s="179"/>
      <c r="H57" s="179"/>
      <c r="I57" s="180"/>
      <c r="J57" s="181">
        <f>J87</f>
        <v>0</v>
      </c>
      <c r="K57" s="182"/>
    </row>
    <row r="58" s="7" customFormat="1" ht="24.96" customHeight="1">
      <c r="B58" s="176"/>
      <c r="C58" s="177"/>
      <c r="D58" s="178" t="s">
        <v>99</v>
      </c>
      <c r="E58" s="179"/>
      <c r="F58" s="179"/>
      <c r="G58" s="179"/>
      <c r="H58" s="179"/>
      <c r="I58" s="180"/>
      <c r="J58" s="181">
        <f>J152</f>
        <v>0</v>
      </c>
      <c r="K58" s="182"/>
    </row>
    <row r="59" s="8" customFormat="1" ht="19.92" customHeight="1">
      <c r="B59" s="183"/>
      <c r="C59" s="184"/>
      <c r="D59" s="185" t="s">
        <v>211</v>
      </c>
      <c r="E59" s="186"/>
      <c r="F59" s="186"/>
      <c r="G59" s="186"/>
      <c r="H59" s="186"/>
      <c r="I59" s="187"/>
      <c r="J59" s="188">
        <f>J153</f>
        <v>0</v>
      </c>
      <c r="K59" s="189"/>
    </row>
    <row r="60" s="8" customFormat="1" ht="19.92" customHeight="1">
      <c r="B60" s="183"/>
      <c r="C60" s="184"/>
      <c r="D60" s="185" t="s">
        <v>212</v>
      </c>
      <c r="E60" s="186"/>
      <c r="F60" s="186"/>
      <c r="G60" s="186"/>
      <c r="H60" s="186"/>
      <c r="I60" s="187"/>
      <c r="J60" s="188">
        <f>J189</f>
        <v>0</v>
      </c>
      <c r="K60" s="189"/>
    </row>
    <row r="61" s="8" customFormat="1" ht="19.92" customHeight="1">
      <c r="B61" s="183"/>
      <c r="C61" s="184"/>
      <c r="D61" s="185" t="s">
        <v>213</v>
      </c>
      <c r="E61" s="186"/>
      <c r="F61" s="186"/>
      <c r="G61" s="186"/>
      <c r="H61" s="186"/>
      <c r="I61" s="187"/>
      <c r="J61" s="188">
        <f>J214</f>
        <v>0</v>
      </c>
      <c r="K61" s="189"/>
    </row>
    <row r="62" s="8" customFormat="1" ht="19.92" customHeight="1">
      <c r="B62" s="183"/>
      <c r="C62" s="184"/>
      <c r="D62" s="185" t="s">
        <v>214</v>
      </c>
      <c r="E62" s="186"/>
      <c r="F62" s="186"/>
      <c r="G62" s="186"/>
      <c r="H62" s="186"/>
      <c r="I62" s="187"/>
      <c r="J62" s="188">
        <f>J223</f>
        <v>0</v>
      </c>
      <c r="K62" s="189"/>
    </row>
    <row r="63" s="8" customFormat="1" ht="19.92" customHeight="1">
      <c r="B63" s="183"/>
      <c r="C63" s="184"/>
      <c r="D63" s="185" t="s">
        <v>215</v>
      </c>
      <c r="E63" s="186"/>
      <c r="F63" s="186"/>
      <c r="G63" s="186"/>
      <c r="H63" s="186"/>
      <c r="I63" s="187"/>
      <c r="J63" s="188">
        <f>J228</f>
        <v>0</v>
      </c>
      <c r="K63" s="189"/>
    </row>
    <row r="64" s="8" customFormat="1" ht="14.88" customHeight="1">
      <c r="B64" s="183"/>
      <c r="C64" s="184"/>
      <c r="D64" s="185" t="s">
        <v>216</v>
      </c>
      <c r="E64" s="186"/>
      <c r="F64" s="186"/>
      <c r="G64" s="186"/>
      <c r="H64" s="186"/>
      <c r="I64" s="187"/>
      <c r="J64" s="188">
        <f>J271</f>
        <v>0</v>
      </c>
      <c r="K64" s="189"/>
    </row>
    <row r="65" s="7" customFormat="1" ht="24.96" customHeight="1">
      <c r="B65" s="176"/>
      <c r="C65" s="177"/>
      <c r="D65" s="178" t="s">
        <v>217</v>
      </c>
      <c r="E65" s="179"/>
      <c r="F65" s="179"/>
      <c r="G65" s="179"/>
      <c r="H65" s="179"/>
      <c r="I65" s="180"/>
      <c r="J65" s="181">
        <f>J287</f>
        <v>0</v>
      </c>
      <c r="K65" s="182"/>
    </row>
    <row r="66" s="8" customFormat="1" ht="19.92" customHeight="1">
      <c r="B66" s="183"/>
      <c r="C66" s="184"/>
      <c r="D66" s="185" t="s">
        <v>218</v>
      </c>
      <c r="E66" s="186"/>
      <c r="F66" s="186"/>
      <c r="G66" s="186"/>
      <c r="H66" s="186"/>
      <c r="I66" s="187"/>
      <c r="J66" s="188">
        <f>J288</f>
        <v>0</v>
      </c>
      <c r="K66" s="189"/>
    </row>
    <row r="67" s="1" customFormat="1" ht="21.84" customHeight="1">
      <c r="B67" s="45"/>
      <c r="C67" s="46"/>
      <c r="D67" s="46"/>
      <c r="E67" s="46"/>
      <c r="F67" s="46"/>
      <c r="G67" s="46"/>
      <c r="H67" s="46"/>
      <c r="I67" s="143"/>
      <c r="J67" s="46"/>
      <c r="K67" s="50"/>
    </row>
    <row r="68" s="1" customFormat="1" ht="6.96" customHeight="1">
      <c r="B68" s="66"/>
      <c r="C68" s="67"/>
      <c r="D68" s="67"/>
      <c r="E68" s="67"/>
      <c r="F68" s="67"/>
      <c r="G68" s="67"/>
      <c r="H68" s="67"/>
      <c r="I68" s="165"/>
      <c r="J68" s="67"/>
      <c r="K68" s="68"/>
    </row>
    <row r="72" s="1" customFormat="1" ht="6.96" customHeight="1">
      <c r="B72" s="69"/>
      <c r="C72" s="70"/>
      <c r="D72" s="70"/>
      <c r="E72" s="70"/>
      <c r="F72" s="70"/>
      <c r="G72" s="70"/>
      <c r="H72" s="70"/>
      <c r="I72" s="168"/>
      <c r="J72" s="70"/>
      <c r="K72" s="70"/>
      <c r="L72" s="71"/>
    </row>
    <row r="73" s="1" customFormat="1" ht="36.96" customHeight="1">
      <c r="B73" s="45"/>
      <c r="C73" s="72" t="s">
        <v>103</v>
      </c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6.96" customHeight="1">
      <c r="B74" s="45"/>
      <c r="C74" s="73"/>
      <c r="D74" s="73"/>
      <c r="E74" s="73"/>
      <c r="F74" s="73"/>
      <c r="G74" s="73"/>
      <c r="H74" s="73"/>
      <c r="I74" s="190"/>
      <c r="J74" s="73"/>
      <c r="K74" s="73"/>
      <c r="L74" s="71"/>
    </row>
    <row r="75" s="1" customFormat="1" ht="14.4" customHeight="1">
      <c r="B75" s="45"/>
      <c r="C75" s="75" t="s">
        <v>18</v>
      </c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 ht="16.5" customHeight="1">
      <c r="B76" s="45"/>
      <c r="C76" s="73"/>
      <c r="D76" s="73"/>
      <c r="E76" s="191" t="str">
        <f>E7</f>
        <v>Oprava mostu v km 162,715 na trati Retz - Kolín</v>
      </c>
      <c r="F76" s="75"/>
      <c r="G76" s="75"/>
      <c r="H76" s="75"/>
      <c r="I76" s="190"/>
      <c r="J76" s="73"/>
      <c r="K76" s="73"/>
      <c r="L76" s="71"/>
    </row>
    <row r="77" s="1" customFormat="1" ht="14.4" customHeight="1">
      <c r="B77" s="45"/>
      <c r="C77" s="75" t="s">
        <v>92</v>
      </c>
      <c r="D77" s="73"/>
      <c r="E77" s="73"/>
      <c r="F77" s="73"/>
      <c r="G77" s="73"/>
      <c r="H77" s="73"/>
      <c r="I77" s="190"/>
      <c r="J77" s="73"/>
      <c r="K77" s="73"/>
      <c r="L77" s="71"/>
    </row>
    <row r="78" s="1" customFormat="1" ht="17.25" customHeight="1">
      <c r="B78" s="45"/>
      <c r="C78" s="73"/>
      <c r="D78" s="73"/>
      <c r="E78" s="81" t="str">
        <f>E9</f>
        <v>SO 102 - Most v km 162,715</v>
      </c>
      <c r="F78" s="73"/>
      <c r="G78" s="73"/>
      <c r="H78" s="73"/>
      <c r="I78" s="190"/>
      <c r="J78" s="73"/>
      <c r="K78" s="73"/>
      <c r="L78" s="71"/>
    </row>
    <row r="79" s="1" customFormat="1" ht="6.96" customHeight="1">
      <c r="B79" s="45"/>
      <c r="C79" s="73"/>
      <c r="D79" s="73"/>
      <c r="E79" s="73"/>
      <c r="F79" s="73"/>
      <c r="G79" s="73"/>
      <c r="H79" s="73"/>
      <c r="I79" s="190"/>
      <c r="J79" s="73"/>
      <c r="K79" s="73"/>
      <c r="L79" s="71"/>
    </row>
    <row r="80" s="1" customFormat="1" ht="18" customHeight="1">
      <c r="B80" s="45"/>
      <c r="C80" s="75" t="s">
        <v>23</v>
      </c>
      <c r="D80" s="73"/>
      <c r="E80" s="73"/>
      <c r="F80" s="192" t="str">
        <f>F12</f>
        <v xml:space="preserve"> </v>
      </c>
      <c r="G80" s="73"/>
      <c r="H80" s="73"/>
      <c r="I80" s="193" t="s">
        <v>25</v>
      </c>
      <c r="J80" s="84" t="str">
        <f>IF(J12="","",J12)</f>
        <v>11. 6. 2018</v>
      </c>
      <c r="K80" s="73"/>
      <c r="L80" s="71"/>
    </row>
    <row r="81" s="1" customFormat="1" ht="6.96" customHeight="1">
      <c r="B81" s="45"/>
      <c r="C81" s="73"/>
      <c r="D81" s="73"/>
      <c r="E81" s="73"/>
      <c r="F81" s="73"/>
      <c r="G81" s="73"/>
      <c r="H81" s="73"/>
      <c r="I81" s="190"/>
      <c r="J81" s="73"/>
      <c r="K81" s="73"/>
      <c r="L81" s="71"/>
    </row>
    <row r="82" s="1" customFormat="1">
      <c r="B82" s="45"/>
      <c r="C82" s="75" t="s">
        <v>27</v>
      </c>
      <c r="D82" s="73"/>
      <c r="E82" s="73"/>
      <c r="F82" s="192" t="str">
        <f>E15</f>
        <v xml:space="preserve"> </v>
      </c>
      <c r="G82" s="73"/>
      <c r="H82" s="73"/>
      <c r="I82" s="193" t="s">
        <v>32</v>
      </c>
      <c r="J82" s="192" t="str">
        <f>E21</f>
        <v xml:space="preserve"> </v>
      </c>
      <c r="K82" s="73"/>
      <c r="L82" s="71"/>
    </row>
    <row r="83" s="1" customFormat="1" ht="14.4" customHeight="1">
      <c r="B83" s="45"/>
      <c r="C83" s="75" t="s">
        <v>30</v>
      </c>
      <c r="D83" s="73"/>
      <c r="E83" s="73"/>
      <c r="F83" s="192" t="str">
        <f>IF(E18="","",E18)</f>
        <v/>
      </c>
      <c r="G83" s="73"/>
      <c r="H83" s="73"/>
      <c r="I83" s="190"/>
      <c r="J83" s="73"/>
      <c r="K83" s="73"/>
      <c r="L83" s="71"/>
    </row>
    <row r="84" s="1" customFormat="1" ht="10.32" customHeight="1">
      <c r="B84" s="45"/>
      <c r="C84" s="73"/>
      <c r="D84" s="73"/>
      <c r="E84" s="73"/>
      <c r="F84" s="73"/>
      <c r="G84" s="73"/>
      <c r="H84" s="73"/>
      <c r="I84" s="190"/>
      <c r="J84" s="73"/>
      <c r="K84" s="73"/>
      <c r="L84" s="71"/>
    </row>
    <row r="85" s="9" customFormat="1" ht="29.28" customHeight="1">
      <c r="B85" s="194"/>
      <c r="C85" s="195" t="s">
        <v>104</v>
      </c>
      <c r="D85" s="196" t="s">
        <v>54</v>
      </c>
      <c r="E85" s="196" t="s">
        <v>50</v>
      </c>
      <c r="F85" s="196" t="s">
        <v>105</v>
      </c>
      <c r="G85" s="196" t="s">
        <v>106</v>
      </c>
      <c r="H85" s="196" t="s">
        <v>107</v>
      </c>
      <c r="I85" s="197" t="s">
        <v>108</v>
      </c>
      <c r="J85" s="196" t="s">
        <v>96</v>
      </c>
      <c r="K85" s="198" t="s">
        <v>109</v>
      </c>
      <c r="L85" s="199"/>
      <c r="M85" s="101" t="s">
        <v>110</v>
      </c>
      <c r="N85" s="102" t="s">
        <v>39</v>
      </c>
      <c r="O85" s="102" t="s">
        <v>111</v>
      </c>
      <c r="P85" s="102" t="s">
        <v>112</v>
      </c>
      <c r="Q85" s="102" t="s">
        <v>113</v>
      </c>
      <c r="R85" s="102" t="s">
        <v>114</v>
      </c>
      <c r="S85" s="102" t="s">
        <v>115</v>
      </c>
      <c r="T85" s="103" t="s">
        <v>116</v>
      </c>
    </row>
    <row r="86" s="1" customFormat="1" ht="29.28" customHeight="1">
      <c r="B86" s="45"/>
      <c r="C86" s="107" t="s">
        <v>97</v>
      </c>
      <c r="D86" s="73"/>
      <c r="E86" s="73"/>
      <c r="F86" s="73"/>
      <c r="G86" s="73"/>
      <c r="H86" s="73"/>
      <c r="I86" s="190"/>
      <c r="J86" s="200">
        <f>BK86</f>
        <v>0</v>
      </c>
      <c r="K86" s="73"/>
      <c r="L86" s="71"/>
      <c r="M86" s="104"/>
      <c r="N86" s="105"/>
      <c r="O86" s="105"/>
      <c r="P86" s="201">
        <f>P87+P152+P287</f>
        <v>0</v>
      </c>
      <c r="Q86" s="105"/>
      <c r="R86" s="201">
        <f>R87+R152+R287</f>
        <v>1790.0886996552499</v>
      </c>
      <c r="S86" s="105"/>
      <c r="T86" s="202">
        <f>T87+T152+T287</f>
        <v>349.00076999999999</v>
      </c>
      <c r="AT86" s="23" t="s">
        <v>68</v>
      </c>
      <c r="AU86" s="23" t="s">
        <v>98</v>
      </c>
      <c r="BK86" s="203">
        <f>BK87+BK152+BK287</f>
        <v>0</v>
      </c>
    </row>
    <row r="87" s="10" customFormat="1" ht="37.44001" customHeight="1">
      <c r="B87" s="204"/>
      <c r="C87" s="205"/>
      <c r="D87" s="206" t="s">
        <v>68</v>
      </c>
      <c r="E87" s="207" t="s">
        <v>77</v>
      </c>
      <c r="F87" s="207" t="s">
        <v>219</v>
      </c>
      <c r="G87" s="205"/>
      <c r="H87" s="205"/>
      <c r="I87" s="208"/>
      <c r="J87" s="209">
        <f>BK87</f>
        <v>0</v>
      </c>
      <c r="K87" s="205"/>
      <c r="L87" s="210"/>
      <c r="M87" s="211"/>
      <c r="N87" s="212"/>
      <c r="O87" s="212"/>
      <c r="P87" s="213">
        <f>SUM(P88:P151)</f>
        <v>0</v>
      </c>
      <c r="Q87" s="212"/>
      <c r="R87" s="213">
        <f>SUM(R88:R151)</f>
        <v>1566.7998068999998</v>
      </c>
      <c r="S87" s="212"/>
      <c r="T87" s="214">
        <f>SUM(T88:T151)</f>
        <v>0</v>
      </c>
      <c r="AR87" s="215" t="s">
        <v>77</v>
      </c>
      <c r="AT87" s="216" t="s">
        <v>68</v>
      </c>
      <c r="AU87" s="216" t="s">
        <v>69</v>
      </c>
      <c r="AY87" s="215" t="s">
        <v>119</v>
      </c>
      <c r="BK87" s="217">
        <f>SUM(BK88:BK151)</f>
        <v>0</v>
      </c>
    </row>
    <row r="88" s="1" customFormat="1" ht="25.5" customHeight="1">
      <c r="B88" s="45"/>
      <c r="C88" s="220" t="s">
        <v>77</v>
      </c>
      <c r="D88" s="220" t="s">
        <v>122</v>
      </c>
      <c r="E88" s="221" t="s">
        <v>220</v>
      </c>
      <c r="F88" s="222" t="s">
        <v>221</v>
      </c>
      <c r="G88" s="223" t="s">
        <v>222</v>
      </c>
      <c r="H88" s="224">
        <v>343</v>
      </c>
      <c r="I88" s="225"/>
      <c r="J88" s="226">
        <f>ROUND(I88*H88,2)</f>
        <v>0</v>
      </c>
      <c r="K88" s="222" t="s">
        <v>223</v>
      </c>
      <c r="L88" s="71"/>
      <c r="M88" s="227" t="s">
        <v>21</v>
      </c>
      <c r="N88" s="228" t="s">
        <v>40</v>
      </c>
      <c r="O88" s="46"/>
      <c r="P88" s="229">
        <f>O88*H88</f>
        <v>0</v>
      </c>
      <c r="Q88" s="229">
        <v>0</v>
      </c>
      <c r="R88" s="229">
        <f>Q88*H88</f>
        <v>0</v>
      </c>
      <c r="S88" s="229">
        <v>0</v>
      </c>
      <c r="T88" s="230">
        <f>S88*H88</f>
        <v>0</v>
      </c>
      <c r="AR88" s="23" t="s">
        <v>127</v>
      </c>
      <c r="AT88" s="23" t="s">
        <v>122</v>
      </c>
      <c r="AU88" s="23" t="s">
        <v>77</v>
      </c>
      <c r="AY88" s="23" t="s">
        <v>119</v>
      </c>
      <c r="BE88" s="231">
        <f>IF(N88="základní",J88,0)</f>
        <v>0</v>
      </c>
      <c r="BF88" s="231">
        <f>IF(N88="snížená",J88,0)</f>
        <v>0</v>
      </c>
      <c r="BG88" s="231">
        <f>IF(N88="zákl. přenesená",J88,0)</f>
        <v>0</v>
      </c>
      <c r="BH88" s="231">
        <f>IF(N88="sníž. přenesená",J88,0)</f>
        <v>0</v>
      </c>
      <c r="BI88" s="231">
        <f>IF(N88="nulová",J88,0)</f>
        <v>0</v>
      </c>
      <c r="BJ88" s="23" t="s">
        <v>77</v>
      </c>
      <c r="BK88" s="231">
        <f>ROUND(I88*H88,2)</f>
        <v>0</v>
      </c>
      <c r="BL88" s="23" t="s">
        <v>127</v>
      </c>
      <c r="BM88" s="23" t="s">
        <v>224</v>
      </c>
    </row>
    <row r="89" s="12" customFormat="1">
      <c r="B89" s="243"/>
      <c r="C89" s="244"/>
      <c r="D89" s="234" t="s">
        <v>129</v>
      </c>
      <c r="E89" s="245" t="s">
        <v>21</v>
      </c>
      <c r="F89" s="246" t="s">
        <v>225</v>
      </c>
      <c r="G89" s="244"/>
      <c r="H89" s="247">
        <v>202</v>
      </c>
      <c r="I89" s="248"/>
      <c r="J89" s="244"/>
      <c r="K89" s="244"/>
      <c r="L89" s="249"/>
      <c r="M89" s="250"/>
      <c r="N89" s="251"/>
      <c r="O89" s="251"/>
      <c r="P89" s="251"/>
      <c r="Q89" s="251"/>
      <c r="R89" s="251"/>
      <c r="S89" s="251"/>
      <c r="T89" s="252"/>
      <c r="AT89" s="253" t="s">
        <v>129</v>
      </c>
      <c r="AU89" s="253" t="s">
        <v>77</v>
      </c>
      <c r="AV89" s="12" t="s">
        <v>79</v>
      </c>
      <c r="AW89" s="12" t="s">
        <v>33</v>
      </c>
      <c r="AX89" s="12" t="s">
        <v>69</v>
      </c>
      <c r="AY89" s="253" t="s">
        <v>119</v>
      </c>
    </row>
    <row r="90" s="12" customFormat="1">
      <c r="B90" s="243"/>
      <c r="C90" s="244"/>
      <c r="D90" s="234" t="s">
        <v>129</v>
      </c>
      <c r="E90" s="245" t="s">
        <v>21</v>
      </c>
      <c r="F90" s="246" t="s">
        <v>226</v>
      </c>
      <c r="G90" s="244"/>
      <c r="H90" s="247">
        <v>141</v>
      </c>
      <c r="I90" s="248"/>
      <c r="J90" s="244"/>
      <c r="K90" s="244"/>
      <c r="L90" s="249"/>
      <c r="M90" s="250"/>
      <c r="N90" s="251"/>
      <c r="O90" s="251"/>
      <c r="P90" s="251"/>
      <c r="Q90" s="251"/>
      <c r="R90" s="251"/>
      <c r="S90" s="251"/>
      <c r="T90" s="252"/>
      <c r="AT90" s="253" t="s">
        <v>129</v>
      </c>
      <c r="AU90" s="253" t="s">
        <v>77</v>
      </c>
      <c r="AV90" s="12" t="s">
        <v>79</v>
      </c>
      <c r="AW90" s="12" t="s">
        <v>33</v>
      </c>
      <c r="AX90" s="12" t="s">
        <v>69</v>
      </c>
      <c r="AY90" s="253" t="s">
        <v>119</v>
      </c>
    </row>
    <row r="91" s="13" customFormat="1">
      <c r="B91" s="267"/>
      <c r="C91" s="268"/>
      <c r="D91" s="234" t="s">
        <v>129</v>
      </c>
      <c r="E91" s="269" t="s">
        <v>21</v>
      </c>
      <c r="F91" s="270" t="s">
        <v>227</v>
      </c>
      <c r="G91" s="268"/>
      <c r="H91" s="271">
        <v>343</v>
      </c>
      <c r="I91" s="272"/>
      <c r="J91" s="268"/>
      <c r="K91" s="268"/>
      <c r="L91" s="273"/>
      <c r="M91" s="274"/>
      <c r="N91" s="275"/>
      <c r="O91" s="275"/>
      <c r="P91" s="275"/>
      <c r="Q91" s="275"/>
      <c r="R91" s="275"/>
      <c r="S91" s="275"/>
      <c r="T91" s="276"/>
      <c r="AT91" s="277" t="s">
        <v>129</v>
      </c>
      <c r="AU91" s="277" t="s">
        <v>77</v>
      </c>
      <c r="AV91" s="13" t="s">
        <v>127</v>
      </c>
      <c r="AW91" s="13" t="s">
        <v>33</v>
      </c>
      <c r="AX91" s="13" t="s">
        <v>77</v>
      </c>
      <c r="AY91" s="277" t="s">
        <v>119</v>
      </c>
    </row>
    <row r="92" s="1" customFormat="1" ht="25.5" customHeight="1">
      <c r="B92" s="45"/>
      <c r="C92" s="220" t="s">
        <v>79</v>
      </c>
      <c r="D92" s="220" t="s">
        <v>122</v>
      </c>
      <c r="E92" s="221" t="s">
        <v>228</v>
      </c>
      <c r="F92" s="222" t="s">
        <v>229</v>
      </c>
      <c r="G92" s="223" t="s">
        <v>222</v>
      </c>
      <c r="H92" s="224">
        <v>343</v>
      </c>
      <c r="I92" s="225"/>
      <c r="J92" s="226">
        <f>ROUND(I92*H92,2)</f>
        <v>0</v>
      </c>
      <c r="K92" s="222" t="s">
        <v>223</v>
      </c>
      <c r="L92" s="71"/>
      <c r="M92" s="227" t="s">
        <v>21</v>
      </c>
      <c r="N92" s="228" t="s">
        <v>40</v>
      </c>
      <c r="O92" s="46"/>
      <c r="P92" s="229">
        <f>O92*H92</f>
        <v>0</v>
      </c>
      <c r="Q92" s="229">
        <v>0.00018000000000000001</v>
      </c>
      <c r="R92" s="229">
        <f>Q92*H92</f>
        <v>0.061740000000000003</v>
      </c>
      <c r="S92" s="229">
        <v>0</v>
      </c>
      <c r="T92" s="230">
        <f>S92*H92</f>
        <v>0</v>
      </c>
      <c r="AR92" s="23" t="s">
        <v>127</v>
      </c>
      <c r="AT92" s="23" t="s">
        <v>122</v>
      </c>
      <c r="AU92" s="23" t="s">
        <v>77</v>
      </c>
      <c r="AY92" s="23" t="s">
        <v>119</v>
      </c>
      <c r="BE92" s="231">
        <f>IF(N92="základní",J92,0)</f>
        <v>0</v>
      </c>
      <c r="BF92" s="231">
        <f>IF(N92="snížená",J92,0)</f>
        <v>0</v>
      </c>
      <c r="BG92" s="231">
        <f>IF(N92="zákl. přenesená",J92,0)</f>
        <v>0</v>
      </c>
      <c r="BH92" s="231">
        <f>IF(N92="sníž. přenesená",J92,0)</f>
        <v>0</v>
      </c>
      <c r="BI92" s="231">
        <f>IF(N92="nulová",J92,0)</f>
        <v>0</v>
      </c>
      <c r="BJ92" s="23" t="s">
        <v>77</v>
      </c>
      <c r="BK92" s="231">
        <f>ROUND(I92*H92,2)</f>
        <v>0</v>
      </c>
      <c r="BL92" s="23" t="s">
        <v>127</v>
      </c>
      <c r="BM92" s="23" t="s">
        <v>230</v>
      </c>
    </row>
    <row r="93" s="12" customFormat="1">
      <c r="B93" s="243"/>
      <c r="C93" s="244"/>
      <c r="D93" s="234" t="s">
        <v>129</v>
      </c>
      <c r="E93" s="245" t="s">
        <v>21</v>
      </c>
      <c r="F93" s="246" t="s">
        <v>225</v>
      </c>
      <c r="G93" s="244"/>
      <c r="H93" s="247">
        <v>202</v>
      </c>
      <c r="I93" s="248"/>
      <c r="J93" s="244"/>
      <c r="K93" s="244"/>
      <c r="L93" s="249"/>
      <c r="M93" s="250"/>
      <c r="N93" s="251"/>
      <c r="O93" s="251"/>
      <c r="P93" s="251"/>
      <c r="Q93" s="251"/>
      <c r="R93" s="251"/>
      <c r="S93" s="251"/>
      <c r="T93" s="252"/>
      <c r="AT93" s="253" t="s">
        <v>129</v>
      </c>
      <c r="AU93" s="253" t="s">
        <v>77</v>
      </c>
      <c r="AV93" s="12" t="s">
        <v>79</v>
      </c>
      <c r="AW93" s="12" t="s">
        <v>33</v>
      </c>
      <c r="AX93" s="12" t="s">
        <v>69</v>
      </c>
      <c r="AY93" s="253" t="s">
        <v>119</v>
      </c>
    </row>
    <row r="94" s="12" customFormat="1">
      <c r="B94" s="243"/>
      <c r="C94" s="244"/>
      <c r="D94" s="234" t="s">
        <v>129</v>
      </c>
      <c r="E94" s="245" t="s">
        <v>21</v>
      </c>
      <c r="F94" s="246" t="s">
        <v>226</v>
      </c>
      <c r="G94" s="244"/>
      <c r="H94" s="247">
        <v>141</v>
      </c>
      <c r="I94" s="248"/>
      <c r="J94" s="244"/>
      <c r="K94" s="244"/>
      <c r="L94" s="249"/>
      <c r="M94" s="250"/>
      <c r="N94" s="251"/>
      <c r="O94" s="251"/>
      <c r="P94" s="251"/>
      <c r="Q94" s="251"/>
      <c r="R94" s="251"/>
      <c r="S94" s="251"/>
      <c r="T94" s="252"/>
      <c r="AT94" s="253" t="s">
        <v>129</v>
      </c>
      <c r="AU94" s="253" t="s">
        <v>77</v>
      </c>
      <c r="AV94" s="12" t="s">
        <v>79</v>
      </c>
      <c r="AW94" s="12" t="s">
        <v>33</v>
      </c>
      <c r="AX94" s="12" t="s">
        <v>69</v>
      </c>
      <c r="AY94" s="253" t="s">
        <v>119</v>
      </c>
    </row>
    <row r="95" s="13" customFormat="1">
      <c r="B95" s="267"/>
      <c r="C95" s="268"/>
      <c r="D95" s="234" t="s">
        <v>129</v>
      </c>
      <c r="E95" s="269" t="s">
        <v>21</v>
      </c>
      <c r="F95" s="270" t="s">
        <v>227</v>
      </c>
      <c r="G95" s="268"/>
      <c r="H95" s="271">
        <v>343</v>
      </c>
      <c r="I95" s="272"/>
      <c r="J95" s="268"/>
      <c r="K95" s="268"/>
      <c r="L95" s="273"/>
      <c r="M95" s="274"/>
      <c r="N95" s="275"/>
      <c r="O95" s="275"/>
      <c r="P95" s="275"/>
      <c r="Q95" s="275"/>
      <c r="R95" s="275"/>
      <c r="S95" s="275"/>
      <c r="T95" s="276"/>
      <c r="AT95" s="277" t="s">
        <v>129</v>
      </c>
      <c r="AU95" s="277" t="s">
        <v>77</v>
      </c>
      <c r="AV95" s="13" t="s">
        <v>127</v>
      </c>
      <c r="AW95" s="13" t="s">
        <v>33</v>
      </c>
      <c r="AX95" s="13" t="s">
        <v>77</v>
      </c>
      <c r="AY95" s="277" t="s">
        <v>119</v>
      </c>
    </row>
    <row r="96" s="1" customFormat="1" ht="38.25" customHeight="1">
      <c r="B96" s="45"/>
      <c r="C96" s="220" t="s">
        <v>137</v>
      </c>
      <c r="D96" s="220" t="s">
        <v>122</v>
      </c>
      <c r="E96" s="221" t="s">
        <v>231</v>
      </c>
      <c r="F96" s="222" t="s">
        <v>232</v>
      </c>
      <c r="G96" s="223" t="s">
        <v>125</v>
      </c>
      <c r="H96" s="224">
        <v>53.689999999999998</v>
      </c>
      <c r="I96" s="225"/>
      <c r="J96" s="226">
        <f>ROUND(I96*H96,2)</f>
        <v>0</v>
      </c>
      <c r="K96" s="222" t="s">
        <v>223</v>
      </c>
      <c r="L96" s="71"/>
      <c r="M96" s="227" t="s">
        <v>21</v>
      </c>
      <c r="N96" s="228" t="s">
        <v>40</v>
      </c>
      <c r="O96" s="46"/>
      <c r="P96" s="229">
        <f>O96*H96</f>
        <v>0</v>
      </c>
      <c r="Q96" s="229">
        <v>0</v>
      </c>
      <c r="R96" s="229">
        <f>Q96*H96</f>
        <v>0</v>
      </c>
      <c r="S96" s="229">
        <v>0</v>
      </c>
      <c r="T96" s="230">
        <f>S96*H96</f>
        <v>0</v>
      </c>
      <c r="AR96" s="23" t="s">
        <v>127</v>
      </c>
      <c r="AT96" s="23" t="s">
        <v>122</v>
      </c>
      <c r="AU96" s="23" t="s">
        <v>77</v>
      </c>
      <c r="AY96" s="23" t="s">
        <v>119</v>
      </c>
      <c r="BE96" s="231">
        <f>IF(N96="základní",J96,0)</f>
        <v>0</v>
      </c>
      <c r="BF96" s="231">
        <f>IF(N96="snížená",J96,0)</f>
        <v>0</v>
      </c>
      <c r="BG96" s="231">
        <f>IF(N96="zákl. přenesená",J96,0)</f>
        <v>0</v>
      </c>
      <c r="BH96" s="231">
        <f>IF(N96="sníž. přenesená",J96,0)</f>
        <v>0</v>
      </c>
      <c r="BI96" s="231">
        <f>IF(N96="nulová",J96,0)</f>
        <v>0</v>
      </c>
      <c r="BJ96" s="23" t="s">
        <v>77</v>
      </c>
      <c r="BK96" s="231">
        <f>ROUND(I96*H96,2)</f>
        <v>0</v>
      </c>
      <c r="BL96" s="23" t="s">
        <v>127</v>
      </c>
      <c r="BM96" s="23" t="s">
        <v>233</v>
      </c>
    </row>
    <row r="97" s="11" customFormat="1">
      <c r="B97" s="232"/>
      <c r="C97" s="233"/>
      <c r="D97" s="234" t="s">
        <v>129</v>
      </c>
      <c r="E97" s="235" t="s">
        <v>21</v>
      </c>
      <c r="F97" s="236" t="s">
        <v>234</v>
      </c>
      <c r="G97" s="233"/>
      <c r="H97" s="235" t="s">
        <v>21</v>
      </c>
      <c r="I97" s="237"/>
      <c r="J97" s="233"/>
      <c r="K97" s="233"/>
      <c r="L97" s="238"/>
      <c r="M97" s="239"/>
      <c r="N97" s="240"/>
      <c r="O97" s="240"/>
      <c r="P97" s="240"/>
      <c r="Q97" s="240"/>
      <c r="R97" s="240"/>
      <c r="S97" s="240"/>
      <c r="T97" s="241"/>
      <c r="AT97" s="242" t="s">
        <v>129</v>
      </c>
      <c r="AU97" s="242" t="s">
        <v>77</v>
      </c>
      <c r="AV97" s="11" t="s">
        <v>77</v>
      </c>
      <c r="AW97" s="11" t="s">
        <v>33</v>
      </c>
      <c r="AX97" s="11" t="s">
        <v>69</v>
      </c>
      <c r="AY97" s="242" t="s">
        <v>119</v>
      </c>
    </row>
    <row r="98" s="12" customFormat="1">
      <c r="B98" s="243"/>
      <c r="C98" s="244"/>
      <c r="D98" s="234" t="s">
        <v>129</v>
      </c>
      <c r="E98" s="245" t="s">
        <v>21</v>
      </c>
      <c r="F98" s="246" t="s">
        <v>235</v>
      </c>
      <c r="G98" s="244"/>
      <c r="H98" s="247">
        <v>53.689999999999998</v>
      </c>
      <c r="I98" s="248"/>
      <c r="J98" s="244"/>
      <c r="K98" s="244"/>
      <c r="L98" s="249"/>
      <c r="M98" s="250"/>
      <c r="N98" s="251"/>
      <c r="O98" s="251"/>
      <c r="P98" s="251"/>
      <c r="Q98" s="251"/>
      <c r="R98" s="251"/>
      <c r="S98" s="251"/>
      <c r="T98" s="252"/>
      <c r="AT98" s="253" t="s">
        <v>129</v>
      </c>
      <c r="AU98" s="253" t="s">
        <v>77</v>
      </c>
      <c r="AV98" s="12" t="s">
        <v>79</v>
      </c>
      <c r="AW98" s="12" t="s">
        <v>33</v>
      </c>
      <c r="AX98" s="12" t="s">
        <v>77</v>
      </c>
      <c r="AY98" s="253" t="s">
        <v>119</v>
      </c>
    </row>
    <row r="99" s="1" customFormat="1" ht="25.5" customHeight="1">
      <c r="B99" s="45"/>
      <c r="C99" s="220" t="s">
        <v>127</v>
      </c>
      <c r="D99" s="220" t="s">
        <v>122</v>
      </c>
      <c r="E99" s="221" t="s">
        <v>236</v>
      </c>
      <c r="F99" s="222" t="s">
        <v>237</v>
      </c>
      <c r="G99" s="223" t="s">
        <v>125</v>
      </c>
      <c r="H99" s="224">
        <v>53.689999999999998</v>
      </c>
      <c r="I99" s="225"/>
      <c r="J99" s="226">
        <f>ROUND(I99*H99,2)</f>
        <v>0</v>
      </c>
      <c r="K99" s="222" t="s">
        <v>223</v>
      </c>
      <c r="L99" s="71"/>
      <c r="M99" s="227" t="s">
        <v>21</v>
      </c>
      <c r="N99" s="228" t="s">
        <v>40</v>
      </c>
      <c r="O99" s="46"/>
      <c r="P99" s="229">
        <f>O99*H99</f>
        <v>0</v>
      </c>
      <c r="Q99" s="229">
        <v>0.40000000000000002</v>
      </c>
      <c r="R99" s="229">
        <f>Q99*H99</f>
        <v>21.475999999999999</v>
      </c>
      <c r="S99" s="229">
        <v>0</v>
      </c>
      <c r="T99" s="230">
        <f>S99*H99</f>
        <v>0</v>
      </c>
      <c r="AR99" s="23" t="s">
        <v>127</v>
      </c>
      <c r="AT99" s="23" t="s">
        <v>122</v>
      </c>
      <c r="AU99" s="23" t="s">
        <v>77</v>
      </c>
      <c r="AY99" s="23" t="s">
        <v>119</v>
      </c>
      <c r="BE99" s="231">
        <f>IF(N99="základní",J99,0)</f>
        <v>0</v>
      </c>
      <c r="BF99" s="231">
        <f>IF(N99="snížená",J99,0)</f>
        <v>0</v>
      </c>
      <c r="BG99" s="231">
        <f>IF(N99="zákl. přenesená",J99,0)</f>
        <v>0</v>
      </c>
      <c r="BH99" s="231">
        <f>IF(N99="sníž. přenesená",J99,0)</f>
        <v>0</v>
      </c>
      <c r="BI99" s="231">
        <f>IF(N99="nulová",J99,0)</f>
        <v>0</v>
      </c>
      <c r="BJ99" s="23" t="s">
        <v>77</v>
      </c>
      <c r="BK99" s="231">
        <f>ROUND(I99*H99,2)</f>
        <v>0</v>
      </c>
      <c r="BL99" s="23" t="s">
        <v>127</v>
      </c>
      <c r="BM99" s="23" t="s">
        <v>238</v>
      </c>
    </row>
    <row r="100" s="11" customFormat="1">
      <c r="B100" s="232"/>
      <c r="C100" s="233"/>
      <c r="D100" s="234" t="s">
        <v>129</v>
      </c>
      <c r="E100" s="235" t="s">
        <v>21</v>
      </c>
      <c r="F100" s="236" t="s">
        <v>234</v>
      </c>
      <c r="G100" s="233"/>
      <c r="H100" s="235" t="s">
        <v>21</v>
      </c>
      <c r="I100" s="237"/>
      <c r="J100" s="233"/>
      <c r="K100" s="233"/>
      <c r="L100" s="238"/>
      <c r="M100" s="239"/>
      <c r="N100" s="240"/>
      <c r="O100" s="240"/>
      <c r="P100" s="240"/>
      <c r="Q100" s="240"/>
      <c r="R100" s="240"/>
      <c r="S100" s="240"/>
      <c r="T100" s="241"/>
      <c r="AT100" s="242" t="s">
        <v>129</v>
      </c>
      <c r="AU100" s="242" t="s">
        <v>77</v>
      </c>
      <c r="AV100" s="11" t="s">
        <v>77</v>
      </c>
      <c r="AW100" s="11" t="s">
        <v>33</v>
      </c>
      <c r="AX100" s="11" t="s">
        <v>69</v>
      </c>
      <c r="AY100" s="242" t="s">
        <v>119</v>
      </c>
    </row>
    <row r="101" s="12" customFormat="1">
      <c r="B101" s="243"/>
      <c r="C101" s="244"/>
      <c r="D101" s="234" t="s">
        <v>129</v>
      </c>
      <c r="E101" s="245" t="s">
        <v>21</v>
      </c>
      <c r="F101" s="246" t="s">
        <v>235</v>
      </c>
      <c r="G101" s="244"/>
      <c r="H101" s="247">
        <v>53.689999999999998</v>
      </c>
      <c r="I101" s="248"/>
      <c r="J101" s="244"/>
      <c r="K101" s="244"/>
      <c r="L101" s="249"/>
      <c r="M101" s="250"/>
      <c r="N101" s="251"/>
      <c r="O101" s="251"/>
      <c r="P101" s="251"/>
      <c r="Q101" s="251"/>
      <c r="R101" s="251"/>
      <c r="S101" s="251"/>
      <c r="T101" s="252"/>
      <c r="AT101" s="253" t="s">
        <v>129</v>
      </c>
      <c r="AU101" s="253" t="s">
        <v>77</v>
      </c>
      <c r="AV101" s="12" t="s">
        <v>79</v>
      </c>
      <c r="AW101" s="12" t="s">
        <v>33</v>
      </c>
      <c r="AX101" s="12" t="s">
        <v>77</v>
      </c>
      <c r="AY101" s="253" t="s">
        <v>119</v>
      </c>
    </row>
    <row r="102" s="1" customFormat="1" ht="63.75" customHeight="1">
      <c r="B102" s="45"/>
      <c r="C102" s="220" t="s">
        <v>120</v>
      </c>
      <c r="D102" s="220" t="s">
        <v>122</v>
      </c>
      <c r="E102" s="221" t="s">
        <v>239</v>
      </c>
      <c r="F102" s="222" t="s">
        <v>240</v>
      </c>
      <c r="G102" s="223" t="s">
        <v>164</v>
      </c>
      <c r="H102" s="224">
        <v>25</v>
      </c>
      <c r="I102" s="225"/>
      <c r="J102" s="226">
        <f>ROUND(I102*H102,2)</f>
        <v>0</v>
      </c>
      <c r="K102" s="222" t="s">
        <v>223</v>
      </c>
      <c r="L102" s="71"/>
      <c r="M102" s="227" t="s">
        <v>21</v>
      </c>
      <c r="N102" s="228" t="s">
        <v>40</v>
      </c>
      <c r="O102" s="46"/>
      <c r="P102" s="229">
        <f>O102*H102</f>
        <v>0</v>
      </c>
      <c r="Q102" s="229">
        <v>0.036904300000000001</v>
      </c>
      <c r="R102" s="229">
        <f>Q102*H102</f>
        <v>0.92260750000000002</v>
      </c>
      <c r="S102" s="229">
        <v>0</v>
      </c>
      <c r="T102" s="230">
        <f>S102*H102</f>
        <v>0</v>
      </c>
      <c r="AR102" s="23" t="s">
        <v>127</v>
      </c>
      <c r="AT102" s="23" t="s">
        <v>122</v>
      </c>
      <c r="AU102" s="23" t="s">
        <v>77</v>
      </c>
      <c r="AY102" s="23" t="s">
        <v>119</v>
      </c>
      <c r="BE102" s="231">
        <f>IF(N102="základní",J102,0)</f>
        <v>0</v>
      </c>
      <c r="BF102" s="231">
        <f>IF(N102="snížená",J102,0)</f>
        <v>0</v>
      </c>
      <c r="BG102" s="231">
        <f>IF(N102="zákl. přenesená",J102,0)</f>
        <v>0</v>
      </c>
      <c r="BH102" s="231">
        <f>IF(N102="sníž. přenesená",J102,0)</f>
        <v>0</v>
      </c>
      <c r="BI102" s="231">
        <f>IF(N102="nulová",J102,0)</f>
        <v>0</v>
      </c>
      <c r="BJ102" s="23" t="s">
        <v>77</v>
      </c>
      <c r="BK102" s="231">
        <f>ROUND(I102*H102,2)</f>
        <v>0</v>
      </c>
      <c r="BL102" s="23" t="s">
        <v>127</v>
      </c>
      <c r="BM102" s="23" t="s">
        <v>241</v>
      </c>
    </row>
    <row r="103" s="11" customFormat="1">
      <c r="B103" s="232"/>
      <c r="C103" s="233"/>
      <c r="D103" s="234" t="s">
        <v>129</v>
      </c>
      <c r="E103" s="235" t="s">
        <v>21</v>
      </c>
      <c r="F103" s="236" t="s">
        <v>242</v>
      </c>
      <c r="G103" s="233"/>
      <c r="H103" s="235" t="s">
        <v>21</v>
      </c>
      <c r="I103" s="237"/>
      <c r="J103" s="233"/>
      <c r="K103" s="233"/>
      <c r="L103" s="238"/>
      <c r="M103" s="239"/>
      <c r="N103" s="240"/>
      <c r="O103" s="240"/>
      <c r="P103" s="240"/>
      <c r="Q103" s="240"/>
      <c r="R103" s="240"/>
      <c r="S103" s="240"/>
      <c r="T103" s="241"/>
      <c r="AT103" s="242" t="s">
        <v>129</v>
      </c>
      <c r="AU103" s="242" t="s">
        <v>77</v>
      </c>
      <c r="AV103" s="11" t="s">
        <v>77</v>
      </c>
      <c r="AW103" s="11" t="s">
        <v>33</v>
      </c>
      <c r="AX103" s="11" t="s">
        <v>69</v>
      </c>
      <c r="AY103" s="242" t="s">
        <v>119</v>
      </c>
    </row>
    <row r="104" s="12" customFormat="1">
      <c r="B104" s="243"/>
      <c r="C104" s="244"/>
      <c r="D104" s="234" t="s">
        <v>129</v>
      </c>
      <c r="E104" s="245" t="s">
        <v>21</v>
      </c>
      <c r="F104" s="246" t="s">
        <v>243</v>
      </c>
      <c r="G104" s="244"/>
      <c r="H104" s="247">
        <v>25</v>
      </c>
      <c r="I104" s="248"/>
      <c r="J104" s="244"/>
      <c r="K104" s="244"/>
      <c r="L104" s="249"/>
      <c r="M104" s="250"/>
      <c r="N104" s="251"/>
      <c r="O104" s="251"/>
      <c r="P104" s="251"/>
      <c r="Q104" s="251"/>
      <c r="R104" s="251"/>
      <c r="S104" s="251"/>
      <c r="T104" s="252"/>
      <c r="AT104" s="253" t="s">
        <v>129</v>
      </c>
      <c r="AU104" s="253" t="s">
        <v>77</v>
      </c>
      <c r="AV104" s="12" t="s">
        <v>79</v>
      </c>
      <c r="AW104" s="12" t="s">
        <v>33</v>
      </c>
      <c r="AX104" s="12" t="s">
        <v>77</v>
      </c>
      <c r="AY104" s="253" t="s">
        <v>119</v>
      </c>
    </row>
    <row r="105" s="1" customFormat="1" ht="38.25" customHeight="1">
      <c r="B105" s="45"/>
      <c r="C105" s="220" t="s">
        <v>153</v>
      </c>
      <c r="D105" s="220" t="s">
        <v>122</v>
      </c>
      <c r="E105" s="221" t="s">
        <v>244</v>
      </c>
      <c r="F105" s="222" t="s">
        <v>245</v>
      </c>
      <c r="G105" s="223" t="s">
        <v>125</v>
      </c>
      <c r="H105" s="224">
        <v>49</v>
      </c>
      <c r="I105" s="225"/>
      <c r="J105" s="226">
        <f>ROUND(I105*H105,2)</f>
        <v>0</v>
      </c>
      <c r="K105" s="222" t="s">
        <v>223</v>
      </c>
      <c r="L105" s="71"/>
      <c r="M105" s="227" t="s">
        <v>21</v>
      </c>
      <c r="N105" s="228" t="s">
        <v>40</v>
      </c>
      <c r="O105" s="46"/>
      <c r="P105" s="229">
        <f>O105*H105</f>
        <v>0</v>
      </c>
      <c r="Q105" s="229">
        <v>0</v>
      </c>
      <c r="R105" s="229">
        <f>Q105*H105</f>
        <v>0</v>
      </c>
      <c r="S105" s="229">
        <v>0</v>
      </c>
      <c r="T105" s="230">
        <f>S105*H105</f>
        <v>0</v>
      </c>
      <c r="AR105" s="23" t="s">
        <v>127</v>
      </c>
      <c r="AT105" s="23" t="s">
        <v>122</v>
      </c>
      <c r="AU105" s="23" t="s">
        <v>77</v>
      </c>
      <c r="AY105" s="23" t="s">
        <v>119</v>
      </c>
      <c r="BE105" s="231">
        <f>IF(N105="základní",J105,0)</f>
        <v>0</v>
      </c>
      <c r="BF105" s="231">
        <f>IF(N105="snížená",J105,0)</f>
        <v>0</v>
      </c>
      <c r="BG105" s="231">
        <f>IF(N105="zákl. přenesená",J105,0)</f>
        <v>0</v>
      </c>
      <c r="BH105" s="231">
        <f>IF(N105="sníž. přenesená",J105,0)</f>
        <v>0</v>
      </c>
      <c r="BI105" s="231">
        <f>IF(N105="nulová",J105,0)</f>
        <v>0</v>
      </c>
      <c r="BJ105" s="23" t="s">
        <v>77</v>
      </c>
      <c r="BK105" s="231">
        <f>ROUND(I105*H105,2)</f>
        <v>0</v>
      </c>
      <c r="BL105" s="23" t="s">
        <v>127</v>
      </c>
      <c r="BM105" s="23" t="s">
        <v>246</v>
      </c>
    </row>
    <row r="106" s="12" customFormat="1">
      <c r="B106" s="243"/>
      <c r="C106" s="244"/>
      <c r="D106" s="234" t="s">
        <v>129</v>
      </c>
      <c r="E106" s="245" t="s">
        <v>21</v>
      </c>
      <c r="F106" s="246" t="s">
        <v>247</v>
      </c>
      <c r="G106" s="244"/>
      <c r="H106" s="247">
        <v>27.199999999999999</v>
      </c>
      <c r="I106" s="248"/>
      <c r="J106" s="244"/>
      <c r="K106" s="244"/>
      <c r="L106" s="249"/>
      <c r="M106" s="250"/>
      <c r="N106" s="251"/>
      <c r="O106" s="251"/>
      <c r="P106" s="251"/>
      <c r="Q106" s="251"/>
      <c r="R106" s="251"/>
      <c r="S106" s="251"/>
      <c r="T106" s="252"/>
      <c r="AT106" s="253" t="s">
        <v>129</v>
      </c>
      <c r="AU106" s="253" t="s">
        <v>77</v>
      </c>
      <c r="AV106" s="12" t="s">
        <v>79</v>
      </c>
      <c r="AW106" s="12" t="s">
        <v>33</v>
      </c>
      <c r="AX106" s="12" t="s">
        <v>69</v>
      </c>
      <c r="AY106" s="253" t="s">
        <v>119</v>
      </c>
    </row>
    <row r="107" s="12" customFormat="1">
      <c r="B107" s="243"/>
      <c r="C107" s="244"/>
      <c r="D107" s="234" t="s">
        <v>129</v>
      </c>
      <c r="E107" s="245" t="s">
        <v>21</v>
      </c>
      <c r="F107" s="246" t="s">
        <v>248</v>
      </c>
      <c r="G107" s="244"/>
      <c r="H107" s="247">
        <v>21.800000000000001</v>
      </c>
      <c r="I107" s="248"/>
      <c r="J107" s="244"/>
      <c r="K107" s="244"/>
      <c r="L107" s="249"/>
      <c r="M107" s="250"/>
      <c r="N107" s="251"/>
      <c r="O107" s="251"/>
      <c r="P107" s="251"/>
      <c r="Q107" s="251"/>
      <c r="R107" s="251"/>
      <c r="S107" s="251"/>
      <c r="T107" s="252"/>
      <c r="AT107" s="253" t="s">
        <v>129</v>
      </c>
      <c r="AU107" s="253" t="s">
        <v>77</v>
      </c>
      <c r="AV107" s="12" t="s">
        <v>79</v>
      </c>
      <c r="AW107" s="12" t="s">
        <v>33</v>
      </c>
      <c r="AX107" s="12" t="s">
        <v>69</v>
      </c>
      <c r="AY107" s="253" t="s">
        <v>119</v>
      </c>
    </row>
    <row r="108" s="13" customFormat="1">
      <c r="B108" s="267"/>
      <c r="C108" s="268"/>
      <c r="D108" s="234" t="s">
        <v>129</v>
      </c>
      <c r="E108" s="269" t="s">
        <v>21</v>
      </c>
      <c r="F108" s="270" t="s">
        <v>227</v>
      </c>
      <c r="G108" s="268"/>
      <c r="H108" s="271">
        <v>49</v>
      </c>
      <c r="I108" s="272"/>
      <c r="J108" s="268"/>
      <c r="K108" s="268"/>
      <c r="L108" s="273"/>
      <c r="M108" s="274"/>
      <c r="N108" s="275"/>
      <c r="O108" s="275"/>
      <c r="P108" s="275"/>
      <c r="Q108" s="275"/>
      <c r="R108" s="275"/>
      <c r="S108" s="275"/>
      <c r="T108" s="276"/>
      <c r="AT108" s="277" t="s">
        <v>129</v>
      </c>
      <c r="AU108" s="277" t="s">
        <v>77</v>
      </c>
      <c r="AV108" s="13" t="s">
        <v>127</v>
      </c>
      <c r="AW108" s="13" t="s">
        <v>33</v>
      </c>
      <c r="AX108" s="13" t="s">
        <v>77</v>
      </c>
      <c r="AY108" s="277" t="s">
        <v>119</v>
      </c>
    </row>
    <row r="109" s="1" customFormat="1" ht="25.5" customHeight="1">
      <c r="B109" s="45"/>
      <c r="C109" s="220" t="s">
        <v>157</v>
      </c>
      <c r="D109" s="220" t="s">
        <v>122</v>
      </c>
      <c r="E109" s="221" t="s">
        <v>249</v>
      </c>
      <c r="F109" s="222" t="s">
        <v>250</v>
      </c>
      <c r="G109" s="223" t="s">
        <v>125</v>
      </c>
      <c r="H109" s="224">
        <v>930.24000000000001</v>
      </c>
      <c r="I109" s="225"/>
      <c r="J109" s="226">
        <f>ROUND(I109*H109,2)</f>
        <v>0</v>
      </c>
      <c r="K109" s="222" t="s">
        <v>223</v>
      </c>
      <c r="L109" s="71"/>
      <c r="M109" s="227" t="s">
        <v>21</v>
      </c>
      <c r="N109" s="228" t="s">
        <v>40</v>
      </c>
      <c r="O109" s="46"/>
      <c r="P109" s="229">
        <f>O109*H109</f>
        <v>0</v>
      </c>
      <c r="Q109" s="229">
        <v>0</v>
      </c>
      <c r="R109" s="229">
        <f>Q109*H109</f>
        <v>0</v>
      </c>
      <c r="S109" s="229">
        <v>0</v>
      </c>
      <c r="T109" s="230">
        <f>S109*H109</f>
        <v>0</v>
      </c>
      <c r="AR109" s="23" t="s">
        <v>127</v>
      </c>
      <c r="AT109" s="23" t="s">
        <v>122</v>
      </c>
      <c r="AU109" s="23" t="s">
        <v>77</v>
      </c>
      <c r="AY109" s="23" t="s">
        <v>119</v>
      </c>
      <c r="BE109" s="231">
        <f>IF(N109="základní",J109,0)</f>
        <v>0</v>
      </c>
      <c r="BF109" s="231">
        <f>IF(N109="snížená",J109,0)</f>
        <v>0</v>
      </c>
      <c r="BG109" s="231">
        <f>IF(N109="zákl. přenesená",J109,0)</f>
        <v>0</v>
      </c>
      <c r="BH109" s="231">
        <f>IF(N109="sníž. přenesená",J109,0)</f>
        <v>0</v>
      </c>
      <c r="BI109" s="231">
        <f>IF(N109="nulová",J109,0)</f>
        <v>0</v>
      </c>
      <c r="BJ109" s="23" t="s">
        <v>77</v>
      </c>
      <c r="BK109" s="231">
        <f>ROUND(I109*H109,2)</f>
        <v>0</v>
      </c>
      <c r="BL109" s="23" t="s">
        <v>127</v>
      </c>
      <c r="BM109" s="23" t="s">
        <v>251</v>
      </c>
    </row>
    <row r="110" s="12" customFormat="1">
      <c r="B110" s="243"/>
      <c r="C110" s="244"/>
      <c r="D110" s="234" t="s">
        <v>129</v>
      </c>
      <c r="E110" s="245" t="s">
        <v>21</v>
      </c>
      <c r="F110" s="246" t="s">
        <v>252</v>
      </c>
      <c r="G110" s="244"/>
      <c r="H110" s="247">
        <v>1157.04</v>
      </c>
      <c r="I110" s="248"/>
      <c r="J110" s="244"/>
      <c r="K110" s="244"/>
      <c r="L110" s="249"/>
      <c r="M110" s="250"/>
      <c r="N110" s="251"/>
      <c r="O110" s="251"/>
      <c r="P110" s="251"/>
      <c r="Q110" s="251"/>
      <c r="R110" s="251"/>
      <c r="S110" s="251"/>
      <c r="T110" s="252"/>
      <c r="AT110" s="253" t="s">
        <v>129</v>
      </c>
      <c r="AU110" s="253" t="s">
        <v>77</v>
      </c>
      <c r="AV110" s="12" t="s">
        <v>79</v>
      </c>
      <c r="AW110" s="12" t="s">
        <v>33</v>
      </c>
      <c r="AX110" s="12" t="s">
        <v>69</v>
      </c>
      <c r="AY110" s="253" t="s">
        <v>119</v>
      </c>
    </row>
    <row r="111" s="12" customFormat="1">
      <c r="B111" s="243"/>
      <c r="C111" s="244"/>
      <c r="D111" s="234" t="s">
        <v>129</v>
      </c>
      <c r="E111" s="245" t="s">
        <v>21</v>
      </c>
      <c r="F111" s="246" t="s">
        <v>253</v>
      </c>
      <c r="G111" s="244"/>
      <c r="H111" s="247">
        <v>-226.80000000000001</v>
      </c>
      <c r="I111" s="248"/>
      <c r="J111" s="244"/>
      <c r="K111" s="244"/>
      <c r="L111" s="249"/>
      <c r="M111" s="250"/>
      <c r="N111" s="251"/>
      <c r="O111" s="251"/>
      <c r="P111" s="251"/>
      <c r="Q111" s="251"/>
      <c r="R111" s="251"/>
      <c r="S111" s="251"/>
      <c r="T111" s="252"/>
      <c r="AT111" s="253" t="s">
        <v>129</v>
      </c>
      <c r="AU111" s="253" t="s">
        <v>77</v>
      </c>
      <c r="AV111" s="12" t="s">
        <v>79</v>
      </c>
      <c r="AW111" s="12" t="s">
        <v>33</v>
      </c>
      <c r="AX111" s="12" t="s">
        <v>69</v>
      </c>
      <c r="AY111" s="253" t="s">
        <v>119</v>
      </c>
    </row>
    <row r="112" s="13" customFormat="1">
      <c r="B112" s="267"/>
      <c r="C112" s="268"/>
      <c r="D112" s="234" t="s">
        <v>129</v>
      </c>
      <c r="E112" s="269" t="s">
        <v>21</v>
      </c>
      <c r="F112" s="270" t="s">
        <v>227</v>
      </c>
      <c r="G112" s="268"/>
      <c r="H112" s="271">
        <v>930.24000000000001</v>
      </c>
      <c r="I112" s="272"/>
      <c r="J112" s="268"/>
      <c r="K112" s="268"/>
      <c r="L112" s="273"/>
      <c r="M112" s="274"/>
      <c r="N112" s="275"/>
      <c r="O112" s="275"/>
      <c r="P112" s="275"/>
      <c r="Q112" s="275"/>
      <c r="R112" s="275"/>
      <c r="S112" s="275"/>
      <c r="T112" s="276"/>
      <c r="AT112" s="277" t="s">
        <v>129</v>
      </c>
      <c r="AU112" s="277" t="s">
        <v>77</v>
      </c>
      <c r="AV112" s="13" t="s">
        <v>127</v>
      </c>
      <c r="AW112" s="13" t="s">
        <v>33</v>
      </c>
      <c r="AX112" s="13" t="s">
        <v>77</v>
      </c>
      <c r="AY112" s="277" t="s">
        <v>119</v>
      </c>
    </row>
    <row r="113" s="1" customFormat="1" ht="38.25" customHeight="1">
      <c r="B113" s="45"/>
      <c r="C113" s="220" t="s">
        <v>150</v>
      </c>
      <c r="D113" s="220" t="s">
        <v>122</v>
      </c>
      <c r="E113" s="221" t="s">
        <v>254</v>
      </c>
      <c r="F113" s="222" t="s">
        <v>255</v>
      </c>
      <c r="G113" s="223" t="s">
        <v>125</v>
      </c>
      <c r="H113" s="224">
        <v>979.24000000000001</v>
      </c>
      <c r="I113" s="225"/>
      <c r="J113" s="226">
        <f>ROUND(I113*H113,2)</f>
        <v>0</v>
      </c>
      <c r="K113" s="222" t="s">
        <v>223</v>
      </c>
      <c r="L113" s="71"/>
      <c r="M113" s="227" t="s">
        <v>21</v>
      </c>
      <c r="N113" s="228" t="s">
        <v>40</v>
      </c>
      <c r="O113" s="46"/>
      <c r="P113" s="229">
        <f>O113*H113</f>
        <v>0</v>
      </c>
      <c r="Q113" s="229">
        <v>0</v>
      </c>
      <c r="R113" s="229">
        <f>Q113*H113</f>
        <v>0</v>
      </c>
      <c r="S113" s="229">
        <v>0</v>
      </c>
      <c r="T113" s="230">
        <f>S113*H113</f>
        <v>0</v>
      </c>
      <c r="AR113" s="23" t="s">
        <v>127</v>
      </c>
      <c r="AT113" s="23" t="s">
        <v>122</v>
      </c>
      <c r="AU113" s="23" t="s">
        <v>77</v>
      </c>
      <c r="AY113" s="23" t="s">
        <v>119</v>
      </c>
      <c r="BE113" s="231">
        <f>IF(N113="základní",J113,0)</f>
        <v>0</v>
      </c>
      <c r="BF113" s="231">
        <f>IF(N113="snížená",J113,0)</f>
        <v>0</v>
      </c>
      <c r="BG113" s="231">
        <f>IF(N113="zákl. přenesená",J113,0)</f>
        <v>0</v>
      </c>
      <c r="BH113" s="231">
        <f>IF(N113="sníž. přenesená",J113,0)</f>
        <v>0</v>
      </c>
      <c r="BI113" s="231">
        <f>IF(N113="nulová",J113,0)</f>
        <v>0</v>
      </c>
      <c r="BJ113" s="23" t="s">
        <v>77</v>
      </c>
      <c r="BK113" s="231">
        <f>ROUND(I113*H113,2)</f>
        <v>0</v>
      </c>
      <c r="BL113" s="23" t="s">
        <v>127</v>
      </c>
      <c r="BM113" s="23" t="s">
        <v>256</v>
      </c>
    </row>
    <row r="114" s="12" customFormat="1">
      <c r="B114" s="243"/>
      <c r="C114" s="244"/>
      <c r="D114" s="234" t="s">
        <v>129</v>
      </c>
      <c r="E114" s="245" t="s">
        <v>21</v>
      </c>
      <c r="F114" s="246" t="s">
        <v>257</v>
      </c>
      <c r="G114" s="244"/>
      <c r="H114" s="247">
        <v>979.24000000000001</v>
      </c>
      <c r="I114" s="248"/>
      <c r="J114" s="244"/>
      <c r="K114" s="244"/>
      <c r="L114" s="249"/>
      <c r="M114" s="250"/>
      <c r="N114" s="251"/>
      <c r="O114" s="251"/>
      <c r="P114" s="251"/>
      <c r="Q114" s="251"/>
      <c r="R114" s="251"/>
      <c r="S114" s="251"/>
      <c r="T114" s="252"/>
      <c r="AT114" s="253" t="s">
        <v>129</v>
      </c>
      <c r="AU114" s="253" t="s">
        <v>77</v>
      </c>
      <c r="AV114" s="12" t="s">
        <v>79</v>
      </c>
      <c r="AW114" s="12" t="s">
        <v>33</v>
      </c>
      <c r="AX114" s="12" t="s">
        <v>77</v>
      </c>
      <c r="AY114" s="253" t="s">
        <v>119</v>
      </c>
    </row>
    <row r="115" s="1" customFormat="1" ht="38.25" customHeight="1">
      <c r="B115" s="45"/>
      <c r="C115" s="220" t="s">
        <v>169</v>
      </c>
      <c r="D115" s="220" t="s">
        <v>122</v>
      </c>
      <c r="E115" s="221" t="s">
        <v>258</v>
      </c>
      <c r="F115" s="222" t="s">
        <v>259</v>
      </c>
      <c r="G115" s="223" t="s">
        <v>125</v>
      </c>
      <c r="H115" s="224">
        <v>930.24000000000001</v>
      </c>
      <c r="I115" s="225"/>
      <c r="J115" s="226">
        <f>ROUND(I115*H115,2)</f>
        <v>0</v>
      </c>
      <c r="K115" s="222" t="s">
        <v>223</v>
      </c>
      <c r="L115" s="71"/>
      <c r="M115" s="227" t="s">
        <v>21</v>
      </c>
      <c r="N115" s="228" t="s">
        <v>40</v>
      </c>
      <c r="O115" s="46"/>
      <c r="P115" s="229">
        <f>O115*H115</f>
        <v>0</v>
      </c>
      <c r="Q115" s="229">
        <v>0</v>
      </c>
      <c r="R115" s="229">
        <f>Q115*H115</f>
        <v>0</v>
      </c>
      <c r="S115" s="229">
        <v>0</v>
      </c>
      <c r="T115" s="230">
        <f>S115*H115</f>
        <v>0</v>
      </c>
      <c r="AR115" s="23" t="s">
        <v>127</v>
      </c>
      <c r="AT115" s="23" t="s">
        <v>122</v>
      </c>
      <c r="AU115" s="23" t="s">
        <v>77</v>
      </c>
      <c r="AY115" s="23" t="s">
        <v>119</v>
      </c>
      <c r="BE115" s="231">
        <f>IF(N115="základní",J115,0)</f>
        <v>0</v>
      </c>
      <c r="BF115" s="231">
        <f>IF(N115="snížená",J115,0)</f>
        <v>0</v>
      </c>
      <c r="BG115" s="231">
        <f>IF(N115="zákl. přenesená",J115,0)</f>
        <v>0</v>
      </c>
      <c r="BH115" s="231">
        <f>IF(N115="sníž. přenesená",J115,0)</f>
        <v>0</v>
      </c>
      <c r="BI115" s="231">
        <f>IF(N115="nulová",J115,0)</f>
        <v>0</v>
      </c>
      <c r="BJ115" s="23" t="s">
        <v>77</v>
      </c>
      <c r="BK115" s="231">
        <f>ROUND(I115*H115,2)</f>
        <v>0</v>
      </c>
      <c r="BL115" s="23" t="s">
        <v>127</v>
      </c>
      <c r="BM115" s="23" t="s">
        <v>260</v>
      </c>
    </row>
    <row r="116" s="11" customFormat="1">
      <c r="B116" s="232"/>
      <c r="C116" s="233"/>
      <c r="D116" s="234" t="s">
        <v>129</v>
      </c>
      <c r="E116" s="235" t="s">
        <v>21</v>
      </c>
      <c r="F116" s="236" t="s">
        <v>261</v>
      </c>
      <c r="G116" s="233"/>
      <c r="H116" s="235" t="s">
        <v>21</v>
      </c>
      <c r="I116" s="237"/>
      <c r="J116" s="233"/>
      <c r="K116" s="233"/>
      <c r="L116" s="238"/>
      <c r="M116" s="239"/>
      <c r="N116" s="240"/>
      <c r="O116" s="240"/>
      <c r="P116" s="240"/>
      <c r="Q116" s="240"/>
      <c r="R116" s="240"/>
      <c r="S116" s="240"/>
      <c r="T116" s="241"/>
      <c r="AT116" s="242" t="s">
        <v>129</v>
      </c>
      <c r="AU116" s="242" t="s">
        <v>77</v>
      </c>
      <c r="AV116" s="11" t="s">
        <v>77</v>
      </c>
      <c r="AW116" s="11" t="s">
        <v>33</v>
      </c>
      <c r="AX116" s="11" t="s">
        <v>69</v>
      </c>
      <c r="AY116" s="242" t="s">
        <v>119</v>
      </c>
    </row>
    <row r="117" s="12" customFormat="1">
      <c r="B117" s="243"/>
      <c r="C117" s="244"/>
      <c r="D117" s="234" t="s">
        <v>129</v>
      </c>
      <c r="E117" s="245" t="s">
        <v>21</v>
      </c>
      <c r="F117" s="246" t="s">
        <v>262</v>
      </c>
      <c r="G117" s="244"/>
      <c r="H117" s="247">
        <v>930.24000000000001</v>
      </c>
      <c r="I117" s="248"/>
      <c r="J117" s="244"/>
      <c r="K117" s="244"/>
      <c r="L117" s="249"/>
      <c r="M117" s="250"/>
      <c r="N117" s="251"/>
      <c r="O117" s="251"/>
      <c r="P117" s="251"/>
      <c r="Q117" s="251"/>
      <c r="R117" s="251"/>
      <c r="S117" s="251"/>
      <c r="T117" s="252"/>
      <c r="AT117" s="253" t="s">
        <v>129</v>
      </c>
      <c r="AU117" s="253" t="s">
        <v>77</v>
      </c>
      <c r="AV117" s="12" t="s">
        <v>79</v>
      </c>
      <c r="AW117" s="12" t="s">
        <v>33</v>
      </c>
      <c r="AX117" s="12" t="s">
        <v>77</v>
      </c>
      <c r="AY117" s="253" t="s">
        <v>119</v>
      </c>
    </row>
    <row r="118" s="1" customFormat="1" ht="51" customHeight="1">
      <c r="B118" s="45"/>
      <c r="C118" s="220" t="s">
        <v>173</v>
      </c>
      <c r="D118" s="220" t="s">
        <v>122</v>
      </c>
      <c r="E118" s="221" t="s">
        <v>263</v>
      </c>
      <c r="F118" s="222" t="s">
        <v>264</v>
      </c>
      <c r="G118" s="223" t="s">
        <v>125</v>
      </c>
      <c r="H118" s="224">
        <v>4651.1999999999998</v>
      </c>
      <c r="I118" s="225"/>
      <c r="J118" s="226">
        <f>ROUND(I118*H118,2)</f>
        <v>0</v>
      </c>
      <c r="K118" s="222" t="s">
        <v>223</v>
      </c>
      <c r="L118" s="71"/>
      <c r="M118" s="227" t="s">
        <v>21</v>
      </c>
      <c r="N118" s="228" t="s">
        <v>40</v>
      </c>
      <c r="O118" s="46"/>
      <c r="P118" s="229">
        <f>O118*H118</f>
        <v>0</v>
      </c>
      <c r="Q118" s="229">
        <v>0</v>
      </c>
      <c r="R118" s="229">
        <f>Q118*H118</f>
        <v>0</v>
      </c>
      <c r="S118" s="229">
        <v>0</v>
      </c>
      <c r="T118" s="230">
        <f>S118*H118</f>
        <v>0</v>
      </c>
      <c r="AR118" s="23" t="s">
        <v>127</v>
      </c>
      <c r="AT118" s="23" t="s">
        <v>122</v>
      </c>
      <c r="AU118" s="23" t="s">
        <v>77</v>
      </c>
      <c r="AY118" s="23" t="s">
        <v>119</v>
      </c>
      <c r="BE118" s="231">
        <f>IF(N118="základní",J118,0)</f>
        <v>0</v>
      </c>
      <c r="BF118" s="231">
        <f>IF(N118="snížená",J118,0)</f>
        <v>0</v>
      </c>
      <c r="BG118" s="231">
        <f>IF(N118="zákl. přenesená",J118,0)</f>
        <v>0</v>
      </c>
      <c r="BH118" s="231">
        <f>IF(N118="sníž. přenesená",J118,0)</f>
        <v>0</v>
      </c>
      <c r="BI118" s="231">
        <f>IF(N118="nulová",J118,0)</f>
        <v>0</v>
      </c>
      <c r="BJ118" s="23" t="s">
        <v>77</v>
      </c>
      <c r="BK118" s="231">
        <f>ROUND(I118*H118,2)</f>
        <v>0</v>
      </c>
      <c r="BL118" s="23" t="s">
        <v>127</v>
      </c>
      <c r="BM118" s="23" t="s">
        <v>265</v>
      </c>
    </row>
    <row r="119" s="11" customFormat="1">
      <c r="B119" s="232"/>
      <c r="C119" s="233"/>
      <c r="D119" s="234" t="s">
        <v>129</v>
      </c>
      <c r="E119" s="235" t="s">
        <v>21</v>
      </c>
      <c r="F119" s="236" t="s">
        <v>261</v>
      </c>
      <c r="G119" s="233"/>
      <c r="H119" s="235" t="s">
        <v>21</v>
      </c>
      <c r="I119" s="237"/>
      <c r="J119" s="233"/>
      <c r="K119" s="233"/>
      <c r="L119" s="238"/>
      <c r="M119" s="239"/>
      <c r="N119" s="240"/>
      <c r="O119" s="240"/>
      <c r="P119" s="240"/>
      <c r="Q119" s="240"/>
      <c r="R119" s="240"/>
      <c r="S119" s="240"/>
      <c r="T119" s="241"/>
      <c r="AT119" s="242" t="s">
        <v>129</v>
      </c>
      <c r="AU119" s="242" t="s">
        <v>77</v>
      </c>
      <c r="AV119" s="11" t="s">
        <v>77</v>
      </c>
      <c r="AW119" s="11" t="s">
        <v>33</v>
      </c>
      <c r="AX119" s="11" t="s">
        <v>69</v>
      </c>
      <c r="AY119" s="242" t="s">
        <v>119</v>
      </c>
    </row>
    <row r="120" s="12" customFormat="1">
      <c r="B120" s="243"/>
      <c r="C120" s="244"/>
      <c r="D120" s="234" t="s">
        <v>129</v>
      </c>
      <c r="E120" s="245" t="s">
        <v>21</v>
      </c>
      <c r="F120" s="246" t="s">
        <v>266</v>
      </c>
      <c r="G120" s="244"/>
      <c r="H120" s="247">
        <v>4651.1999999999998</v>
      </c>
      <c r="I120" s="248"/>
      <c r="J120" s="244"/>
      <c r="K120" s="244"/>
      <c r="L120" s="249"/>
      <c r="M120" s="250"/>
      <c r="N120" s="251"/>
      <c r="O120" s="251"/>
      <c r="P120" s="251"/>
      <c r="Q120" s="251"/>
      <c r="R120" s="251"/>
      <c r="S120" s="251"/>
      <c r="T120" s="252"/>
      <c r="AT120" s="253" t="s">
        <v>129</v>
      </c>
      <c r="AU120" s="253" t="s">
        <v>77</v>
      </c>
      <c r="AV120" s="12" t="s">
        <v>79</v>
      </c>
      <c r="AW120" s="12" t="s">
        <v>33</v>
      </c>
      <c r="AX120" s="12" t="s">
        <v>77</v>
      </c>
      <c r="AY120" s="253" t="s">
        <v>119</v>
      </c>
    </row>
    <row r="121" s="1" customFormat="1" ht="16.5" customHeight="1">
      <c r="B121" s="45"/>
      <c r="C121" s="254" t="s">
        <v>179</v>
      </c>
      <c r="D121" s="254" t="s">
        <v>146</v>
      </c>
      <c r="E121" s="255" t="s">
        <v>267</v>
      </c>
      <c r="F121" s="256" t="s">
        <v>268</v>
      </c>
      <c r="G121" s="257" t="s">
        <v>149</v>
      </c>
      <c r="H121" s="258">
        <v>1542.7139999999999</v>
      </c>
      <c r="I121" s="259"/>
      <c r="J121" s="260">
        <f>ROUND(I121*H121,2)</f>
        <v>0</v>
      </c>
      <c r="K121" s="256" t="s">
        <v>223</v>
      </c>
      <c r="L121" s="261"/>
      <c r="M121" s="262" t="s">
        <v>21</v>
      </c>
      <c r="N121" s="263" t="s">
        <v>40</v>
      </c>
      <c r="O121" s="46"/>
      <c r="P121" s="229">
        <f>O121*H121</f>
        <v>0</v>
      </c>
      <c r="Q121" s="229">
        <v>1</v>
      </c>
      <c r="R121" s="229">
        <f>Q121*H121</f>
        <v>1542.7139999999999</v>
      </c>
      <c r="S121" s="229">
        <v>0</v>
      </c>
      <c r="T121" s="230">
        <f>S121*H121</f>
        <v>0</v>
      </c>
      <c r="AR121" s="23" t="s">
        <v>150</v>
      </c>
      <c r="AT121" s="23" t="s">
        <v>146</v>
      </c>
      <c r="AU121" s="23" t="s">
        <v>77</v>
      </c>
      <c r="AY121" s="23" t="s">
        <v>119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23" t="s">
        <v>77</v>
      </c>
      <c r="BK121" s="231">
        <f>ROUND(I121*H121,2)</f>
        <v>0</v>
      </c>
      <c r="BL121" s="23" t="s">
        <v>127</v>
      </c>
      <c r="BM121" s="23" t="s">
        <v>269</v>
      </c>
    </row>
    <row r="122" s="12" customFormat="1">
      <c r="B122" s="243"/>
      <c r="C122" s="244"/>
      <c r="D122" s="234" t="s">
        <v>129</v>
      </c>
      <c r="E122" s="245" t="s">
        <v>21</v>
      </c>
      <c r="F122" s="246" t="s">
        <v>270</v>
      </c>
      <c r="G122" s="244"/>
      <c r="H122" s="247">
        <v>1542.7139999999999</v>
      </c>
      <c r="I122" s="248"/>
      <c r="J122" s="244"/>
      <c r="K122" s="244"/>
      <c r="L122" s="249"/>
      <c r="M122" s="250"/>
      <c r="N122" s="251"/>
      <c r="O122" s="251"/>
      <c r="P122" s="251"/>
      <c r="Q122" s="251"/>
      <c r="R122" s="251"/>
      <c r="S122" s="251"/>
      <c r="T122" s="252"/>
      <c r="AT122" s="253" t="s">
        <v>129</v>
      </c>
      <c r="AU122" s="253" t="s">
        <v>77</v>
      </c>
      <c r="AV122" s="12" t="s">
        <v>79</v>
      </c>
      <c r="AW122" s="12" t="s">
        <v>33</v>
      </c>
      <c r="AX122" s="12" t="s">
        <v>77</v>
      </c>
      <c r="AY122" s="253" t="s">
        <v>119</v>
      </c>
    </row>
    <row r="123" s="1" customFormat="1" ht="38.25" customHeight="1">
      <c r="B123" s="45"/>
      <c r="C123" s="220" t="s">
        <v>184</v>
      </c>
      <c r="D123" s="220" t="s">
        <v>122</v>
      </c>
      <c r="E123" s="221" t="s">
        <v>271</v>
      </c>
      <c r="F123" s="222" t="s">
        <v>272</v>
      </c>
      <c r="G123" s="223" t="s">
        <v>125</v>
      </c>
      <c r="H123" s="224">
        <v>907.47900000000004</v>
      </c>
      <c r="I123" s="225"/>
      <c r="J123" s="226">
        <f>ROUND(I123*H123,2)</f>
        <v>0</v>
      </c>
      <c r="K123" s="222" t="s">
        <v>223</v>
      </c>
      <c r="L123" s="71"/>
      <c r="M123" s="227" t="s">
        <v>21</v>
      </c>
      <c r="N123" s="228" t="s">
        <v>40</v>
      </c>
      <c r="O123" s="46"/>
      <c r="P123" s="229">
        <f>O123*H123</f>
        <v>0</v>
      </c>
      <c r="Q123" s="229">
        <v>0</v>
      </c>
      <c r="R123" s="229">
        <f>Q123*H123</f>
        <v>0</v>
      </c>
      <c r="S123" s="229">
        <v>0</v>
      </c>
      <c r="T123" s="230">
        <f>S123*H123</f>
        <v>0</v>
      </c>
      <c r="AR123" s="23" t="s">
        <v>127</v>
      </c>
      <c r="AT123" s="23" t="s">
        <v>122</v>
      </c>
      <c r="AU123" s="23" t="s">
        <v>77</v>
      </c>
      <c r="AY123" s="23" t="s">
        <v>119</v>
      </c>
      <c r="BE123" s="231">
        <f>IF(N123="základní",J123,0)</f>
        <v>0</v>
      </c>
      <c r="BF123" s="231">
        <f>IF(N123="snížená",J123,0)</f>
        <v>0</v>
      </c>
      <c r="BG123" s="231">
        <f>IF(N123="zákl. přenesená",J123,0)</f>
        <v>0</v>
      </c>
      <c r="BH123" s="231">
        <f>IF(N123="sníž. přenesená",J123,0)</f>
        <v>0</v>
      </c>
      <c r="BI123" s="231">
        <f>IF(N123="nulová",J123,0)</f>
        <v>0</v>
      </c>
      <c r="BJ123" s="23" t="s">
        <v>77</v>
      </c>
      <c r="BK123" s="231">
        <f>ROUND(I123*H123,2)</f>
        <v>0</v>
      </c>
      <c r="BL123" s="23" t="s">
        <v>127</v>
      </c>
      <c r="BM123" s="23" t="s">
        <v>273</v>
      </c>
    </row>
    <row r="124" s="12" customFormat="1">
      <c r="B124" s="243"/>
      <c r="C124" s="244"/>
      <c r="D124" s="234" t="s">
        <v>129</v>
      </c>
      <c r="E124" s="245" t="s">
        <v>21</v>
      </c>
      <c r="F124" s="246" t="s">
        <v>274</v>
      </c>
      <c r="G124" s="244"/>
      <c r="H124" s="247">
        <v>907.47900000000004</v>
      </c>
      <c r="I124" s="248"/>
      <c r="J124" s="244"/>
      <c r="K124" s="244"/>
      <c r="L124" s="249"/>
      <c r="M124" s="250"/>
      <c r="N124" s="251"/>
      <c r="O124" s="251"/>
      <c r="P124" s="251"/>
      <c r="Q124" s="251"/>
      <c r="R124" s="251"/>
      <c r="S124" s="251"/>
      <c r="T124" s="252"/>
      <c r="AT124" s="253" t="s">
        <v>129</v>
      </c>
      <c r="AU124" s="253" t="s">
        <v>77</v>
      </c>
      <c r="AV124" s="12" t="s">
        <v>79</v>
      </c>
      <c r="AW124" s="12" t="s">
        <v>33</v>
      </c>
      <c r="AX124" s="12" t="s">
        <v>77</v>
      </c>
      <c r="AY124" s="253" t="s">
        <v>119</v>
      </c>
    </row>
    <row r="125" s="1" customFormat="1" ht="25.5" customHeight="1">
      <c r="B125" s="45"/>
      <c r="C125" s="220" t="s">
        <v>189</v>
      </c>
      <c r="D125" s="220" t="s">
        <v>122</v>
      </c>
      <c r="E125" s="221" t="s">
        <v>275</v>
      </c>
      <c r="F125" s="222" t="s">
        <v>276</v>
      </c>
      <c r="G125" s="223" t="s">
        <v>222</v>
      </c>
      <c r="H125" s="224">
        <v>362</v>
      </c>
      <c r="I125" s="225"/>
      <c r="J125" s="226">
        <f>ROUND(I125*H125,2)</f>
        <v>0</v>
      </c>
      <c r="K125" s="222" t="s">
        <v>223</v>
      </c>
      <c r="L125" s="71"/>
      <c r="M125" s="227" t="s">
        <v>21</v>
      </c>
      <c r="N125" s="228" t="s">
        <v>40</v>
      </c>
      <c r="O125" s="46"/>
      <c r="P125" s="229">
        <f>O125*H125</f>
        <v>0</v>
      </c>
      <c r="Q125" s="229">
        <v>0</v>
      </c>
      <c r="R125" s="229">
        <f>Q125*H125</f>
        <v>0</v>
      </c>
      <c r="S125" s="229">
        <v>0</v>
      </c>
      <c r="T125" s="230">
        <f>S125*H125</f>
        <v>0</v>
      </c>
      <c r="AR125" s="23" t="s">
        <v>127</v>
      </c>
      <c r="AT125" s="23" t="s">
        <v>122</v>
      </c>
      <c r="AU125" s="23" t="s">
        <v>77</v>
      </c>
      <c r="AY125" s="23" t="s">
        <v>119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23" t="s">
        <v>77</v>
      </c>
      <c r="BK125" s="231">
        <f>ROUND(I125*H125,2)</f>
        <v>0</v>
      </c>
      <c r="BL125" s="23" t="s">
        <v>127</v>
      </c>
      <c r="BM125" s="23" t="s">
        <v>277</v>
      </c>
    </row>
    <row r="126" s="11" customFormat="1">
      <c r="B126" s="232"/>
      <c r="C126" s="233"/>
      <c r="D126" s="234" t="s">
        <v>129</v>
      </c>
      <c r="E126" s="235" t="s">
        <v>21</v>
      </c>
      <c r="F126" s="236" t="s">
        <v>278</v>
      </c>
      <c r="G126" s="233"/>
      <c r="H126" s="235" t="s">
        <v>21</v>
      </c>
      <c r="I126" s="237"/>
      <c r="J126" s="233"/>
      <c r="K126" s="233"/>
      <c r="L126" s="238"/>
      <c r="M126" s="239"/>
      <c r="N126" s="240"/>
      <c r="O126" s="240"/>
      <c r="P126" s="240"/>
      <c r="Q126" s="240"/>
      <c r="R126" s="240"/>
      <c r="S126" s="240"/>
      <c r="T126" s="241"/>
      <c r="AT126" s="242" t="s">
        <v>129</v>
      </c>
      <c r="AU126" s="242" t="s">
        <v>77</v>
      </c>
      <c r="AV126" s="11" t="s">
        <v>77</v>
      </c>
      <c r="AW126" s="11" t="s">
        <v>33</v>
      </c>
      <c r="AX126" s="11" t="s">
        <v>69</v>
      </c>
      <c r="AY126" s="242" t="s">
        <v>119</v>
      </c>
    </row>
    <row r="127" s="12" customFormat="1">
      <c r="B127" s="243"/>
      <c r="C127" s="244"/>
      <c r="D127" s="234" t="s">
        <v>129</v>
      </c>
      <c r="E127" s="245" t="s">
        <v>21</v>
      </c>
      <c r="F127" s="246" t="s">
        <v>279</v>
      </c>
      <c r="G127" s="244"/>
      <c r="H127" s="247">
        <v>362</v>
      </c>
      <c r="I127" s="248"/>
      <c r="J127" s="244"/>
      <c r="K127" s="244"/>
      <c r="L127" s="249"/>
      <c r="M127" s="250"/>
      <c r="N127" s="251"/>
      <c r="O127" s="251"/>
      <c r="P127" s="251"/>
      <c r="Q127" s="251"/>
      <c r="R127" s="251"/>
      <c r="S127" s="251"/>
      <c r="T127" s="252"/>
      <c r="AT127" s="253" t="s">
        <v>129</v>
      </c>
      <c r="AU127" s="253" t="s">
        <v>77</v>
      </c>
      <c r="AV127" s="12" t="s">
        <v>79</v>
      </c>
      <c r="AW127" s="12" t="s">
        <v>33</v>
      </c>
      <c r="AX127" s="12" t="s">
        <v>77</v>
      </c>
      <c r="AY127" s="253" t="s">
        <v>119</v>
      </c>
    </row>
    <row r="128" s="1" customFormat="1" ht="16.5" customHeight="1">
      <c r="B128" s="45"/>
      <c r="C128" s="220" t="s">
        <v>195</v>
      </c>
      <c r="D128" s="220" t="s">
        <v>122</v>
      </c>
      <c r="E128" s="221" t="s">
        <v>280</v>
      </c>
      <c r="F128" s="222" t="s">
        <v>281</v>
      </c>
      <c r="G128" s="223" t="s">
        <v>149</v>
      </c>
      <c r="H128" s="224">
        <v>1581.4079999999999</v>
      </c>
      <c r="I128" s="225"/>
      <c r="J128" s="226">
        <f>ROUND(I128*H128,2)</f>
        <v>0</v>
      </c>
      <c r="K128" s="222" t="s">
        <v>223</v>
      </c>
      <c r="L128" s="71"/>
      <c r="M128" s="227" t="s">
        <v>21</v>
      </c>
      <c r="N128" s="228" t="s">
        <v>40</v>
      </c>
      <c r="O128" s="46"/>
      <c r="P128" s="229">
        <f>O128*H128</f>
        <v>0</v>
      </c>
      <c r="Q128" s="229">
        <v>0</v>
      </c>
      <c r="R128" s="229">
        <f>Q128*H128</f>
        <v>0</v>
      </c>
      <c r="S128" s="229">
        <v>0</v>
      </c>
      <c r="T128" s="230">
        <f>S128*H128</f>
        <v>0</v>
      </c>
      <c r="AR128" s="23" t="s">
        <v>127</v>
      </c>
      <c r="AT128" s="23" t="s">
        <v>122</v>
      </c>
      <c r="AU128" s="23" t="s">
        <v>77</v>
      </c>
      <c r="AY128" s="23" t="s">
        <v>119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23" t="s">
        <v>77</v>
      </c>
      <c r="BK128" s="231">
        <f>ROUND(I128*H128,2)</f>
        <v>0</v>
      </c>
      <c r="BL128" s="23" t="s">
        <v>127</v>
      </c>
      <c r="BM128" s="23" t="s">
        <v>282</v>
      </c>
    </row>
    <row r="129" s="12" customFormat="1">
      <c r="B129" s="243"/>
      <c r="C129" s="244"/>
      <c r="D129" s="234" t="s">
        <v>129</v>
      </c>
      <c r="E129" s="245" t="s">
        <v>21</v>
      </c>
      <c r="F129" s="246" t="s">
        <v>283</v>
      </c>
      <c r="G129" s="244"/>
      <c r="H129" s="247">
        <v>1581.4079999999999</v>
      </c>
      <c r="I129" s="248"/>
      <c r="J129" s="244"/>
      <c r="K129" s="244"/>
      <c r="L129" s="249"/>
      <c r="M129" s="250"/>
      <c r="N129" s="251"/>
      <c r="O129" s="251"/>
      <c r="P129" s="251"/>
      <c r="Q129" s="251"/>
      <c r="R129" s="251"/>
      <c r="S129" s="251"/>
      <c r="T129" s="252"/>
      <c r="AT129" s="253" t="s">
        <v>129</v>
      </c>
      <c r="AU129" s="253" t="s">
        <v>77</v>
      </c>
      <c r="AV129" s="12" t="s">
        <v>79</v>
      </c>
      <c r="AW129" s="12" t="s">
        <v>33</v>
      </c>
      <c r="AX129" s="12" t="s">
        <v>69</v>
      </c>
      <c r="AY129" s="253" t="s">
        <v>119</v>
      </c>
    </row>
    <row r="130" s="1" customFormat="1" ht="16.5" customHeight="1">
      <c r="B130" s="45"/>
      <c r="C130" s="220" t="s">
        <v>10</v>
      </c>
      <c r="D130" s="220" t="s">
        <v>122</v>
      </c>
      <c r="E130" s="221" t="s">
        <v>284</v>
      </c>
      <c r="F130" s="222" t="s">
        <v>285</v>
      </c>
      <c r="G130" s="223" t="s">
        <v>222</v>
      </c>
      <c r="H130" s="224">
        <v>143</v>
      </c>
      <c r="I130" s="225"/>
      <c r="J130" s="226">
        <f>ROUND(I130*H130,2)</f>
        <v>0</v>
      </c>
      <c r="K130" s="222" t="s">
        <v>223</v>
      </c>
      <c r="L130" s="71"/>
      <c r="M130" s="227" t="s">
        <v>21</v>
      </c>
      <c r="N130" s="228" t="s">
        <v>40</v>
      </c>
      <c r="O130" s="46"/>
      <c r="P130" s="229">
        <f>O130*H130</f>
        <v>0</v>
      </c>
      <c r="Q130" s="229">
        <v>0</v>
      </c>
      <c r="R130" s="229">
        <f>Q130*H130</f>
        <v>0</v>
      </c>
      <c r="S130" s="229">
        <v>0</v>
      </c>
      <c r="T130" s="230">
        <f>S130*H130</f>
        <v>0</v>
      </c>
      <c r="AR130" s="23" t="s">
        <v>127</v>
      </c>
      <c r="AT130" s="23" t="s">
        <v>122</v>
      </c>
      <c r="AU130" s="23" t="s">
        <v>77</v>
      </c>
      <c r="AY130" s="23" t="s">
        <v>119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23" t="s">
        <v>77</v>
      </c>
      <c r="BK130" s="231">
        <f>ROUND(I130*H130,2)</f>
        <v>0</v>
      </c>
      <c r="BL130" s="23" t="s">
        <v>127</v>
      </c>
      <c r="BM130" s="23" t="s">
        <v>286</v>
      </c>
    </row>
    <row r="131" s="12" customFormat="1">
      <c r="B131" s="243"/>
      <c r="C131" s="244"/>
      <c r="D131" s="234" t="s">
        <v>129</v>
      </c>
      <c r="E131" s="245" t="s">
        <v>21</v>
      </c>
      <c r="F131" s="246" t="s">
        <v>287</v>
      </c>
      <c r="G131" s="244"/>
      <c r="H131" s="247">
        <v>143</v>
      </c>
      <c r="I131" s="248"/>
      <c r="J131" s="244"/>
      <c r="K131" s="244"/>
      <c r="L131" s="249"/>
      <c r="M131" s="250"/>
      <c r="N131" s="251"/>
      <c r="O131" s="251"/>
      <c r="P131" s="251"/>
      <c r="Q131" s="251"/>
      <c r="R131" s="251"/>
      <c r="S131" s="251"/>
      <c r="T131" s="252"/>
      <c r="AT131" s="253" t="s">
        <v>129</v>
      </c>
      <c r="AU131" s="253" t="s">
        <v>77</v>
      </c>
      <c r="AV131" s="12" t="s">
        <v>79</v>
      </c>
      <c r="AW131" s="12" t="s">
        <v>33</v>
      </c>
      <c r="AX131" s="12" t="s">
        <v>69</v>
      </c>
      <c r="AY131" s="253" t="s">
        <v>119</v>
      </c>
    </row>
    <row r="132" s="13" customFormat="1">
      <c r="B132" s="267"/>
      <c r="C132" s="268"/>
      <c r="D132" s="234" t="s">
        <v>129</v>
      </c>
      <c r="E132" s="269" t="s">
        <v>21</v>
      </c>
      <c r="F132" s="270" t="s">
        <v>227</v>
      </c>
      <c r="G132" s="268"/>
      <c r="H132" s="271">
        <v>143</v>
      </c>
      <c r="I132" s="272"/>
      <c r="J132" s="268"/>
      <c r="K132" s="268"/>
      <c r="L132" s="273"/>
      <c r="M132" s="274"/>
      <c r="N132" s="275"/>
      <c r="O132" s="275"/>
      <c r="P132" s="275"/>
      <c r="Q132" s="275"/>
      <c r="R132" s="275"/>
      <c r="S132" s="275"/>
      <c r="T132" s="276"/>
      <c r="AT132" s="277" t="s">
        <v>129</v>
      </c>
      <c r="AU132" s="277" t="s">
        <v>77</v>
      </c>
      <c r="AV132" s="13" t="s">
        <v>127</v>
      </c>
      <c r="AW132" s="13" t="s">
        <v>33</v>
      </c>
      <c r="AX132" s="13" t="s">
        <v>77</v>
      </c>
      <c r="AY132" s="277" t="s">
        <v>119</v>
      </c>
    </row>
    <row r="133" s="1" customFormat="1" ht="25.5" customHeight="1">
      <c r="B133" s="45"/>
      <c r="C133" s="220" t="s">
        <v>288</v>
      </c>
      <c r="D133" s="220" t="s">
        <v>122</v>
      </c>
      <c r="E133" s="221" t="s">
        <v>289</v>
      </c>
      <c r="F133" s="222" t="s">
        <v>290</v>
      </c>
      <c r="G133" s="223" t="s">
        <v>222</v>
      </c>
      <c r="H133" s="224">
        <v>362</v>
      </c>
      <c r="I133" s="225"/>
      <c r="J133" s="226">
        <f>ROUND(I133*H133,2)</f>
        <v>0</v>
      </c>
      <c r="K133" s="222" t="s">
        <v>223</v>
      </c>
      <c r="L133" s="71"/>
      <c r="M133" s="227" t="s">
        <v>21</v>
      </c>
      <c r="N133" s="228" t="s">
        <v>40</v>
      </c>
      <c r="O133" s="46"/>
      <c r="P133" s="229">
        <f>O133*H133</f>
        <v>0</v>
      </c>
      <c r="Q133" s="229">
        <v>0</v>
      </c>
      <c r="R133" s="229">
        <f>Q133*H133</f>
        <v>0</v>
      </c>
      <c r="S133" s="229">
        <v>0</v>
      </c>
      <c r="T133" s="230">
        <f>S133*H133</f>
        <v>0</v>
      </c>
      <c r="AR133" s="23" t="s">
        <v>127</v>
      </c>
      <c r="AT133" s="23" t="s">
        <v>122</v>
      </c>
      <c r="AU133" s="23" t="s">
        <v>77</v>
      </c>
      <c r="AY133" s="23" t="s">
        <v>119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23" t="s">
        <v>77</v>
      </c>
      <c r="BK133" s="231">
        <f>ROUND(I133*H133,2)</f>
        <v>0</v>
      </c>
      <c r="BL133" s="23" t="s">
        <v>127</v>
      </c>
      <c r="BM133" s="23" t="s">
        <v>291</v>
      </c>
    </row>
    <row r="134" s="12" customFormat="1">
      <c r="B134" s="243"/>
      <c r="C134" s="244"/>
      <c r="D134" s="234" t="s">
        <v>129</v>
      </c>
      <c r="E134" s="245" t="s">
        <v>21</v>
      </c>
      <c r="F134" s="246" t="s">
        <v>279</v>
      </c>
      <c r="G134" s="244"/>
      <c r="H134" s="247">
        <v>362</v>
      </c>
      <c r="I134" s="248"/>
      <c r="J134" s="244"/>
      <c r="K134" s="244"/>
      <c r="L134" s="249"/>
      <c r="M134" s="250"/>
      <c r="N134" s="251"/>
      <c r="O134" s="251"/>
      <c r="P134" s="251"/>
      <c r="Q134" s="251"/>
      <c r="R134" s="251"/>
      <c r="S134" s="251"/>
      <c r="T134" s="252"/>
      <c r="AT134" s="253" t="s">
        <v>129</v>
      </c>
      <c r="AU134" s="253" t="s">
        <v>77</v>
      </c>
      <c r="AV134" s="12" t="s">
        <v>79</v>
      </c>
      <c r="AW134" s="12" t="s">
        <v>33</v>
      </c>
      <c r="AX134" s="12" t="s">
        <v>77</v>
      </c>
      <c r="AY134" s="253" t="s">
        <v>119</v>
      </c>
    </row>
    <row r="135" s="1" customFormat="1" ht="16.5" customHeight="1">
      <c r="B135" s="45"/>
      <c r="C135" s="254" t="s">
        <v>292</v>
      </c>
      <c r="D135" s="254" t="s">
        <v>146</v>
      </c>
      <c r="E135" s="255" t="s">
        <v>293</v>
      </c>
      <c r="F135" s="256" t="s">
        <v>294</v>
      </c>
      <c r="G135" s="257" t="s">
        <v>222</v>
      </c>
      <c r="H135" s="258">
        <v>398.19999999999999</v>
      </c>
      <c r="I135" s="259"/>
      <c r="J135" s="260">
        <f>ROUND(I135*H135,2)</f>
        <v>0</v>
      </c>
      <c r="K135" s="256" t="s">
        <v>223</v>
      </c>
      <c r="L135" s="261"/>
      <c r="M135" s="262" t="s">
        <v>21</v>
      </c>
      <c r="N135" s="263" t="s">
        <v>40</v>
      </c>
      <c r="O135" s="46"/>
      <c r="P135" s="229">
        <f>O135*H135</f>
        <v>0</v>
      </c>
      <c r="Q135" s="229">
        <v>0.00069999999999999999</v>
      </c>
      <c r="R135" s="229">
        <f>Q135*H135</f>
        <v>0.27873999999999999</v>
      </c>
      <c r="S135" s="229">
        <v>0</v>
      </c>
      <c r="T135" s="230">
        <f>S135*H135</f>
        <v>0</v>
      </c>
      <c r="AR135" s="23" t="s">
        <v>150</v>
      </c>
      <c r="AT135" s="23" t="s">
        <v>146</v>
      </c>
      <c r="AU135" s="23" t="s">
        <v>77</v>
      </c>
      <c r="AY135" s="23" t="s">
        <v>119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23" t="s">
        <v>77</v>
      </c>
      <c r="BK135" s="231">
        <f>ROUND(I135*H135,2)</f>
        <v>0</v>
      </c>
      <c r="BL135" s="23" t="s">
        <v>127</v>
      </c>
      <c r="BM135" s="23" t="s">
        <v>295</v>
      </c>
    </row>
    <row r="136" s="11" customFormat="1">
      <c r="B136" s="232"/>
      <c r="C136" s="233"/>
      <c r="D136" s="234" t="s">
        <v>129</v>
      </c>
      <c r="E136" s="235" t="s">
        <v>21</v>
      </c>
      <c r="F136" s="236" t="s">
        <v>296</v>
      </c>
      <c r="G136" s="233"/>
      <c r="H136" s="235" t="s">
        <v>21</v>
      </c>
      <c r="I136" s="237"/>
      <c r="J136" s="233"/>
      <c r="K136" s="233"/>
      <c r="L136" s="238"/>
      <c r="M136" s="239"/>
      <c r="N136" s="240"/>
      <c r="O136" s="240"/>
      <c r="P136" s="240"/>
      <c r="Q136" s="240"/>
      <c r="R136" s="240"/>
      <c r="S136" s="240"/>
      <c r="T136" s="241"/>
      <c r="AT136" s="242" t="s">
        <v>129</v>
      </c>
      <c r="AU136" s="242" t="s">
        <v>77</v>
      </c>
      <c r="AV136" s="11" t="s">
        <v>77</v>
      </c>
      <c r="AW136" s="11" t="s">
        <v>33</v>
      </c>
      <c r="AX136" s="11" t="s">
        <v>69</v>
      </c>
      <c r="AY136" s="242" t="s">
        <v>119</v>
      </c>
    </row>
    <row r="137" s="12" customFormat="1">
      <c r="B137" s="243"/>
      <c r="C137" s="244"/>
      <c r="D137" s="234" t="s">
        <v>129</v>
      </c>
      <c r="E137" s="245" t="s">
        <v>21</v>
      </c>
      <c r="F137" s="246" t="s">
        <v>297</v>
      </c>
      <c r="G137" s="244"/>
      <c r="H137" s="247">
        <v>398.19999999999999</v>
      </c>
      <c r="I137" s="248"/>
      <c r="J137" s="244"/>
      <c r="K137" s="244"/>
      <c r="L137" s="249"/>
      <c r="M137" s="250"/>
      <c r="N137" s="251"/>
      <c r="O137" s="251"/>
      <c r="P137" s="251"/>
      <c r="Q137" s="251"/>
      <c r="R137" s="251"/>
      <c r="S137" s="251"/>
      <c r="T137" s="252"/>
      <c r="AT137" s="253" t="s">
        <v>129</v>
      </c>
      <c r="AU137" s="253" t="s">
        <v>77</v>
      </c>
      <c r="AV137" s="12" t="s">
        <v>79</v>
      </c>
      <c r="AW137" s="12" t="s">
        <v>33</v>
      </c>
      <c r="AX137" s="12" t="s">
        <v>77</v>
      </c>
      <c r="AY137" s="253" t="s">
        <v>119</v>
      </c>
    </row>
    <row r="138" s="1" customFormat="1" ht="25.5" customHeight="1">
      <c r="B138" s="45"/>
      <c r="C138" s="220" t="s">
        <v>298</v>
      </c>
      <c r="D138" s="220" t="s">
        <v>122</v>
      </c>
      <c r="E138" s="221" t="s">
        <v>299</v>
      </c>
      <c r="F138" s="222" t="s">
        <v>300</v>
      </c>
      <c r="G138" s="223" t="s">
        <v>222</v>
      </c>
      <c r="H138" s="224">
        <v>362</v>
      </c>
      <c r="I138" s="225"/>
      <c r="J138" s="226">
        <f>ROUND(I138*H138,2)</f>
        <v>0</v>
      </c>
      <c r="K138" s="222" t="s">
        <v>223</v>
      </c>
      <c r="L138" s="71"/>
      <c r="M138" s="227" t="s">
        <v>21</v>
      </c>
      <c r="N138" s="228" t="s">
        <v>40</v>
      </c>
      <c r="O138" s="46"/>
      <c r="P138" s="229">
        <f>O138*H138</f>
        <v>0</v>
      </c>
      <c r="Q138" s="229">
        <v>0</v>
      </c>
      <c r="R138" s="229">
        <f>Q138*H138</f>
        <v>0</v>
      </c>
      <c r="S138" s="229">
        <v>0</v>
      </c>
      <c r="T138" s="230">
        <f>S138*H138</f>
        <v>0</v>
      </c>
      <c r="AR138" s="23" t="s">
        <v>127</v>
      </c>
      <c r="AT138" s="23" t="s">
        <v>122</v>
      </c>
      <c r="AU138" s="23" t="s">
        <v>77</v>
      </c>
      <c r="AY138" s="23" t="s">
        <v>119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23" t="s">
        <v>77</v>
      </c>
      <c r="BK138" s="231">
        <f>ROUND(I138*H138,2)</f>
        <v>0</v>
      </c>
      <c r="BL138" s="23" t="s">
        <v>127</v>
      </c>
      <c r="BM138" s="23" t="s">
        <v>301</v>
      </c>
    </row>
    <row r="139" s="12" customFormat="1">
      <c r="B139" s="243"/>
      <c r="C139" s="244"/>
      <c r="D139" s="234" t="s">
        <v>129</v>
      </c>
      <c r="E139" s="245" t="s">
        <v>21</v>
      </c>
      <c r="F139" s="246" t="s">
        <v>279</v>
      </c>
      <c r="G139" s="244"/>
      <c r="H139" s="247">
        <v>362</v>
      </c>
      <c r="I139" s="248"/>
      <c r="J139" s="244"/>
      <c r="K139" s="244"/>
      <c r="L139" s="249"/>
      <c r="M139" s="250"/>
      <c r="N139" s="251"/>
      <c r="O139" s="251"/>
      <c r="P139" s="251"/>
      <c r="Q139" s="251"/>
      <c r="R139" s="251"/>
      <c r="S139" s="251"/>
      <c r="T139" s="252"/>
      <c r="AT139" s="253" t="s">
        <v>129</v>
      </c>
      <c r="AU139" s="253" t="s">
        <v>77</v>
      </c>
      <c r="AV139" s="12" t="s">
        <v>79</v>
      </c>
      <c r="AW139" s="12" t="s">
        <v>33</v>
      </c>
      <c r="AX139" s="12" t="s">
        <v>77</v>
      </c>
      <c r="AY139" s="253" t="s">
        <v>119</v>
      </c>
    </row>
    <row r="140" s="11" customFormat="1">
      <c r="B140" s="232"/>
      <c r="C140" s="233"/>
      <c r="D140" s="234" t="s">
        <v>129</v>
      </c>
      <c r="E140" s="235" t="s">
        <v>21</v>
      </c>
      <c r="F140" s="236" t="s">
        <v>302</v>
      </c>
      <c r="G140" s="233"/>
      <c r="H140" s="235" t="s">
        <v>21</v>
      </c>
      <c r="I140" s="237"/>
      <c r="J140" s="233"/>
      <c r="K140" s="233"/>
      <c r="L140" s="238"/>
      <c r="M140" s="239"/>
      <c r="N140" s="240"/>
      <c r="O140" s="240"/>
      <c r="P140" s="240"/>
      <c r="Q140" s="240"/>
      <c r="R140" s="240"/>
      <c r="S140" s="240"/>
      <c r="T140" s="241"/>
      <c r="AT140" s="242" t="s">
        <v>129</v>
      </c>
      <c r="AU140" s="242" t="s">
        <v>77</v>
      </c>
      <c r="AV140" s="11" t="s">
        <v>77</v>
      </c>
      <c r="AW140" s="11" t="s">
        <v>33</v>
      </c>
      <c r="AX140" s="11" t="s">
        <v>69</v>
      </c>
      <c r="AY140" s="242" t="s">
        <v>119</v>
      </c>
    </row>
    <row r="141" s="1" customFormat="1" ht="25.5" customHeight="1">
      <c r="B141" s="45"/>
      <c r="C141" s="220" t="s">
        <v>303</v>
      </c>
      <c r="D141" s="220" t="s">
        <v>122</v>
      </c>
      <c r="E141" s="221" t="s">
        <v>304</v>
      </c>
      <c r="F141" s="222" t="s">
        <v>305</v>
      </c>
      <c r="G141" s="223" t="s">
        <v>222</v>
      </c>
      <c r="H141" s="224">
        <v>337</v>
      </c>
      <c r="I141" s="225"/>
      <c r="J141" s="226">
        <f>ROUND(I141*H141,2)</f>
        <v>0</v>
      </c>
      <c r="K141" s="222" t="s">
        <v>223</v>
      </c>
      <c r="L141" s="71"/>
      <c r="M141" s="227" t="s">
        <v>21</v>
      </c>
      <c r="N141" s="228" t="s">
        <v>40</v>
      </c>
      <c r="O141" s="46"/>
      <c r="P141" s="229">
        <f>O141*H141</f>
        <v>0</v>
      </c>
      <c r="Q141" s="229">
        <v>0</v>
      </c>
      <c r="R141" s="229">
        <f>Q141*H141</f>
        <v>0</v>
      </c>
      <c r="S141" s="229">
        <v>0</v>
      </c>
      <c r="T141" s="230">
        <f>S141*H141</f>
        <v>0</v>
      </c>
      <c r="AR141" s="23" t="s">
        <v>127</v>
      </c>
      <c r="AT141" s="23" t="s">
        <v>122</v>
      </c>
      <c r="AU141" s="23" t="s">
        <v>77</v>
      </c>
      <c r="AY141" s="23" t="s">
        <v>119</v>
      </c>
      <c r="BE141" s="231">
        <f>IF(N141="základní",J141,0)</f>
        <v>0</v>
      </c>
      <c r="BF141" s="231">
        <f>IF(N141="snížená",J141,0)</f>
        <v>0</v>
      </c>
      <c r="BG141" s="231">
        <f>IF(N141="zákl. přenesená",J141,0)</f>
        <v>0</v>
      </c>
      <c r="BH141" s="231">
        <f>IF(N141="sníž. přenesená",J141,0)</f>
        <v>0</v>
      </c>
      <c r="BI141" s="231">
        <f>IF(N141="nulová",J141,0)</f>
        <v>0</v>
      </c>
      <c r="BJ141" s="23" t="s">
        <v>77</v>
      </c>
      <c r="BK141" s="231">
        <f>ROUND(I141*H141,2)</f>
        <v>0</v>
      </c>
      <c r="BL141" s="23" t="s">
        <v>127</v>
      </c>
      <c r="BM141" s="23" t="s">
        <v>306</v>
      </c>
    </row>
    <row r="142" s="12" customFormat="1">
      <c r="B142" s="243"/>
      <c r="C142" s="244"/>
      <c r="D142" s="234" t="s">
        <v>129</v>
      </c>
      <c r="E142" s="245" t="s">
        <v>21</v>
      </c>
      <c r="F142" s="246" t="s">
        <v>307</v>
      </c>
      <c r="G142" s="244"/>
      <c r="H142" s="247">
        <v>150</v>
      </c>
      <c r="I142" s="248"/>
      <c r="J142" s="244"/>
      <c r="K142" s="244"/>
      <c r="L142" s="249"/>
      <c r="M142" s="250"/>
      <c r="N142" s="251"/>
      <c r="O142" s="251"/>
      <c r="P142" s="251"/>
      <c r="Q142" s="251"/>
      <c r="R142" s="251"/>
      <c r="S142" s="251"/>
      <c r="T142" s="252"/>
      <c r="AT142" s="253" t="s">
        <v>129</v>
      </c>
      <c r="AU142" s="253" t="s">
        <v>77</v>
      </c>
      <c r="AV142" s="12" t="s">
        <v>79</v>
      </c>
      <c r="AW142" s="12" t="s">
        <v>33</v>
      </c>
      <c r="AX142" s="12" t="s">
        <v>69</v>
      </c>
      <c r="AY142" s="253" t="s">
        <v>119</v>
      </c>
    </row>
    <row r="143" s="12" customFormat="1">
      <c r="B143" s="243"/>
      <c r="C143" s="244"/>
      <c r="D143" s="234" t="s">
        <v>129</v>
      </c>
      <c r="E143" s="245" t="s">
        <v>21</v>
      </c>
      <c r="F143" s="246" t="s">
        <v>308</v>
      </c>
      <c r="G143" s="244"/>
      <c r="H143" s="247">
        <v>187</v>
      </c>
      <c r="I143" s="248"/>
      <c r="J143" s="244"/>
      <c r="K143" s="244"/>
      <c r="L143" s="249"/>
      <c r="M143" s="250"/>
      <c r="N143" s="251"/>
      <c r="O143" s="251"/>
      <c r="P143" s="251"/>
      <c r="Q143" s="251"/>
      <c r="R143" s="251"/>
      <c r="S143" s="251"/>
      <c r="T143" s="252"/>
      <c r="AT143" s="253" t="s">
        <v>129</v>
      </c>
      <c r="AU143" s="253" t="s">
        <v>77</v>
      </c>
      <c r="AV143" s="12" t="s">
        <v>79</v>
      </c>
      <c r="AW143" s="12" t="s">
        <v>33</v>
      </c>
      <c r="AX143" s="12" t="s">
        <v>69</v>
      </c>
      <c r="AY143" s="253" t="s">
        <v>119</v>
      </c>
    </row>
    <row r="144" s="13" customFormat="1">
      <c r="B144" s="267"/>
      <c r="C144" s="268"/>
      <c r="D144" s="234" t="s">
        <v>129</v>
      </c>
      <c r="E144" s="269" t="s">
        <v>21</v>
      </c>
      <c r="F144" s="270" t="s">
        <v>227</v>
      </c>
      <c r="G144" s="268"/>
      <c r="H144" s="271">
        <v>337</v>
      </c>
      <c r="I144" s="272"/>
      <c r="J144" s="268"/>
      <c r="K144" s="268"/>
      <c r="L144" s="273"/>
      <c r="M144" s="274"/>
      <c r="N144" s="275"/>
      <c r="O144" s="275"/>
      <c r="P144" s="275"/>
      <c r="Q144" s="275"/>
      <c r="R144" s="275"/>
      <c r="S144" s="275"/>
      <c r="T144" s="276"/>
      <c r="AT144" s="277" t="s">
        <v>129</v>
      </c>
      <c r="AU144" s="277" t="s">
        <v>77</v>
      </c>
      <c r="AV144" s="13" t="s">
        <v>127</v>
      </c>
      <c r="AW144" s="13" t="s">
        <v>33</v>
      </c>
      <c r="AX144" s="13" t="s">
        <v>77</v>
      </c>
      <c r="AY144" s="277" t="s">
        <v>119</v>
      </c>
    </row>
    <row r="145" s="1" customFormat="1" ht="16.5" customHeight="1">
      <c r="B145" s="45"/>
      <c r="C145" s="220" t="s">
        <v>309</v>
      </c>
      <c r="D145" s="220" t="s">
        <v>122</v>
      </c>
      <c r="E145" s="221" t="s">
        <v>310</v>
      </c>
      <c r="F145" s="222" t="s">
        <v>311</v>
      </c>
      <c r="G145" s="223" t="s">
        <v>222</v>
      </c>
      <c r="H145" s="224">
        <v>337</v>
      </c>
      <c r="I145" s="225"/>
      <c r="J145" s="226">
        <f>ROUND(I145*H145,2)</f>
        <v>0</v>
      </c>
      <c r="K145" s="222" t="s">
        <v>223</v>
      </c>
      <c r="L145" s="71"/>
      <c r="M145" s="227" t="s">
        <v>21</v>
      </c>
      <c r="N145" s="228" t="s">
        <v>40</v>
      </c>
      <c r="O145" s="46"/>
      <c r="P145" s="229">
        <f>O145*H145</f>
        <v>0</v>
      </c>
      <c r="Q145" s="229">
        <v>0.0039712000000000003</v>
      </c>
      <c r="R145" s="229">
        <f>Q145*H145</f>
        <v>1.3382944000000001</v>
      </c>
      <c r="S145" s="229">
        <v>0</v>
      </c>
      <c r="T145" s="230">
        <f>S145*H145</f>
        <v>0</v>
      </c>
      <c r="AR145" s="23" t="s">
        <v>127</v>
      </c>
      <c r="AT145" s="23" t="s">
        <v>122</v>
      </c>
      <c r="AU145" s="23" t="s">
        <v>77</v>
      </c>
      <c r="AY145" s="23" t="s">
        <v>119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23" t="s">
        <v>77</v>
      </c>
      <c r="BK145" s="231">
        <f>ROUND(I145*H145,2)</f>
        <v>0</v>
      </c>
      <c r="BL145" s="23" t="s">
        <v>127</v>
      </c>
      <c r="BM145" s="23" t="s">
        <v>312</v>
      </c>
    </row>
    <row r="146" s="11" customFormat="1">
      <c r="B146" s="232"/>
      <c r="C146" s="233"/>
      <c r="D146" s="234" t="s">
        <v>129</v>
      </c>
      <c r="E146" s="235" t="s">
        <v>21</v>
      </c>
      <c r="F146" s="236" t="s">
        <v>313</v>
      </c>
      <c r="G146" s="233"/>
      <c r="H146" s="235" t="s">
        <v>21</v>
      </c>
      <c r="I146" s="237"/>
      <c r="J146" s="233"/>
      <c r="K146" s="233"/>
      <c r="L146" s="238"/>
      <c r="M146" s="239"/>
      <c r="N146" s="240"/>
      <c r="O146" s="240"/>
      <c r="P146" s="240"/>
      <c r="Q146" s="240"/>
      <c r="R146" s="240"/>
      <c r="S146" s="240"/>
      <c r="T146" s="241"/>
      <c r="AT146" s="242" t="s">
        <v>129</v>
      </c>
      <c r="AU146" s="242" t="s">
        <v>77</v>
      </c>
      <c r="AV146" s="11" t="s">
        <v>77</v>
      </c>
      <c r="AW146" s="11" t="s">
        <v>33</v>
      </c>
      <c r="AX146" s="11" t="s">
        <v>69</v>
      </c>
      <c r="AY146" s="242" t="s">
        <v>119</v>
      </c>
    </row>
    <row r="147" s="12" customFormat="1">
      <c r="B147" s="243"/>
      <c r="C147" s="244"/>
      <c r="D147" s="234" t="s">
        <v>129</v>
      </c>
      <c r="E147" s="245" t="s">
        <v>21</v>
      </c>
      <c r="F147" s="246" t="s">
        <v>307</v>
      </c>
      <c r="G147" s="244"/>
      <c r="H147" s="247">
        <v>150</v>
      </c>
      <c r="I147" s="248"/>
      <c r="J147" s="244"/>
      <c r="K147" s="244"/>
      <c r="L147" s="249"/>
      <c r="M147" s="250"/>
      <c r="N147" s="251"/>
      <c r="O147" s="251"/>
      <c r="P147" s="251"/>
      <c r="Q147" s="251"/>
      <c r="R147" s="251"/>
      <c r="S147" s="251"/>
      <c r="T147" s="252"/>
      <c r="AT147" s="253" t="s">
        <v>129</v>
      </c>
      <c r="AU147" s="253" t="s">
        <v>77</v>
      </c>
      <c r="AV147" s="12" t="s">
        <v>79</v>
      </c>
      <c r="AW147" s="12" t="s">
        <v>33</v>
      </c>
      <c r="AX147" s="12" t="s">
        <v>69</v>
      </c>
      <c r="AY147" s="253" t="s">
        <v>119</v>
      </c>
    </row>
    <row r="148" s="12" customFormat="1">
      <c r="B148" s="243"/>
      <c r="C148" s="244"/>
      <c r="D148" s="234" t="s">
        <v>129</v>
      </c>
      <c r="E148" s="245" t="s">
        <v>21</v>
      </c>
      <c r="F148" s="246" t="s">
        <v>308</v>
      </c>
      <c r="G148" s="244"/>
      <c r="H148" s="247">
        <v>187</v>
      </c>
      <c r="I148" s="248"/>
      <c r="J148" s="244"/>
      <c r="K148" s="244"/>
      <c r="L148" s="249"/>
      <c r="M148" s="250"/>
      <c r="N148" s="251"/>
      <c r="O148" s="251"/>
      <c r="P148" s="251"/>
      <c r="Q148" s="251"/>
      <c r="R148" s="251"/>
      <c r="S148" s="251"/>
      <c r="T148" s="252"/>
      <c r="AT148" s="253" t="s">
        <v>129</v>
      </c>
      <c r="AU148" s="253" t="s">
        <v>77</v>
      </c>
      <c r="AV148" s="12" t="s">
        <v>79</v>
      </c>
      <c r="AW148" s="12" t="s">
        <v>33</v>
      </c>
      <c r="AX148" s="12" t="s">
        <v>69</v>
      </c>
      <c r="AY148" s="253" t="s">
        <v>119</v>
      </c>
    </row>
    <row r="149" s="13" customFormat="1">
      <c r="B149" s="267"/>
      <c r="C149" s="268"/>
      <c r="D149" s="234" t="s">
        <v>129</v>
      </c>
      <c r="E149" s="269" t="s">
        <v>21</v>
      </c>
      <c r="F149" s="270" t="s">
        <v>227</v>
      </c>
      <c r="G149" s="268"/>
      <c r="H149" s="271">
        <v>337</v>
      </c>
      <c r="I149" s="272"/>
      <c r="J149" s="268"/>
      <c r="K149" s="268"/>
      <c r="L149" s="273"/>
      <c r="M149" s="274"/>
      <c r="N149" s="275"/>
      <c r="O149" s="275"/>
      <c r="P149" s="275"/>
      <c r="Q149" s="275"/>
      <c r="R149" s="275"/>
      <c r="S149" s="275"/>
      <c r="T149" s="276"/>
      <c r="AT149" s="277" t="s">
        <v>129</v>
      </c>
      <c r="AU149" s="277" t="s">
        <v>77</v>
      </c>
      <c r="AV149" s="13" t="s">
        <v>127</v>
      </c>
      <c r="AW149" s="13" t="s">
        <v>33</v>
      </c>
      <c r="AX149" s="13" t="s">
        <v>77</v>
      </c>
      <c r="AY149" s="277" t="s">
        <v>119</v>
      </c>
    </row>
    <row r="150" s="1" customFormat="1" ht="16.5" customHeight="1">
      <c r="B150" s="45"/>
      <c r="C150" s="254" t="s">
        <v>9</v>
      </c>
      <c r="D150" s="254" t="s">
        <v>146</v>
      </c>
      <c r="E150" s="255" t="s">
        <v>314</v>
      </c>
      <c r="F150" s="256" t="s">
        <v>315</v>
      </c>
      <c r="G150" s="257" t="s">
        <v>316</v>
      </c>
      <c r="H150" s="258">
        <v>8.4250000000000007</v>
      </c>
      <c r="I150" s="259"/>
      <c r="J150" s="260">
        <f>ROUND(I150*H150,2)</f>
        <v>0</v>
      </c>
      <c r="K150" s="256" t="s">
        <v>223</v>
      </c>
      <c r="L150" s="261"/>
      <c r="M150" s="262" t="s">
        <v>21</v>
      </c>
      <c r="N150" s="263" t="s">
        <v>40</v>
      </c>
      <c r="O150" s="46"/>
      <c r="P150" s="229">
        <f>O150*H150</f>
        <v>0</v>
      </c>
      <c r="Q150" s="229">
        <v>0.001</v>
      </c>
      <c r="R150" s="229">
        <f>Q150*H150</f>
        <v>0.0084250000000000002</v>
      </c>
      <c r="S150" s="229">
        <v>0</v>
      </c>
      <c r="T150" s="230">
        <f>S150*H150</f>
        <v>0</v>
      </c>
      <c r="AR150" s="23" t="s">
        <v>150</v>
      </c>
      <c r="AT150" s="23" t="s">
        <v>146</v>
      </c>
      <c r="AU150" s="23" t="s">
        <v>77</v>
      </c>
      <c r="AY150" s="23" t="s">
        <v>119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23" t="s">
        <v>77</v>
      </c>
      <c r="BK150" s="231">
        <f>ROUND(I150*H150,2)</f>
        <v>0</v>
      </c>
      <c r="BL150" s="23" t="s">
        <v>127</v>
      </c>
      <c r="BM150" s="23" t="s">
        <v>317</v>
      </c>
    </row>
    <row r="151" s="12" customFormat="1">
      <c r="B151" s="243"/>
      <c r="C151" s="244"/>
      <c r="D151" s="234" t="s">
        <v>129</v>
      </c>
      <c r="E151" s="244"/>
      <c r="F151" s="246" t="s">
        <v>318</v>
      </c>
      <c r="G151" s="244"/>
      <c r="H151" s="247">
        <v>8.4250000000000007</v>
      </c>
      <c r="I151" s="248"/>
      <c r="J151" s="244"/>
      <c r="K151" s="244"/>
      <c r="L151" s="249"/>
      <c r="M151" s="250"/>
      <c r="N151" s="251"/>
      <c r="O151" s="251"/>
      <c r="P151" s="251"/>
      <c r="Q151" s="251"/>
      <c r="R151" s="251"/>
      <c r="S151" s="251"/>
      <c r="T151" s="252"/>
      <c r="AT151" s="253" t="s">
        <v>129</v>
      </c>
      <c r="AU151" s="253" t="s">
        <v>77</v>
      </c>
      <c r="AV151" s="12" t="s">
        <v>79</v>
      </c>
      <c r="AW151" s="12" t="s">
        <v>6</v>
      </c>
      <c r="AX151" s="12" t="s">
        <v>77</v>
      </c>
      <c r="AY151" s="253" t="s">
        <v>119</v>
      </c>
    </row>
    <row r="152" s="10" customFormat="1" ht="37.44001" customHeight="1">
      <c r="B152" s="204"/>
      <c r="C152" s="205"/>
      <c r="D152" s="206" t="s">
        <v>68</v>
      </c>
      <c r="E152" s="207" t="s">
        <v>117</v>
      </c>
      <c r="F152" s="207" t="s">
        <v>118</v>
      </c>
      <c r="G152" s="205"/>
      <c r="H152" s="205"/>
      <c r="I152" s="208"/>
      <c r="J152" s="209">
        <f>BK152</f>
        <v>0</v>
      </c>
      <c r="K152" s="205"/>
      <c r="L152" s="210"/>
      <c r="M152" s="211"/>
      <c r="N152" s="212"/>
      <c r="O152" s="212"/>
      <c r="P152" s="213">
        <f>P153+P189+P214+P223+P228</f>
        <v>0</v>
      </c>
      <c r="Q152" s="212"/>
      <c r="R152" s="213">
        <f>R153+R189+R214+R223+R228</f>
        <v>221.86062794449998</v>
      </c>
      <c r="S152" s="212"/>
      <c r="T152" s="214">
        <f>T153+T189+T214+T223+T228</f>
        <v>349.00076999999999</v>
      </c>
      <c r="AR152" s="215" t="s">
        <v>77</v>
      </c>
      <c r="AT152" s="216" t="s">
        <v>68</v>
      </c>
      <c r="AU152" s="216" t="s">
        <v>69</v>
      </c>
      <c r="AY152" s="215" t="s">
        <v>119</v>
      </c>
      <c r="BK152" s="217">
        <f>BK153+BK189+BK214+BK223+BK228</f>
        <v>0</v>
      </c>
    </row>
    <row r="153" s="10" customFormat="1" ht="19.92" customHeight="1">
      <c r="B153" s="204"/>
      <c r="C153" s="205"/>
      <c r="D153" s="206" t="s">
        <v>68</v>
      </c>
      <c r="E153" s="218" t="s">
        <v>79</v>
      </c>
      <c r="F153" s="218" t="s">
        <v>319</v>
      </c>
      <c r="G153" s="205"/>
      <c r="H153" s="205"/>
      <c r="I153" s="208"/>
      <c r="J153" s="219">
        <f>BK153</f>
        <v>0</v>
      </c>
      <c r="K153" s="205"/>
      <c r="L153" s="210"/>
      <c r="M153" s="211"/>
      <c r="N153" s="212"/>
      <c r="O153" s="212"/>
      <c r="P153" s="213">
        <f>SUM(P154:P188)</f>
        <v>0</v>
      </c>
      <c r="Q153" s="212"/>
      <c r="R153" s="213">
        <f>SUM(R154:R188)</f>
        <v>27.179918088899999</v>
      </c>
      <c r="S153" s="212"/>
      <c r="T153" s="214">
        <f>SUM(T154:T188)</f>
        <v>0</v>
      </c>
      <c r="AR153" s="215" t="s">
        <v>77</v>
      </c>
      <c r="AT153" s="216" t="s">
        <v>68</v>
      </c>
      <c r="AU153" s="216" t="s">
        <v>77</v>
      </c>
      <c r="AY153" s="215" t="s">
        <v>119</v>
      </c>
      <c r="BK153" s="217">
        <f>SUM(BK154:BK188)</f>
        <v>0</v>
      </c>
    </row>
    <row r="154" s="1" customFormat="1" ht="16.5" customHeight="1">
      <c r="B154" s="45"/>
      <c r="C154" s="220" t="s">
        <v>320</v>
      </c>
      <c r="D154" s="220" t="s">
        <v>122</v>
      </c>
      <c r="E154" s="221" t="s">
        <v>321</v>
      </c>
      <c r="F154" s="222" t="s">
        <v>322</v>
      </c>
      <c r="G154" s="223" t="s">
        <v>164</v>
      </c>
      <c r="H154" s="224">
        <v>36</v>
      </c>
      <c r="I154" s="225"/>
      <c r="J154" s="226">
        <f>ROUND(I154*H154,2)</f>
        <v>0</v>
      </c>
      <c r="K154" s="222" t="s">
        <v>223</v>
      </c>
      <c r="L154" s="71"/>
      <c r="M154" s="227" t="s">
        <v>21</v>
      </c>
      <c r="N154" s="228" t="s">
        <v>40</v>
      </c>
      <c r="O154" s="46"/>
      <c r="P154" s="229">
        <f>O154*H154</f>
        <v>0</v>
      </c>
      <c r="Q154" s="229">
        <v>0.0011628000000000001</v>
      </c>
      <c r="R154" s="229">
        <f>Q154*H154</f>
        <v>0.041860800000000004</v>
      </c>
      <c r="S154" s="229">
        <v>0</v>
      </c>
      <c r="T154" s="230">
        <f>S154*H154</f>
        <v>0</v>
      </c>
      <c r="AR154" s="23" t="s">
        <v>127</v>
      </c>
      <c r="AT154" s="23" t="s">
        <v>122</v>
      </c>
      <c r="AU154" s="23" t="s">
        <v>79</v>
      </c>
      <c r="AY154" s="23" t="s">
        <v>119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23" t="s">
        <v>77</v>
      </c>
      <c r="BK154" s="231">
        <f>ROUND(I154*H154,2)</f>
        <v>0</v>
      </c>
      <c r="BL154" s="23" t="s">
        <v>127</v>
      </c>
      <c r="BM154" s="23" t="s">
        <v>323</v>
      </c>
    </row>
    <row r="155" s="12" customFormat="1">
      <c r="B155" s="243"/>
      <c r="C155" s="244"/>
      <c r="D155" s="234" t="s">
        <v>129</v>
      </c>
      <c r="E155" s="245" t="s">
        <v>21</v>
      </c>
      <c r="F155" s="246" t="s">
        <v>324</v>
      </c>
      <c r="G155" s="244"/>
      <c r="H155" s="247">
        <v>36</v>
      </c>
      <c r="I155" s="248"/>
      <c r="J155" s="244"/>
      <c r="K155" s="244"/>
      <c r="L155" s="249"/>
      <c r="M155" s="250"/>
      <c r="N155" s="251"/>
      <c r="O155" s="251"/>
      <c r="P155" s="251"/>
      <c r="Q155" s="251"/>
      <c r="R155" s="251"/>
      <c r="S155" s="251"/>
      <c r="T155" s="252"/>
      <c r="AT155" s="253" t="s">
        <v>129</v>
      </c>
      <c r="AU155" s="253" t="s">
        <v>79</v>
      </c>
      <c r="AV155" s="12" t="s">
        <v>79</v>
      </c>
      <c r="AW155" s="12" t="s">
        <v>33</v>
      </c>
      <c r="AX155" s="12" t="s">
        <v>77</v>
      </c>
      <c r="AY155" s="253" t="s">
        <v>119</v>
      </c>
    </row>
    <row r="156" s="1" customFormat="1" ht="38.25" customHeight="1">
      <c r="B156" s="45"/>
      <c r="C156" s="220" t="s">
        <v>325</v>
      </c>
      <c r="D156" s="220" t="s">
        <v>122</v>
      </c>
      <c r="E156" s="221" t="s">
        <v>326</v>
      </c>
      <c r="F156" s="222" t="s">
        <v>327</v>
      </c>
      <c r="G156" s="223" t="s">
        <v>222</v>
      </c>
      <c r="H156" s="224">
        <v>246.05099999999999</v>
      </c>
      <c r="I156" s="225"/>
      <c r="J156" s="226">
        <f>ROUND(I156*H156,2)</f>
        <v>0</v>
      </c>
      <c r="K156" s="222" t="s">
        <v>223</v>
      </c>
      <c r="L156" s="71"/>
      <c r="M156" s="227" t="s">
        <v>21</v>
      </c>
      <c r="N156" s="228" t="s">
        <v>40</v>
      </c>
      <c r="O156" s="46"/>
      <c r="P156" s="229">
        <f>O156*H156</f>
        <v>0</v>
      </c>
      <c r="Q156" s="229">
        <v>0.00013750000000000001</v>
      </c>
      <c r="R156" s="229">
        <f>Q156*H156</f>
        <v>0.033832012500000001</v>
      </c>
      <c r="S156" s="229">
        <v>0</v>
      </c>
      <c r="T156" s="230">
        <f>S156*H156</f>
        <v>0</v>
      </c>
      <c r="AR156" s="23" t="s">
        <v>127</v>
      </c>
      <c r="AT156" s="23" t="s">
        <v>122</v>
      </c>
      <c r="AU156" s="23" t="s">
        <v>79</v>
      </c>
      <c r="AY156" s="23" t="s">
        <v>119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23" t="s">
        <v>77</v>
      </c>
      <c r="BK156" s="231">
        <f>ROUND(I156*H156,2)</f>
        <v>0</v>
      </c>
      <c r="BL156" s="23" t="s">
        <v>127</v>
      </c>
      <c r="BM156" s="23" t="s">
        <v>328</v>
      </c>
    </row>
    <row r="157" s="12" customFormat="1">
      <c r="B157" s="243"/>
      <c r="C157" s="244"/>
      <c r="D157" s="234" t="s">
        <v>129</v>
      </c>
      <c r="E157" s="245" t="s">
        <v>21</v>
      </c>
      <c r="F157" s="246" t="s">
        <v>329</v>
      </c>
      <c r="G157" s="244"/>
      <c r="H157" s="247">
        <v>30.399999999999999</v>
      </c>
      <c r="I157" s="248"/>
      <c r="J157" s="244"/>
      <c r="K157" s="244"/>
      <c r="L157" s="249"/>
      <c r="M157" s="250"/>
      <c r="N157" s="251"/>
      <c r="O157" s="251"/>
      <c r="P157" s="251"/>
      <c r="Q157" s="251"/>
      <c r="R157" s="251"/>
      <c r="S157" s="251"/>
      <c r="T157" s="252"/>
      <c r="AT157" s="253" t="s">
        <v>129</v>
      </c>
      <c r="AU157" s="253" t="s">
        <v>79</v>
      </c>
      <c r="AV157" s="12" t="s">
        <v>79</v>
      </c>
      <c r="AW157" s="12" t="s">
        <v>33</v>
      </c>
      <c r="AX157" s="12" t="s">
        <v>69</v>
      </c>
      <c r="AY157" s="253" t="s">
        <v>119</v>
      </c>
    </row>
    <row r="158" s="12" customFormat="1">
      <c r="B158" s="243"/>
      <c r="C158" s="244"/>
      <c r="D158" s="234" t="s">
        <v>129</v>
      </c>
      <c r="E158" s="245" t="s">
        <v>21</v>
      </c>
      <c r="F158" s="246" t="s">
        <v>330</v>
      </c>
      <c r="G158" s="244"/>
      <c r="H158" s="247">
        <v>40.299999999999997</v>
      </c>
      <c r="I158" s="248"/>
      <c r="J158" s="244"/>
      <c r="K158" s="244"/>
      <c r="L158" s="249"/>
      <c r="M158" s="250"/>
      <c r="N158" s="251"/>
      <c r="O158" s="251"/>
      <c r="P158" s="251"/>
      <c r="Q158" s="251"/>
      <c r="R158" s="251"/>
      <c r="S158" s="251"/>
      <c r="T158" s="252"/>
      <c r="AT158" s="253" t="s">
        <v>129</v>
      </c>
      <c r="AU158" s="253" t="s">
        <v>79</v>
      </c>
      <c r="AV158" s="12" t="s">
        <v>79</v>
      </c>
      <c r="AW158" s="12" t="s">
        <v>33</v>
      </c>
      <c r="AX158" s="12" t="s">
        <v>69</v>
      </c>
      <c r="AY158" s="253" t="s">
        <v>119</v>
      </c>
    </row>
    <row r="159" s="12" customFormat="1">
      <c r="B159" s="243"/>
      <c r="C159" s="244"/>
      <c r="D159" s="234" t="s">
        <v>129</v>
      </c>
      <c r="E159" s="245" t="s">
        <v>21</v>
      </c>
      <c r="F159" s="246" t="s">
        <v>331</v>
      </c>
      <c r="G159" s="244"/>
      <c r="H159" s="247">
        <v>32.784999999999997</v>
      </c>
      <c r="I159" s="248"/>
      <c r="J159" s="244"/>
      <c r="K159" s="244"/>
      <c r="L159" s="249"/>
      <c r="M159" s="250"/>
      <c r="N159" s="251"/>
      <c r="O159" s="251"/>
      <c r="P159" s="251"/>
      <c r="Q159" s="251"/>
      <c r="R159" s="251"/>
      <c r="S159" s="251"/>
      <c r="T159" s="252"/>
      <c r="AT159" s="253" t="s">
        <v>129</v>
      </c>
      <c r="AU159" s="253" t="s">
        <v>79</v>
      </c>
      <c r="AV159" s="12" t="s">
        <v>79</v>
      </c>
      <c r="AW159" s="12" t="s">
        <v>33</v>
      </c>
      <c r="AX159" s="12" t="s">
        <v>69</v>
      </c>
      <c r="AY159" s="253" t="s">
        <v>119</v>
      </c>
    </row>
    <row r="160" s="12" customFormat="1">
      <c r="B160" s="243"/>
      <c r="C160" s="244"/>
      <c r="D160" s="234" t="s">
        <v>129</v>
      </c>
      <c r="E160" s="245" t="s">
        <v>21</v>
      </c>
      <c r="F160" s="246" t="s">
        <v>332</v>
      </c>
      <c r="G160" s="244"/>
      <c r="H160" s="247">
        <v>142.566</v>
      </c>
      <c r="I160" s="248"/>
      <c r="J160" s="244"/>
      <c r="K160" s="244"/>
      <c r="L160" s="249"/>
      <c r="M160" s="250"/>
      <c r="N160" s="251"/>
      <c r="O160" s="251"/>
      <c r="P160" s="251"/>
      <c r="Q160" s="251"/>
      <c r="R160" s="251"/>
      <c r="S160" s="251"/>
      <c r="T160" s="252"/>
      <c r="AT160" s="253" t="s">
        <v>129</v>
      </c>
      <c r="AU160" s="253" t="s">
        <v>79</v>
      </c>
      <c r="AV160" s="12" t="s">
        <v>79</v>
      </c>
      <c r="AW160" s="12" t="s">
        <v>33</v>
      </c>
      <c r="AX160" s="12" t="s">
        <v>69</v>
      </c>
      <c r="AY160" s="253" t="s">
        <v>119</v>
      </c>
    </row>
    <row r="161" s="13" customFormat="1">
      <c r="B161" s="267"/>
      <c r="C161" s="268"/>
      <c r="D161" s="234" t="s">
        <v>129</v>
      </c>
      <c r="E161" s="269" t="s">
        <v>21</v>
      </c>
      <c r="F161" s="270" t="s">
        <v>227</v>
      </c>
      <c r="G161" s="268"/>
      <c r="H161" s="271">
        <v>246.05099999999999</v>
      </c>
      <c r="I161" s="272"/>
      <c r="J161" s="268"/>
      <c r="K161" s="268"/>
      <c r="L161" s="273"/>
      <c r="M161" s="274"/>
      <c r="N161" s="275"/>
      <c r="O161" s="275"/>
      <c r="P161" s="275"/>
      <c r="Q161" s="275"/>
      <c r="R161" s="275"/>
      <c r="S161" s="275"/>
      <c r="T161" s="276"/>
      <c r="AT161" s="277" t="s">
        <v>129</v>
      </c>
      <c r="AU161" s="277" t="s">
        <v>79</v>
      </c>
      <c r="AV161" s="13" t="s">
        <v>127</v>
      </c>
      <c r="AW161" s="13" t="s">
        <v>33</v>
      </c>
      <c r="AX161" s="13" t="s">
        <v>77</v>
      </c>
      <c r="AY161" s="277" t="s">
        <v>119</v>
      </c>
    </row>
    <row r="162" s="1" customFormat="1" ht="25.5" customHeight="1">
      <c r="B162" s="45"/>
      <c r="C162" s="254" t="s">
        <v>333</v>
      </c>
      <c r="D162" s="254" t="s">
        <v>146</v>
      </c>
      <c r="E162" s="255" t="s">
        <v>334</v>
      </c>
      <c r="F162" s="256" t="s">
        <v>335</v>
      </c>
      <c r="G162" s="257" t="s">
        <v>222</v>
      </c>
      <c r="H162" s="258">
        <v>275.577</v>
      </c>
      <c r="I162" s="259"/>
      <c r="J162" s="260">
        <f>ROUND(I162*H162,2)</f>
        <v>0</v>
      </c>
      <c r="K162" s="256" t="s">
        <v>223</v>
      </c>
      <c r="L162" s="261"/>
      <c r="M162" s="262" t="s">
        <v>21</v>
      </c>
      <c r="N162" s="263" t="s">
        <v>40</v>
      </c>
      <c r="O162" s="46"/>
      <c r="P162" s="229">
        <f>O162*H162</f>
        <v>0</v>
      </c>
      <c r="Q162" s="229">
        <v>0.001</v>
      </c>
      <c r="R162" s="229">
        <f>Q162*H162</f>
        <v>0.27557700000000002</v>
      </c>
      <c r="S162" s="229">
        <v>0</v>
      </c>
      <c r="T162" s="230">
        <f>S162*H162</f>
        <v>0</v>
      </c>
      <c r="AR162" s="23" t="s">
        <v>150</v>
      </c>
      <c r="AT162" s="23" t="s">
        <v>146</v>
      </c>
      <c r="AU162" s="23" t="s">
        <v>79</v>
      </c>
      <c r="AY162" s="23" t="s">
        <v>119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23" t="s">
        <v>77</v>
      </c>
      <c r="BK162" s="231">
        <f>ROUND(I162*H162,2)</f>
        <v>0</v>
      </c>
      <c r="BL162" s="23" t="s">
        <v>127</v>
      </c>
      <c r="BM162" s="23" t="s">
        <v>336</v>
      </c>
    </row>
    <row r="163" s="11" customFormat="1">
      <c r="B163" s="232"/>
      <c r="C163" s="233"/>
      <c r="D163" s="234" t="s">
        <v>129</v>
      </c>
      <c r="E163" s="235" t="s">
        <v>21</v>
      </c>
      <c r="F163" s="236" t="s">
        <v>337</v>
      </c>
      <c r="G163" s="233"/>
      <c r="H163" s="235" t="s">
        <v>21</v>
      </c>
      <c r="I163" s="237"/>
      <c r="J163" s="233"/>
      <c r="K163" s="233"/>
      <c r="L163" s="238"/>
      <c r="M163" s="239"/>
      <c r="N163" s="240"/>
      <c r="O163" s="240"/>
      <c r="P163" s="240"/>
      <c r="Q163" s="240"/>
      <c r="R163" s="240"/>
      <c r="S163" s="240"/>
      <c r="T163" s="241"/>
      <c r="AT163" s="242" t="s">
        <v>129</v>
      </c>
      <c r="AU163" s="242" t="s">
        <v>79</v>
      </c>
      <c r="AV163" s="11" t="s">
        <v>77</v>
      </c>
      <c r="AW163" s="11" t="s">
        <v>33</v>
      </c>
      <c r="AX163" s="11" t="s">
        <v>69</v>
      </c>
      <c r="AY163" s="242" t="s">
        <v>119</v>
      </c>
    </row>
    <row r="164" s="12" customFormat="1">
      <c r="B164" s="243"/>
      <c r="C164" s="244"/>
      <c r="D164" s="234" t="s">
        <v>129</v>
      </c>
      <c r="E164" s="245" t="s">
        <v>21</v>
      </c>
      <c r="F164" s="246" t="s">
        <v>338</v>
      </c>
      <c r="G164" s="244"/>
      <c r="H164" s="247">
        <v>275.577</v>
      </c>
      <c r="I164" s="248"/>
      <c r="J164" s="244"/>
      <c r="K164" s="244"/>
      <c r="L164" s="249"/>
      <c r="M164" s="250"/>
      <c r="N164" s="251"/>
      <c r="O164" s="251"/>
      <c r="P164" s="251"/>
      <c r="Q164" s="251"/>
      <c r="R164" s="251"/>
      <c r="S164" s="251"/>
      <c r="T164" s="252"/>
      <c r="AT164" s="253" t="s">
        <v>129</v>
      </c>
      <c r="AU164" s="253" t="s">
        <v>79</v>
      </c>
      <c r="AV164" s="12" t="s">
        <v>79</v>
      </c>
      <c r="AW164" s="12" t="s">
        <v>33</v>
      </c>
      <c r="AX164" s="12" t="s">
        <v>77</v>
      </c>
      <c r="AY164" s="253" t="s">
        <v>119</v>
      </c>
    </row>
    <row r="165" s="1" customFormat="1" ht="25.5" customHeight="1">
      <c r="B165" s="45"/>
      <c r="C165" s="220" t="s">
        <v>243</v>
      </c>
      <c r="D165" s="220" t="s">
        <v>122</v>
      </c>
      <c r="E165" s="221" t="s">
        <v>339</v>
      </c>
      <c r="F165" s="222" t="s">
        <v>340</v>
      </c>
      <c r="G165" s="223" t="s">
        <v>164</v>
      </c>
      <c r="H165" s="224">
        <v>240.78</v>
      </c>
      <c r="I165" s="225"/>
      <c r="J165" s="226">
        <f>ROUND(I165*H165,2)</f>
        <v>0</v>
      </c>
      <c r="K165" s="222" t="s">
        <v>223</v>
      </c>
      <c r="L165" s="71"/>
      <c r="M165" s="227" t="s">
        <v>21</v>
      </c>
      <c r="N165" s="228" t="s">
        <v>40</v>
      </c>
      <c r="O165" s="46"/>
      <c r="P165" s="229">
        <f>O165*H165</f>
        <v>0</v>
      </c>
      <c r="Q165" s="229">
        <v>0.00018589</v>
      </c>
      <c r="R165" s="229">
        <f>Q165*H165</f>
        <v>0.044758594200000001</v>
      </c>
      <c r="S165" s="229">
        <v>0</v>
      </c>
      <c r="T165" s="230">
        <f>S165*H165</f>
        <v>0</v>
      </c>
      <c r="AR165" s="23" t="s">
        <v>127</v>
      </c>
      <c r="AT165" s="23" t="s">
        <v>122</v>
      </c>
      <c r="AU165" s="23" t="s">
        <v>79</v>
      </c>
      <c r="AY165" s="23" t="s">
        <v>119</v>
      </c>
      <c r="BE165" s="231">
        <f>IF(N165="základní",J165,0)</f>
        <v>0</v>
      </c>
      <c r="BF165" s="231">
        <f>IF(N165="snížená",J165,0)</f>
        <v>0</v>
      </c>
      <c r="BG165" s="231">
        <f>IF(N165="zákl. přenesená",J165,0)</f>
        <v>0</v>
      </c>
      <c r="BH165" s="231">
        <f>IF(N165="sníž. přenesená",J165,0)</f>
        <v>0</v>
      </c>
      <c r="BI165" s="231">
        <f>IF(N165="nulová",J165,0)</f>
        <v>0</v>
      </c>
      <c r="BJ165" s="23" t="s">
        <v>77</v>
      </c>
      <c r="BK165" s="231">
        <f>ROUND(I165*H165,2)</f>
        <v>0</v>
      </c>
      <c r="BL165" s="23" t="s">
        <v>127</v>
      </c>
      <c r="BM165" s="23" t="s">
        <v>341</v>
      </c>
    </row>
    <row r="166" s="12" customFormat="1">
      <c r="B166" s="243"/>
      <c r="C166" s="244"/>
      <c r="D166" s="234" t="s">
        <v>129</v>
      </c>
      <c r="E166" s="245" t="s">
        <v>21</v>
      </c>
      <c r="F166" s="246" t="s">
        <v>342</v>
      </c>
      <c r="G166" s="244"/>
      <c r="H166" s="247">
        <v>240.78</v>
      </c>
      <c r="I166" s="248"/>
      <c r="J166" s="244"/>
      <c r="K166" s="244"/>
      <c r="L166" s="249"/>
      <c r="M166" s="250"/>
      <c r="N166" s="251"/>
      <c r="O166" s="251"/>
      <c r="P166" s="251"/>
      <c r="Q166" s="251"/>
      <c r="R166" s="251"/>
      <c r="S166" s="251"/>
      <c r="T166" s="252"/>
      <c r="AT166" s="253" t="s">
        <v>129</v>
      </c>
      <c r="AU166" s="253" t="s">
        <v>79</v>
      </c>
      <c r="AV166" s="12" t="s">
        <v>79</v>
      </c>
      <c r="AW166" s="12" t="s">
        <v>33</v>
      </c>
      <c r="AX166" s="12" t="s">
        <v>69</v>
      </c>
      <c r="AY166" s="253" t="s">
        <v>119</v>
      </c>
    </row>
    <row r="167" s="1" customFormat="1" ht="25.5" customHeight="1">
      <c r="B167" s="45"/>
      <c r="C167" s="220" t="s">
        <v>343</v>
      </c>
      <c r="D167" s="220" t="s">
        <v>122</v>
      </c>
      <c r="E167" s="221" t="s">
        <v>344</v>
      </c>
      <c r="F167" s="222" t="s">
        <v>345</v>
      </c>
      <c r="G167" s="223" t="s">
        <v>125</v>
      </c>
      <c r="H167" s="224">
        <v>22.760999999999999</v>
      </c>
      <c r="I167" s="225"/>
      <c r="J167" s="226">
        <f>ROUND(I167*H167,2)</f>
        <v>0</v>
      </c>
      <c r="K167" s="222" t="s">
        <v>223</v>
      </c>
      <c r="L167" s="71"/>
      <c r="M167" s="227" t="s">
        <v>21</v>
      </c>
      <c r="N167" s="228" t="s">
        <v>40</v>
      </c>
      <c r="O167" s="46"/>
      <c r="P167" s="229">
        <f>O167*H167</f>
        <v>0</v>
      </c>
      <c r="Q167" s="229">
        <v>0</v>
      </c>
      <c r="R167" s="229">
        <f>Q167*H167</f>
        <v>0</v>
      </c>
      <c r="S167" s="229">
        <v>0</v>
      </c>
      <c r="T167" s="230">
        <f>S167*H167</f>
        <v>0</v>
      </c>
      <c r="AR167" s="23" t="s">
        <v>127</v>
      </c>
      <c r="AT167" s="23" t="s">
        <v>122</v>
      </c>
      <c r="AU167" s="23" t="s">
        <v>79</v>
      </c>
      <c r="AY167" s="23" t="s">
        <v>119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23" t="s">
        <v>77</v>
      </c>
      <c r="BK167" s="231">
        <f>ROUND(I167*H167,2)</f>
        <v>0</v>
      </c>
      <c r="BL167" s="23" t="s">
        <v>127</v>
      </c>
      <c r="BM167" s="23" t="s">
        <v>346</v>
      </c>
    </row>
    <row r="168" s="11" customFormat="1">
      <c r="B168" s="232"/>
      <c r="C168" s="233"/>
      <c r="D168" s="234" t="s">
        <v>129</v>
      </c>
      <c r="E168" s="235" t="s">
        <v>21</v>
      </c>
      <c r="F168" s="236" t="s">
        <v>347</v>
      </c>
      <c r="G168" s="233"/>
      <c r="H168" s="235" t="s">
        <v>21</v>
      </c>
      <c r="I168" s="237"/>
      <c r="J168" s="233"/>
      <c r="K168" s="233"/>
      <c r="L168" s="238"/>
      <c r="M168" s="239"/>
      <c r="N168" s="240"/>
      <c r="O168" s="240"/>
      <c r="P168" s="240"/>
      <c r="Q168" s="240"/>
      <c r="R168" s="240"/>
      <c r="S168" s="240"/>
      <c r="T168" s="241"/>
      <c r="AT168" s="242" t="s">
        <v>129</v>
      </c>
      <c r="AU168" s="242" t="s">
        <v>79</v>
      </c>
      <c r="AV168" s="11" t="s">
        <v>77</v>
      </c>
      <c r="AW168" s="11" t="s">
        <v>33</v>
      </c>
      <c r="AX168" s="11" t="s">
        <v>69</v>
      </c>
      <c r="AY168" s="242" t="s">
        <v>119</v>
      </c>
    </row>
    <row r="169" s="12" customFormat="1">
      <c r="B169" s="243"/>
      <c r="C169" s="244"/>
      <c r="D169" s="234" t="s">
        <v>129</v>
      </c>
      <c r="E169" s="245" t="s">
        <v>21</v>
      </c>
      <c r="F169" s="246" t="s">
        <v>348</v>
      </c>
      <c r="G169" s="244"/>
      <c r="H169" s="247">
        <v>10.584</v>
      </c>
      <c r="I169" s="248"/>
      <c r="J169" s="244"/>
      <c r="K169" s="244"/>
      <c r="L169" s="249"/>
      <c r="M169" s="250"/>
      <c r="N169" s="251"/>
      <c r="O169" s="251"/>
      <c r="P169" s="251"/>
      <c r="Q169" s="251"/>
      <c r="R169" s="251"/>
      <c r="S169" s="251"/>
      <c r="T169" s="252"/>
      <c r="AT169" s="253" t="s">
        <v>129</v>
      </c>
      <c r="AU169" s="253" t="s">
        <v>79</v>
      </c>
      <c r="AV169" s="12" t="s">
        <v>79</v>
      </c>
      <c r="AW169" s="12" t="s">
        <v>33</v>
      </c>
      <c r="AX169" s="12" t="s">
        <v>69</v>
      </c>
      <c r="AY169" s="253" t="s">
        <v>119</v>
      </c>
    </row>
    <row r="170" s="12" customFormat="1">
      <c r="B170" s="243"/>
      <c r="C170" s="244"/>
      <c r="D170" s="234" t="s">
        <v>129</v>
      </c>
      <c r="E170" s="245" t="s">
        <v>21</v>
      </c>
      <c r="F170" s="246" t="s">
        <v>349</v>
      </c>
      <c r="G170" s="244"/>
      <c r="H170" s="247">
        <v>12.177</v>
      </c>
      <c r="I170" s="248"/>
      <c r="J170" s="244"/>
      <c r="K170" s="244"/>
      <c r="L170" s="249"/>
      <c r="M170" s="250"/>
      <c r="N170" s="251"/>
      <c r="O170" s="251"/>
      <c r="P170" s="251"/>
      <c r="Q170" s="251"/>
      <c r="R170" s="251"/>
      <c r="S170" s="251"/>
      <c r="T170" s="252"/>
      <c r="AT170" s="253" t="s">
        <v>129</v>
      </c>
      <c r="AU170" s="253" t="s">
        <v>79</v>
      </c>
      <c r="AV170" s="12" t="s">
        <v>79</v>
      </c>
      <c r="AW170" s="12" t="s">
        <v>33</v>
      </c>
      <c r="AX170" s="12" t="s">
        <v>69</v>
      </c>
      <c r="AY170" s="253" t="s">
        <v>119</v>
      </c>
    </row>
    <row r="171" s="13" customFormat="1">
      <c r="B171" s="267"/>
      <c r="C171" s="268"/>
      <c r="D171" s="234" t="s">
        <v>129</v>
      </c>
      <c r="E171" s="269" t="s">
        <v>21</v>
      </c>
      <c r="F171" s="270" t="s">
        <v>227</v>
      </c>
      <c r="G171" s="268"/>
      <c r="H171" s="271">
        <v>22.760999999999999</v>
      </c>
      <c r="I171" s="272"/>
      <c r="J171" s="268"/>
      <c r="K171" s="268"/>
      <c r="L171" s="273"/>
      <c r="M171" s="274"/>
      <c r="N171" s="275"/>
      <c r="O171" s="275"/>
      <c r="P171" s="275"/>
      <c r="Q171" s="275"/>
      <c r="R171" s="275"/>
      <c r="S171" s="275"/>
      <c r="T171" s="276"/>
      <c r="AT171" s="277" t="s">
        <v>129</v>
      </c>
      <c r="AU171" s="277" t="s">
        <v>79</v>
      </c>
      <c r="AV171" s="13" t="s">
        <v>127</v>
      </c>
      <c r="AW171" s="13" t="s">
        <v>33</v>
      </c>
      <c r="AX171" s="13" t="s">
        <v>77</v>
      </c>
      <c r="AY171" s="277" t="s">
        <v>119</v>
      </c>
    </row>
    <row r="172" s="1" customFormat="1" ht="16.5" customHeight="1">
      <c r="B172" s="45"/>
      <c r="C172" s="220" t="s">
        <v>350</v>
      </c>
      <c r="D172" s="220" t="s">
        <v>122</v>
      </c>
      <c r="E172" s="221" t="s">
        <v>351</v>
      </c>
      <c r="F172" s="222" t="s">
        <v>352</v>
      </c>
      <c r="G172" s="223" t="s">
        <v>222</v>
      </c>
      <c r="H172" s="224">
        <v>21.210000000000001</v>
      </c>
      <c r="I172" s="225"/>
      <c r="J172" s="226">
        <f>ROUND(I172*H172,2)</f>
        <v>0</v>
      </c>
      <c r="K172" s="222" t="s">
        <v>223</v>
      </c>
      <c r="L172" s="71"/>
      <c r="M172" s="227" t="s">
        <v>21</v>
      </c>
      <c r="N172" s="228" t="s">
        <v>40</v>
      </c>
      <c r="O172" s="46"/>
      <c r="P172" s="229">
        <f>O172*H172</f>
        <v>0</v>
      </c>
      <c r="Q172" s="229">
        <v>0.0014357</v>
      </c>
      <c r="R172" s="229">
        <f>Q172*H172</f>
        <v>0.030451197000000003</v>
      </c>
      <c r="S172" s="229">
        <v>0</v>
      </c>
      <c r="T172" s="230">
        <f>S172*H172</f>
        <v>0</v>
      </c>
      <c r="AR172" s="23" t="s">
        <v>127</v>
      </c>
      <c r="AT172" s="23" t="s">
        <v>122</v>
      </c>
      <c r="AU172" s="23" t="s">
        <v>79</v>
      </c>
      <c r="AY172" s="23" t="s">
        <v>119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23" t="s">
        <v>77</v>
      </c>
      <c r="BK172" s="231">
        <f>ROUND(I172*H172,2)</f>
        <v>0</v>
      </c>
      <c r="BL172" s="23" t="s">
        <v>127</v>
      </c>
      <c r="BM172" s="23" t="s">
        <v>353</v>
      </c>
    </row>
    <row r="173" s="12" customFormat="1">
      <c r="B173" s="243"/>
      <c r="C173" s="244"/>
      <c r="D173" s="234" t="s">
        <v>129</v>
      </c>
      <c r="E173" s="245" t="s">
        <v>21</v>
      </c>
      <c r="F173" s="246" t="s">
        <v>354</v>
      </c>
      <c r="G173" s="244"/>
      <c r="H173" s="247">
        <v>21.210000000000001</v>
      </c>
      <c r="I173" s="248"/>
      <c r="J173" s="244"/>
      <c r="K173" s="244"/>
      <c r="L173" s="249"/>
      <c r="M173" s="250"/>
      <c r="N173" s="251"/>
      <c r="O173" s="251"/>
      <c r="P173" s="251"/>
      <c r="Q173" s="251"/>
      <c r="R173" s="251"/>
      <c r="S173" s="251"/>
      <c r="T173" s="252"/>
      <c r="AT173" s="253" t="s">
        <v>129</v>
      </c>
      <c r="AU173" s="253" t="s">
        <v>79</v>
      </c>
      <c r="AV173" s="12" t="s">
        <v>79</v>
      </c>
      <c r="AW173" s="12" t="s">
        <v>33</v>
      </c>
      <c r="AX173" s="12" t="s">
        <v>77</v>
      </c>
      <c r="AY173" s="253" t="s">
        <v>119</v>
      </c>
    </row>
    <row r="174" s="1" customFormat="1" ht="25.5" customHeight="1">
      <c r="B174" s="45"/>
      <c r="C174" s="220" t="s">
        <v>355</v>
      </c>
      <c r="D174" s="220" t="s">
        <v>122</v>
      </c>
      <c r="E174" s="221" t="s">
        <v>356</v>
      </c>
      <c r="F174" s="222" t="s">
        <v>357</v>
      </c>
      <c r="G174" s="223" t="s">
        <v>222</v>
      </c>
      <c r="H174" s="224">
        <v>21.210000000000001</v>
      </c>
      <c r="I174" s="225"/>
      <c r="J174" s="226">
        <f>ROUND(I174*H174,2)</f>
        <v>0</v>
      </c>
      <c r="K174" s="222" t="s">
        <v>223</v>
      </c>
      <c r="L174" s="71"/>
      <c r="M174" s="227" t="s">
        <v>21</v>
      </c>
      <c r="N174" s="228" t="s">
        <v>40</v>
      </c>
      <c r="O174" s="46"/>
      <c r="P174" s="229">
        <f>O174*H174</f>
        <v>0</v>
      </c>
      <c r="Q174" s="229">
        <v>3.6000000000000001E-05</v>
      </c>
      <c r="R174" s="229">
        <f>Q174*H174</f>
        <v>0.00076356000000000004</v>
      </c>
      <c r="S174" s="229">
        <v>0</v>
      </c>
      <c r="T174" s="230">
        <f>S174*H174</f>
        <v>0</v>
      </c>
      <c r="AR174" s="23" t="s">
        <v>127</v>
      </c>
      <c r="AT174" s="23" t="s">
        <v>122</v>
      </c>
      <c r="AU174" s="23" t="s">
        <v>79</v>
      </c>
      <c r="AY174" s="23" t="s">
        <v>119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23" t="s">
        <v>77</v>
      </c>
      <c r="BK174" s="231">
        <f>ROUND(I174*H174,2)</f>
        <v>0</v>
      </c>
      <c r="BL174" s="23" t="s">
        <v>127</v>
      </c>
      <c r="BM174" s="23" t="s">
        <v>358</v>
      </c>
    </row>
    <row r="175" s="12" customFormat="1">
      <c r="B175" s="243"/>
      <c r="C175" s="244"/>
      <c r="D175" s="234" t="s">
        <v>129</v>
      </c>
      <c r="E175" s="245" t="s">
        <v>21</v>
      </c>
      <c r="F175" s="246" t="s">
        <v>354</v>
      </c>
      <c r="G175" s="244"/>
      <c r="H175" s="247">
        <v>21.210000000000001</v>
      </c>
      <c r="I175" s="248"/>
      <c r="J175" s="244"/>
      <c r="K175" s="244"/>
      <c r="L175" s="249"/>
      <c r="M175" s="250"/>
      <c r="N175" s="251"/>
      <c r="O175" s="251"/>
      <c r="P175" s="251"/>
      <c r="Q175" s="251"/>
      <c r="R175" s="251"/>
      <c r="S175" s="251"/>
      <c r="T175" s="252"/>
      <c r="AT175" s="253" t="s">
        <v>129</v>
      </c>
      <c r="AU175" s="253" t="s">
        <v>79</v>
      </c>
      <c r="AV175" s="12" t="s">
        <v>79</v>
      </c>
      <c r="AW175" s="12" t="s">
        <v>33</v>
      </c>
      <c r="AX175" s="12" t="s">
        <v>77</v>
      </c>
      <c r="AY175" s="253" t="s">
        <v>119</v>
      </c>
    </row>
    <row r="176" s="1" customFormat="1" ht="25.5" customHeight="1">
      <c r="B176" s="45"/>
      <c r="C176" s="220" t="s">
        <v>359</v>
      </c>
      <c r="D176" s="220" t="s">
        <v>122</v>
      </c>
      <c r="E176" s="221" t="s">
        <v>360</v>
      </c>
      <c r="F176" s="222" t="s">
        <v>361</v>
      </c>
      <c r="G176" s="223" t="s">
        <v>149</v>
      </c>
      <c r="H176" s="224">
        <v>0.39800000000000002</v>
      </c>
      <c r="I176" s="225"/>
      <c r="J176" s="226">
        <f>ROUND(I176*H176,2)</f>
        <v>0</v>
      </c>
      <c r="K176" s="222" t="s">
        <v>223</v>
      </c>
      <c r="L176" s="71"/>
      <c r="M176" s="227" t="s">
        <v>21</v>
      </c>
      <c r="N176" s="228" t="s">
        <v>40</v>
      </c>
      <c r="O176" s="46"/>
      <c r="P176" s="229">
        <f>O176*H176</f>
        <v>0</v>
      </c>
      <c r="Q176" s="229">
        <v>1.038217</v>
      </c>
      <c r="R176" s="229">
        <f>Q176*H176</f>
        <v>0.413210366</v>
      </c>
      <c r="S176" s="229">
        <v>0</v>
      </c>
      <c r="T176" s="230">
        <f>S176*H176</f>
        <v>0</v>
      </c>
      <c r="AR176" s="23" t="s">
        <v>127</v>
      </c>
      <c r="AT176" s="23" t="s">
        <v>122</v>
      </c>
      <c r="AU176" s="23" t="s">
        <v>79</v>
      </c>
      <c r="AY176" s="23" t="s">
        <v>119</v>
      </c>
      <c r="BE176" s="231">
        <f>IF(N176="základní",J176,0)</f>
        <v>0</v>
      </c>
      <c r="BF176" s="231">
        <f>IF(N176="snížená",J176,0)</f>
        <v>0</v>
      </c>
      <c r="BG176" s="231">
        <f>IF(N176="zákl. přenesená",J176,0)</f>
        <v>0</v>
      </c>
      <c r="BH176" s="231">
        <f>IF(N176="sníž. přenesená",J176,0)</f>
        <v>0</v>
      </c>
      <c r="BI176" s="231">
        <f>IF(N176="nulová",J176,0)</f>
        <v>0</v>
      </c>
      <c r="BJ176" s="23" t="s">
        <v>77</v>
      </c>
      <c r="BK176" s="231">
        <f>ROUND(I176*H176,2)</f>
        <v>0</v>
      </c>
      <c r="BL176" s="23" t="s">
        <v>127</v>
      </c>
      <c r="BM176" s="23" t="s">
        <v>362</v>
      </c>
    </row>
    <row r="177" s="12" customFormat="1">
      <c r="B177" s="243"/>
      <c r="C177" s="244"/>
      <c r="D177" s="234" t="s">
        <v>129</v>
      </c>
      <c r="E177" s="245" t="s">
        <v>21</v>
      </c>
      <c r="F177" s="246" t="s">
        <v>363</v>
      </c>
      <c r="G177" s="244"/>
      <c r="H177" s="247">
        <v>0.39800000000000002</v>
      </c>
      <c r="I177" s="248"/>
      <c r="J177" s="244"/>
      <c r="K177" s="244"/>
      <c r="L177" s="249"/>
      <c r="M177" s="250"/>
      <c r="N177" s="251"/>
      <c r="O177" s="251"/>
      <c r="P177" s="251"/>
      <c r="Q177" s="251"/>
      <c r="R177" s="251"/>
      <c r="S177" s="251"/>
      <c r="T177" s="252"/>
      <c r="AT177" s="253" t="s">
        <v>129</v>
      </c>
      <c r="AU177" s="253" t="s">
        <v>79</v>
      </c>
      <c r="AV177" s="12" t="s">
        <v>79</v>
      </c>
      <c r="AW177" s="12" t="s">
        <v>33</v>
      </c>
      <c r="AX177" s="12" t="s">
        <v>77</v>
      </c>
      <c r="AY177" s="253" t="s">
        <v>119</v>
      </c>
    </row>
    <row r="178" s="1" customFormat="1" ht="16.5" customHeight="1">
      <c r="B178" s="45"/>
      <c r="C178" s="220" t="s">
        <v>141</v>
      </c>
      <c r="D178" s="220" t="s">
        <v>122</v>
      </c>
      <c r="E178" s="221" t="s">
        <v>364</v>
      </c>
      <c r="F178" s="222" t="s">
        <v>365</v>
      </c>
      <c r="G178" s="223" t="s">
        <v>366</v>
      </c>
      <c r="H178" s="224">
        <v>56</v>
      </c>
      <c r="I178" s="225"/>
      <c r="J178" s="226">
        <f>ROUND(I178*H178,2)</f>
        <v>0</v>
      </c>
      <c r="K178" s="222" t="s">
        <v>223</v>
      </c>
      <c r="L178" s="71"/>
      <c r="M178" s="227" t="s">
        <v>21</v>
      </c>
      <c r="N178" s="228" t="s">
        <v>40</v>
      </c>
      <c r="O178" s="46"/>
      <c r="P178" s="229">
        <f>O178*H178</f>
        <v>0</v>
      </c>
      <c r="Q178" s="229">
        <v>6.1295699999999997E-05</v>
      </c>
      <c r="R178" s="229">
        <f>Q178*H178</f>
        <v>0.0034325592</v>
      </c>
      <c r="S178" s="229">
        <v>0</v>
      </c>
      <c r="T178" s="230">
        <f>S178*H178</f>
        <v>0</v>
      </c>
      <c r="AR178" s="23" t="s">
        <v>127</v>
      </c>
      <c r="AT178" s="23" t="s">
        <v>122</v>
      </c>
      <c r="AU178" s="23" t="s">
        <v>79</v>
      </c>
      <c r="AY178" s="23" t="s">
        <v>119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23" t="s">
        <v>77</v>
      </c>
      <c r="BK178" s="231">
        <f>ROUND(I178*H178,2)</f>
        <v>0</v>
      </c>
      <c r="BL178" s="23" t="s">
        <v>127</v>
      </c>
      <c r="BM178" s="23" t="s">
        <v>367</v>
      </c>
    </row>
    <row r="179" s="12" customFormat="1">
      <c r="B179" s="243"/>
      <c r="C179" s="244"/>
      <c r="D179" s="234" t="s">
        <v>129</v>
      </c>
      <c r="E179" s="245" t="s">
        <v>21</v>
      </c>
      <c r="F179" s="246" t="s">
        <v>368</v>
      </c>
      <c r="G179" s="244"/>
      <c r="H179" s="247">
        <v>56</v>
      </c>
      <c r="I179" s="248"/>
      <c r="J179" s="244"/>
      <c r="K179" s="244"/>
      <c r="L179" s="249"/>
      <c r="M179" s="250"/>
      <c r="N179" s="251"/>
      <c r="O179" s="251"/>
      <c r="P179" s="251"/>
      <c r="Q179" s="251"/>
      <c r="R179" s="251"/>
      <c r="S179" s="251"/>
      <c r="T179" s="252"/>
      <c r="AT179" s="253" t="s">
        <v>129</v>
      </c>
      <c r="AU179" s="253" t="s">
        <v>79</v>
      </c>
      <c r="AV179" s="12" t="s">
        <v>79</v>
      </c>
      <c r="AW179" s="12" t="s">
        <v>33</v>
      </c>
      <c r="AX179" s="12" t="s">
        <v>69</v>
      </c>
      <c r="AY179" s="253" t="s">
        <v>119</v>
      </c>
    </row>
    <row r="180" s="1" customFormat="1" ht="16.5" customHeight="1">
      <c r="B180" s="45"/>
      <c r="C180" s="254" t="s">
        <v>369</v>
      </c>
      <c r="D180" s="254" t="s">
        <v>146</v>
      </c>
      <c r="E180" s="255" t="s">
        <v>370</v>
      </c>
      <c r="F180" s="256" t="s">
        <v>371</v>
      </c>
      <c r="G180" s="257" t="s">
        <v>149</v>
      </c>
      <c r="H180" s="258">
        <v>25.509</v>
      </c>
      <c r="I180" s="259"/>
      <c r="J180" s="260">
        <f>ROUND(I180*H180,2)</f>
        <v>0</v>
      </c>
      <c r="K180" s="256" t="s">
        <v>223</v>
      </c>
      <c r="L180" s="261"/>
      <c r="M180" s="262" t="s">
        <v>21</v>
      </c>
      <c r="N180" s="263" t="s">
        <v>40</v>
      </c>
      <c r="O180" s="46"/>
      <c r="P180" s="229">
        <f>O180*H180</f>
        <v>0</v>
      </c>
      <c r="Q180" s="229">
        <v>1</v>
      </c>
      <c r="R180" s="229">
        <f>Q180*H180</f>
        <v>25.509</v>
      </c>
      <c r="S180" s="229">
        <v>0</v>
      </c>
      <c r="T180" s="230">
        <f>S180*H180</f>
        <v>0</v>
      </c>
      <c r="AR180" s="23" t="s">
        <v>150</v>
      </c>
      <c r="AT180" s="23" t="s">
        <v>146</v>
      </c>
      <c r="AU180" s="23" t="s">
        <v>79</v>
      </c>
      <c r="AY180" s="23" t="s">
        <v>119</v>
      </c>
      <c r="BE180" s="231">
        <f>IF(N180="základní",J180,0)</f>
        <v>0</v>
      </c>
      <c r="BF180" s="231">
        <f>IF(N180="snížená",J180,0)</f>
        <v>0</v>
      </c>
      <c r="BG180" s="231">
        <f>IF(N180="zákl. přenesená",J180,0)</f>
        <v>0</v>
      </c>
      <c r="BH180" s="231">
        <f>IF(N180="sníž. přenesená",J180,0)</f>
        <v>0</v>
      </c>
      <c r="BI180" s="231">
        <f>IF(N180="nulová",J180,0)</f>
        <v>0</v>
      </c>
      <c r="BJ180" s="23" t="s">
        <v>77</v>
      </c>
      <c r="BK180" s="231">
        <f>ROUND(I180*H180,2)</f>
        <v>0</v>
      </c>
      <c r="BL180" s="23" t="s">
        <v>127</v>
      </c>
      <c r="BM180" s="23" t="s">
        <v>372</v>
      </c>
    </row>
    <row r="181" s="11" customFormat="1">
      <c r="B181" s="232"/>
      <c r="C181" s="233"/>
      <c r="D181" s="234" t="s">
        <v>129</v>
      </c>
      <c r="E181" s="235" t="s">
        <v>21</v>
      </c>
      <c r="F181" s="236" t="s">
        <v>373</v>
      </c>
      <c r="G181" s="233"/>
      <c r="H181" s="235" t="s">
        <v>21</v>
      </c>
      <c r="I181" s="237"/>
      <c r="J181" s="233"/>
      <c r="K181" s="233"/>
      <c r="L181" s="238"/>
      <c r="M181" s="239"/>
      <c r="N181" s="240"/>
      <c r="O181" s="240"/>
      <c r="P181" s="240"/>
      <c r="Q181" s="240"/>
      <c r="R181" s="240"/>
      <c r="S181" s="240"/>
      <c r="T181" s="241"/>
      <c r="AT181" s="242" t="s">
        <v>129</v>
      </c>
      <c r="AU181" s="242" t="s">
        <v>79</v>
      </c>
      <c r="AV181" s="11" t="s">
        <v>77</v>
      </c>
      <c r="AW181" s="11" t="s">
        <v>33</v>
      </c>
      <c r="AX181" s="11" t="s">
        <v>69</v>
      </c>
      <c r="AY181" s="242" t="s">
        <v>119</v>
      </c>
    </row>
    <row r="182" s="12" customFormat="1">
      <c r="B182" s="243"/>
      <c r="C182" s="244"/>
      <c r="D182" s="234" t="s">
        <v>129</v>
      </c>
      <c r="E182" s="245" t="s">
        <v>21</v>
      </c>
      <c r="F182" s="246" t="s">
        <v>374</v>
      </c>
      <c r="G182" s="244"/>
      <c r="H182" s="247">
        <v>25.509</v>
      </c>
      <c r="I182" s="248"/>
      <c r="J182" s="244"/>
      <c r="K182" s="244"/>
      <c r="L182" s="249"/>
      <c r="M182" s="250"/>
      <c r="N182" s="251"/>
      <c r="O182" s="251"/>
      <c r="P182" s="251"/>
      <c r="Q182" s="251"/>
      <c r="R182" s="251"/>
      <c r="S182" s="251"/>
      <c r="T182" s="252"/>
      <c r="AT182" s="253" t="s">
        <v>129</v>
      </c>
      <c r="AU182" s="253" t="s">
        <v>79</v>
      </c>
      <c r="AV182" s="12" t="s">
        <v>79</v>
      </c>
      <c r="AW182" s="12" t="s">
        <v>33</v>
      </c>
      <c r="AX182" s="12" t="s">
        <v>77</v>
      </c>
      <c r="AY182" s="253" t="s">
        <v>119</v>
      </c>
    </row>
    <row r="183" s="1" customFormat="1" ht="16.5" customHeight="1">
      <c r="B183" s="45"/>
      <c r="C183" s="254" t="s">
        <v>375</v>
      </c>
      <c r="D183" s="254" t="s">
        <v>146</v>
      </c>
      <c r="E183" s="255" t="s">
        <v>376</v>
      </c>
      <c r="F183" s="256" t="s">
        <v>377</v>
      </c>
      <c r="G183" s="257" t="s">
        <v>316</v>
      </c>
      <c r="H183" s="258">
        <v>124.032</v>
      </c>
      <c r="I183" s="259"/>
      <c r="J183" s="260">
        <f>ROUND(I183*H183,2)</f>
        <v>0</v>
      </c>
      <c r="K183" s="256" t="s">
        <v>223</v>
      </c>
      <c r="L183" s="261"/>
      <c r="M183" s="262" t="s">
        <v>21</v>
      </c>
      <c r="N183" s="263" t="s">
        <v>40</v>
      </c>
      <c r="O183" s="46"/>
      <c r="P183" s="229">
        <f>O183*H183</f>
        <v>0</v>
      </c>
      <c r="Q183" s="229">
        <v>0.001</v>
      </c>
      <c r="R183" s="229">
        <f>Q183*H183</f>
        <v>0.124032</v>
      </c>
      <c r="S183" s="229">
        <v>0</v>
      </c>
      <c r="T183" s="230">
        <f>S183*H183</f>
        <v>0</v>
      </c>
      <c r="AR183" s="23" t="s">
        <v>150</v>
      </c>
      <c r="AT183" s="23" t="s">
        <v>146</v>
      </c>
      <c r="AU183" s="23" t="s">
        <v>79</v>
      </c>
      <c r="AY183" s="23" t="s">
        <v>119</v>
      </c>
      <c r="BE183" s="231">
        <f>IF(N183="základní",J183,0)</f>
        <v>0</v>
      </c>
      <c r="BF183" s="231">
        <f>IF(N183="snížená",J183,0)</f>
        <v>0</v>
      </c>
      <c r="BG183" s="231">
        <f>IF(N183="zákl. přenesená",J183,0)</f>
        <v>0</v>
      </c>
      <c r="BH183" s="231">
        <f>IF(N183="sníž. přenesená",J183,0)</f>
        <v>0</v>
      </c>
      <c r="BI183" s="231">
        <f>IF(N183="nulová",J183,0)</f>
        <v>0</v>
      </c>
      <c r="BJ183" s="23" t="s">
        <v>77</v>
      </c>
      <c r="BK183" s="231">
        <f>ROUND(I183*H183,2)</f>
        <v>0</v>
      </c>
      <c r="BL183" s="23" t="s">
        <v>127</v>
      </c>
      <c r="BM183" s="23" t="s">
        <v>378</v>
      </c>
    </row>
    <row r="184" s="11" customFormat="1">
      <c r="B184" s="232"/>
      <c r="C184" s="233"/>
      <c r="D184" s="234" t="s">
        <v>129</v>
      </c>
      <c r="E184" s="235" t="s">
        <v>21</v>
      </c>
      <c r="F184" s="236" t="s">
        <v>379</v>
      </c>
      <c r="G184" s="233"/>
      <c r="H184" s="235" t="s">
        <v>21</v>
      </c>
      <c r="I184" s="237"/>
      <c r="J184" s="233"/>
      <c r="K184" s="233"/>
      <c r="L184" s="238"/>
      <c r="M184" s="239"/>
      <c r="N184" s="240"/>
      <c r="O184" s="240"/>
      <c r="P184" s="240"/>
      <c r="Q184" s="240"/>
      <c r="R184" s="240"/>
      <c r="S184" s="240"/>
      <c r="T184" s="241"/>
      <c r="AT184" s="242" t="s">
        <v>129</v>
      </c>
      <c r="AU184" s="242" t="s">
        <v>79</v>
      </c>
      <c r="AV184" s="11" t="s">
        <v>77</v>
      </c>
      <c r="AW184" s="11" t="s">
        <v>33</v>
      </c>
      <c r="AX184" s="11" t="s">
        <v>69</v>
      </c>
      <c r="AY184" s="242" t="s">
        <v>119</v>
      </c>
    </row>
    <row r="185" s="12" customFormat="1">
      <c r="B185" s="243"/>
      <c r="C185" s="244"/>
      <c r="D185" s="234" t="s">
        <v>129</v>
      </c>
      <c r="E185" s="245" t="s">
        <v>21</v>
      </c>
      <c r="F185" s="246" t="s">
        <v>380</v>
      </c>
      <c r="G185" s="244"/>
      <c r="H185" s="247">
        <v>124.032</v>
      </c>
      <c r="I185" s="248"/>
      <c r="J185" s="244"/>
      <c r="K185" s="244"/>
      <c r="L185" s="249"/>
      <c r="M185" s="250"/>
      <c r="N185" s="251"/>
      <c r="O185" s="251"/>
      <c r="P185" s="251"/>
      <c r="Q185" s="251"/>
      <c r="R185" s="251"/>
      <c r="S185" s="251"/>
      <c r="T185" s="252"/>
      <c r="AT185" s="253" t="s">
        <v>129</v>
      </c>
      <c r="AU185" s="253" t="s">
        <v>79</v>
      </c>
      <c r="AV185" s="12" t="s">
        <v>79</v>
      </c>
      <c r="AW185" s="12" t="s">
        <v>33</v>
      </c>
      <c r="AX185" s="12" t="s">
        <v>77</v>
      </c>
      <c r="AY185" s="253" t="s">
        <v>119</v>
      </c>
    </row>
    <row r="186" s="1" customFormat="1" ht="16.5" customHeight="1">
      <c r="B186" s="45"/>
      <c r="C186" s="254" t="s">
        <v>381</v>
      </c>
      <c r="D186" s="254" t="s">
        <v>146</v>
      </c>
      <c r="E186" s="255" t="s">
        <v>382</v>
      </c>
      <c r="F186" s="256" t="s">
        <v>383</v>
      </c>
      <c r="G186" s="257" t="s">
        <v>149</v>
      </c>
      <c r="H186" s="258">
        <v>0.70299999999999996</v>
      </c>
      <c r="I186" s="259"/>
      <c r="J186" s="260">
        <f>ROUND(I186*H186,2)</f>
        <v>0</v>
      </c>
      <c r="K186" s="256" t="s">
        <v>223</v>
      </c>
      <c r="L186" s="261"/>
      <c r="M186" s="262" t="s">
        <v>21</v>
      </c>
      <c r="N186" s="263" t="s">
        <v>40</v>
      </c>
      <c r="O186" s="46"/>
      <c r="P186" s="229">
        <f>O186*H186</f>
        <v>0</v>
      </c>
      <c r="Q186" s="229">
        <v>1</v>
      </c>
      <c r="R186" s="229">
        <f>Q186*H186</f>
        <v>0.70299999999999996</v>
      </c>
      <c r="S186" s="229">
        <v>0</v>
      </c>
      <c r="T186" s="230">
        <f>S186*H186</f>
        <v>0</v>
      </c>
      <c r="AR186" s="23" t="s">
        <v>150</v>
      </c>
      <c r="AT186" s="23" t="s">
        <v>146</v>
      </c>
      <c r="AU186" s="23" t="s">
        <v>79</v>
      </c>
      <c r="AY186" s="23" t="s">
        <v>119</v>
      </c>
      <c r="BE186" s="231">
        <f>IF(N186="základní",J186,0)</f>
        <v>0</v>
      </c>
      <c r="BF186" s="231">
        <f>IF(N186="snížená",J186,0)</f>
        <v>0</v>
      </c>
      <c r="BG186" s="231">
        <f>IF(N186="zákl. přenesená",J186,0)</f>
        <v>0</v>
      </c>
      <c r="BH186" s="231">
        <f>IF(N186="sníž. přenesená",J186,0)</f>
        <v>0</v>
      </c>
      <c r="BI186" s="231">
        <f>IF(N186="nulová",J186,0)</f>
        <v>0</v>
      </c>
      <c r="BJ186" s="23" t="s">
        <v>77</v>
      </c>
      <c r="BK186" s="231">
        <f>ROUND(I186*H186,2)</f>
        <v>0</v>
      </c>
      <c r="BL186" s="23" t="s">
        <v>127</v>
      </c>
      <c r="BM186" s="23" t="s">
        <v>384</v>
      </c>
    </row>
    <row r="187" s="11" customFormat="1">
      <c r="B187" s="232"/>
      <c r="C187" s="233"/>
      <c r="D187" s="234" t="s">
        <v>129</v>
      </c>
      <c r="E187" s="235" t="s">
        <v>21</v>
      </c>
      <c r="F187" s="236" t="s">
        <v>385</v>
      </c>
      <c r="G187" s="233"/>
      <c r="H187" s="235" t="s">
        <v>21</v>
      </c>
      <c r="I187" s="237"/>
      <c r="J187" s="233"/>
      <c r="K187" s="233"/>
      <c r="L187" s="238"/>
      <c r="M187" s="239"/>
      <c r="N187" s="240"/>
      <c r="O187" s="240"/>
      <c r="P187" s="240"/>
      <c r="Q187" s="240"/>
      <c r="R187" s="240"/>
      <c r="S187" s="240"/>
      <c r="T187" s="241"/>
      <c r="AT187" s="242" t="s">
        <v>129</v>
      </c>
      <c r="AU187" s="242" t="s">
        <v>79</v>
      </c>
      <c r="AV187" s="11" t="s">
        <v>77</v>
      </c>
      <c r="AW187" s="11" t="s">
        <v>33</v>
      </c>
      <c r="AX187" s="11" t="s">
        <v>69</v>
      </c>
      <c r="AY187" s="242" t="s">
        <v>119</v>
      </c>
    </row>
    <row r="188" s="12" customFormat="1">
      <c r="B188" s="243"/>
      <c r="C188" s="244"/>
      <c r="D188" s="234" t="s">
        <v>129</v>
      </c>
      <c r="E188" s="245" t="s">
        <v>21</v>
      </c>
      <c r="F188" s="246" t="s">
        <v>386</v>
      </c>
      <c r="G188" s="244"/>
      <c r="H188" s="247">
        <v>0.70299999999999996</v>
      </c>
      <c r="I188" s="248"/>
      <c r="J188" s="244"/>
      <c r="K188" s="244"/>
      <c r="L188" s="249"/>
      <c r="M188" s="250"/>
      <c r="N188" s="251"/>
      <c r="O188" s="251"/>
      <c r="P188" s="251"/>
      <c r="Q188" s="251"/>
      <c r="R188" s="251"/>
      <c r="S188" s="251"/>
      <c r="T188" s="252"/>
      <c r="AT188" s="253" t="s">
        <v>129</v>
      </c>
      <c r="AU188" s="253" t="s">
        <v>79</v>
      </c>
      <c r="AV188" s="12" t="s">
        <v>79</v>
      </c>
      <c r="AW188" s="12" t="s">
        <v>33</v>
      </c>
      <c r="AX188" s="12" t="s">
        <v>77</v>
      </c>
      <c r="AY188" s="253" t="s">
        <v>119</v>
      </c>
    </row>
    <row r="189" s="10" customFormat="1" ht="29.88" customHeight="1">
      <c r="B189" s="204"/>
      <c r="C189" s="205"/>
      <c r="D189" s="206" t="s">
        <v>68</v>
      </c>
      <c r="E189" s="218" t="s">
        <v>137</v>
      </c>
      <c r="F189" s="218" t="s">
        <v>387</v>
      </c>
      <c r="G189" s="205"/>
      <c r="H189" s="205"/>
      <c r="I189" s="208"/>
      <c r="J189" s="219">
        <f>BK189</f>
        <v>0</v>
      </c>
      <c r="K189" s="205"/>
      <c r="L189" s="210"/>
      <c r="M189" s="211"/>
      <c r="N189" s="212"/>
      <c r="O189" s="212"/>
      <c r="P189" s="213">
        <f>SUM(P190:P213)</f>
        <v>0</v>
      </c>
      <c r="Q189" s="212"/>
      <c r="R189" s="213">
        <f>SUM(R190:R213)</f>
        <v>119.0858899112</v>
      </c>
      <c r="S189" s="212"/>
      <c r="T189" s="214">
        <f>SUM(T190:T213)</f>
        <v>0</v>
      </c>
      <c r="AR189" s="215" t="s">
        <v>77</v>
      </c>
      <c r="AT189" s="216" t="s">
        <v>68</v>
      </c>
      <c r="AU189" s="216" t="s">
        <v>77</v>
      </c>
      <c r="AY189" s="215" t="s">
        <v>119</v>
      </c>
      <c r="BK189" s="217">
        <f>SUM(BK190:BK213)</f>
        <v>0</v>
      </c>
    </row>
    <row r="190" s="1" customFormat="1" ht="16.5" customHeight="1">
      <c r="B190" s="45"/>
      <c r="C190" s="220" t="s">
        <v>388</v>
      </c>
      <c r="D190" s="220" t="s">
        <v>122</v>
      </c>
      <c r="E190" s="221" t="s">
        <v>389</v>
      </c>
      <c r="F190" s="222" t="s">
        <v>390</v>
      </c>
      <c r="G190" s="223" t="s">
        <v>125</v>
      </c>
      <c r="H190" s="224">
        <v>2.6000000000000001</v>
      </c>
      <c r="I190" s="225"/>
      <c r="J190" s="226">
        <f>ROUND(I190*H190,2)</f>
        <v>0</v>
      </c>
      <c r="K190" s="222" t="s">
        <v>223</v>
      </c>
      <c r="L190" s="71"/>
      <c r="M190" s="227" t="s">
        <v>21</v>
      </c>
      <c r="N190" s="228" t="s">
        <v>40</v>
      </c>
      <c r="O190" s="46"/>
      <c r="P190" s="229">
        <f>O190*H190</f>
        <v>0</v>
      </c>
      <c r="Q190" s="229">
        <v>0</v>
      </c>
      <c r="R190" s="229">
        <f>Q190*H190</f>
        <v>0</v>
      </c>
      <c r="S190" s="229">
        <v>0</v>
      </c>
      <c r="T190" s="230">
        <f>S190*H190</f>
        <v>0</v>
      </c>
      <c r="AR190" s="23" t="s">
        <v>127</v>
      </c>
      <c r="AT190" s="23" t="s">
        <v>122</v>
      </c>
      <c r="AU190" s="23" t="s">
        <v>79</v>
      </c>
      <c r="AY190" s="23" t="s">
        <v>119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23" t="s">
        <v>77</v>
      </c>
      <c r="BK190" s="231">
        <f>ROUND(I190*H190,2)</f>
        <v>0</v>
      </c>
      <c r="BL190" s="23" t="s">
        <v>127</v>
      </c>
      <c r="BM190" s="23" t="s">
        <v>391</v>
      </c>
    </row>
    <row r="191" s="12" customFormat="1">
      <c r="B191" s="243"/>
      <c r="C191" s="244"/>
      <c r="D191" s="234" t="s">
        <v>129</v>
      </c>
      <c r="E191" s="245" t="s">
        <v>21</v>
      </c>
      <c r="F191" s="246" t="s">
        <v>392</v>
      </c>
      <c r="G191" s="244"/>
      <c r="H191" s="247">
        <v>1.2</v>
      </c>
      <c r="I191" s="248"/>
      <c r="J191" s="244"/>
      <c r="K191" s="244"/>
      <c r="L191" s="249"/>
      <c r="M191" s="250"/>
      <c r="N191" s="251"/>
      <c r="O191" s="251"/>
      <c r="P191" s="251"/>
      <c r="Q191" s="251"/>
      <c r="R191" s="251"/>
      <c r="S191" s="251"/>
      <c r="T191" s="252"/>
      <c r="AT191" s="253" t="s">
        <v>129</v>
      </c>
      <c r="AU191" s="253" t="s">
        <v>79</v>
      </c>
      <c r="AV191" s="12" t="s">
        <v>79</v>
      </c>
      <c r="AW191" s="12" t="s">
        <v>33</v>
      </c>
      <c r="AX191" s="12" t="s">
        <v>69</v>
      </c>
      <c r="AY191" s="253" t="s">
        <v>119</v>
      </c>
    </row>
    <row r="192" s="12" customFormat="1">
      <c r="B192" s="243"/>
      <c r="C192" s="244"/>
      <c r="D192" s="234" t="s">
        <v>129</v>
      </c>
      <c r="E192" s="245" t="s">
        <v>21</v>
      </c>
      <c r="F192" s="246" t="s">
        <v>393</v>
      </c>
      <c r="G192" s="244"/>
      <c r="H192" s="247">
        <v>1.3999999999999999</v>
      </c>
      <c r="I192" s="248"/>
      <c r="J192" s="244"/>
      <c r="K192" s="244"/>
      <c r="L192" s="249"/>
      <c r="M192" s="250"/>
      <c r="N192" s="251"/>
      <c r="O192" s="251"/>
      <c r="P192" s="251"/>
      <c r="Q192" s="251"/>
      <c r="R192" s="251"/>
      <c r="S192" s="251"/>
      <c r="T192" s="252"/>
      <c r="AT192" s="253" t="s">
        <v>129</v>
      </c>
      <c r="AU192" s="253" t="s">
        <v>79</v>
      </c>
      <c r="AV192" s="12" t="s">
        <v>79</v>
      </c>
      <c r="AW192" s="12" t="s">
        <v>33</v>
      </c>
      <c r="AX192" s="12" t="s">
        <v>69</v>
      </c>
      <c r="AY192" s="253" t="s">
        <v>119</v>
      </c>
    </row>
    <row r="193" s="13" customFormat="1">
      <c r="B193" s="267"/>
      <c r="C193" s="268"/>
      <c r="D193" s="234" t="s">
        <v>129</v>
      </c>
      <c r="E193" s="269" t="s">
        <v>21</v>
      </c>
      <c r="F193" s="270" t="s">
        <v>227</v>
      </c>
      <c r="G193" s="268"/>
      <c r="H193" s="271">
        <v>2.6000000000000001</v>
      </c>
      <c r="I193" s="272"/>
      <c r="J193" s="268"/>
      <c r="K193" s="268"/>
      <c r="L193" s="273"/>
      <c r="M193" s="274"/>
      <c r="N193" s="275"/>
      <c r="O193" s="275"/>
      <c r="P193" s="275"/>
      <c r="Q193" s="275"/>
      <c r="R193" s="275"/>
      <c r="S193" s="275"/>
      <c r="T193" s="276"/>
      <c r="AT193" s="277" t="s">
        <v>129</v>
      </c>
      <c r="AU193" s="277" t="s">
        <v>79</v>
      </c>
      <c r="AV193" s="13" t="s">
        <v>127</v>
      </c>
      <c r="AW193" s="13" t="s">
        <v>33</v>
      </c>
      <c r="AX193" s="13" t="s">
        <v>77</v>
      </c>
      <c r="AY193" s="277" t="s">
        <v>119</v>
      </c>
    </row>
    <row r="194" s="1" customFormat="1" ht="16.5" customHeight="1">
      <c r="B194" s="45"/>
      <c r="C194" s="220" t="s">
        <v>394</v>
      </c>
      <c r="D194" s="220" t="s">
        <v>122</v>
      </c>
      <c r="E194" s="221" t="s">
        <v>395</v>
      </c>
      <c r="F194" s="222" t="s">
        <v>396</v>
      </c>
      <c r="G194" s="223" t="s">
        <v>222</v>
      </c>
      <c r="H194" s="224">
        <v>12.311999999999999</v>
      </c>
      <c r="I194" s="225"/>
      <c r="J194" s="226">
        <f>ROUND(I194*H194,2)</f>
        <v>0</v>
      </c>
      <c r="K194" s="222" t="s">
        <v>223</v>
      </c>
      <c r="L194" s="71"/>
      <c r="M194" s="227" t="s">
        <v>21</v>
      </c>
      <c r="N194" s="228" t="s">
        <v>40</v>
      </c>
      <c r="O194" s="46"/>
      <c r="P194" s="229">
        <f>O194*H194</f>
        <v>0</v>
      </c>
      <c r="Q194" s="229">
        <v>0.041744200000000002</v>
      </c>
      <c r="R194" s="229">
        <f>Q194*H194</f>
        <v>0.51395459040000002</v>
      </c>
      <c r="S194" s="229">
        <v>0</v>
      </c>
      <c r="T194" s="230">
        <f>S194*H194</f>
        <v>0</v>
      </c>
      <c r="AR194" s="23" t="s">
        <v>127</v>
      </c>
      <c r="AT194" s="23" t="s">
        <v>122</v>
      </c>
      <c r="AU194" s="23" t="s">
        <v>79</v>
      </c>
      <c r="AY194" s="23" t="s">
        <v>119</v>
      </c>
      <c r="BE194" s="231">
        <f>IF(N194="základní",J194,0)</f>
        <v>0</v>
      </c>
      <c r="BF194" s="231">
        <f>IF(N194="snížená",J194,0)</f>
        <v>0</v>
      </c>
      <c r="BG194" s="231">
        <f>IF(N194="zákl. přenesená",J194,0)</f>
        <v>0</v>
      </c>
      <c r="BH194" s="231">
        <f>IF(N194="sníž. přenesená",J194,0)</f>
        <v>0</v>
      </c>
      <c r="BI194" s="231">
        <f>IF(N194="nulová",J194,0)</f>
        <v>0</v>
      </c>
      <c r="BJ194" s="23" t="s">
        <v>77</v>
      </c>
      <c r="BK194" s="231">
        <f>ROUND(I194*H194,2)</f>
        <v>0</v>
      </c>
      <c r="BL194" s="23" t="s">
        <v>127</v>
      </c>
      <c r="BM194" s="23" t="s">
        <v>397</v>
      </c>
    </row>
    <row r="195" s="12" customFormat="1">
      <c r="B195" s="243"/>
      <c r="C195" s="244"/>
      <c r="D195" s="234" t="s">
        <v>129</v>
      </c>
      <c r="E195" s="245" t="s">
        <v>21</v>
      </c>
      <c r="F195" s="246" t="s">
        <v>398</v>
      </c>
      <c r="G195" s="244"/>
      <c r="H195" s="247">
        <v>5.742</v>
      </c>
      <c r="I195" s="248"/>
      <c r="J195" s="244"/>
      <c r="K195" s="244"/>
      <c r="L195" s="249"/>
      <c r="M195" s="250"/>
      <c r="N195" s="251"/>
      <c r="O195" s="251"/>
      <c r="P195" s="251"/>
      <c r="Q195" s="251"/>
      <c r="R195" s="251"/>
      <c r="S195" s="251"/>
      <c r="T195" s="252"/>
      <c r="AT195" s="253" t="s">
        <v>129</v>
      </c>
      <c r="AU195" s="253" t="s">
        <v>79</v>
      </c>
      <c r="AV195" s="12" t="s">
        <v>79</v>
      </c>
      <c r="AW195" s="12" t="s">
        <v>33</v>
      </c>
      <c r="AX195" s="12" t="s">
        <v>69</v>
      </c>
      <c r="AY195" s="253" t="s">
        <v>119</v>
      </c>
    </row>
    <row r="196" s="12" customFormat="1">
      <c r="B196" s="243"/>
      <c r="C196" s="244"/>
      <c r="D196" s="234" t="s">
        <v>129</v>
      </c>
      <c r="E196" s="245" t="s">
        <v>21</v>
      </c>
      <c r="F196" s="246" t="s">
        <v>399</v>
      </c>
      <c r="G196" s="244"/>
      <c r="H196" s="247">
        <v>6.5700000000000003</v>
      </c>
      <c r="I196" s="248"/>
      <c r="J196" s="244"/>
      <c r="K196" s="244"/>
      <c r="L196" s="249"/>
      <c r="M196" s="250"/>
      <c r="N196" s="251"/>
      <c r="O196" s="251"/>
      <c r="P196" s="251"/>
      <c r="Q196" s="251"/>
      <c r="R196" s="251"/>
      <c r="S196" s="251"/>
      <c r="T196" s="252"/>
      <c r="AT196" s="253" t="s">
        <v>129</v>
      </c>
      <c r="AU196" s="253" t="s">
        <v>79</v>
      </c>
      <c r="AV196" s="12" t="s">
        <v>79</v>
      </c>
      <c r="AW196" s="12" t="s">
        <v>33</v>
      </c>
      <c r="AX196" s="12" t="s">
        <v>69</v>
      </c>
      <c r="AY196" s="253" t="s">
        <v>119</v>
      </c>
    </row>
    <row r="197" s="13" customFormat="1">
      <c r="B197" s="267"/>
      <c r="C197" s="268"/>
      <c r="D197" s="234" t="s">
        <v>129</v>
      </c>
      <c r="E197" s="269" t="s">
        <v>21</v>
      </c>
      <c r="F197" s="270" t="s">
        <v>227</v>
      </c>
      <c r="G197" s="268"/>
      <c r="H197" s="271">
        <v>12.311999999999999</v>
      </c>
      <c r="I197" s="272"/>
      <c r="J197" s="268"/>
      <c r="K197" s="268"/>
      <c r="L197" s="273"/>
      <c r="M197" s="274"/>
      <c r="N197" s="275"/>
      <c r="O197" s="275"/>
      <c r="P197" s="275"/>
      <c r="Q197" s="275"/>
      <c r="R197" s="275"/>
      <c r="S197" s="275"/>
      <c r="T197" s="276"/>
      <c r="AT197" s="277" t="s">
        <v>129</v>
      </c>
      <c r="AU197" s="277" t="s">
        <v>79</v>
      </c>
      <c r="AV197" s="13" t="s">
        <v>127</v>
      </c>
      <c r="AW197" s="13" t="s">
        <v>33</v>
      </c>
      <c r="AX197" s="13" t="s">
        <v>77</v>
      </c>
      <c r="AY197" s="277" t="s">
        <v>119</v>
      </c>
    </row>
    <row r="198" s="1" customFormat="1" ht="16.5" customHeight="1">
      <c r="B198" s="45"/>
      <c r="C198" s="220" t="s">
        <v>400</v>
      </c>
      <c r="D198" s="220" t="s">
        <v>122</v>
      </c>
      <c r="E198" s="221" t="s">
        <v>401</v>
      </c>
      <c r="F198" s="222" t="s">
        <v>402</v>
      </c>
      <c r="G198" s="223" t="s">
        <v>222</v>
      </c>
      <c r="H198" s="224">
        <v>12.311999999999999</v>
      </c>
      <c r="I198" s="225"/>
      <c r="J198" s="226">
        <f>ROUND(I198*H198,2)</f>
        <v>0</v>
      </c>
      <c r="K198" s="222" t="s">
        <v>223</v>
      </c>
      <c r="L198" s="71"/>
      <c r="M198" s="227" t="s">
        <v>21</v>
      </c>
      <c r="N198" s="228" t="s">
        <v>40</v>
      </c>
      <c r="O198" s="46"/>
      <c r="P198" s="229">
        <f>O198*H198</f>
        <v>0</v>
      </c>
      <c r="Q198" s="229">
        <v>1.5E-05</v>
      </c>
      <c r="R198" s="229">
        <f>Q198*H198</f>
        <v>0.00018468</v>
      </c>
      <c r="S198" s="229">
        <v>0</v>
      </c>
      <c r="T198" s="230">
        <f>S198*H198</f>
        <v>0</v>
      </c>
      <c r="AR198" s="23" t="s">
        <v>127</v>
      </c>
      <c r="AT198" s="23" t="s">
        <v>122</v>
      </c>
      <c r="AU198" s="23" t="s">
        <v>79</v>
      </c>
      <c r="AY198" s="23" t="s">
        <v>119</v>
      </c>
      <c r="BE198" s="231">
        <f>IF(N198="základní",J198,0)</f>
        <v>0</v>
      </c>
      <c r="BF198" s="231">
        <f>IF(N198="snížená",J198,0)</f>
        <v>0</v>
      </c>
      <c r="BG198" s="231">
        <f>IF(N198="zákl. přenesená",J198,0)</f>
        <v>0</v>
      </c>
      <c r="BH198" s="231">
        <f>IF(N198="sníž. přenesená",J198,0)</f>
        <v>0</v>
      </c>
      <c r="BI198" s="231">
        <f>IF(N198="nulová",J198,0)</f>
        <v>0</v>
      </c>
      <c r="BJ198" s="23" t="s">
        <v>77</v>
      </c>
      <c r="BK198" s="231">
        <f>ROUND(I198*H198,2)</f>
        <v>0</v>
      </c>
      <c r="BL198" s="23" t="s">
        <v>127</v>
      </c>
      <c r="BM198" s="23" t="s">
        <v>403</v>
      </c>
    </row>
    <row r="199" s="12" customFormat="1">
      <c r="B199" s="243"/>
      <c r="C199" s="244"/>
      <c r="D199" s="234" t="s">
        <v>129</v>
      </c>
      <c r="E199" s="245" t="s">
        <v>21</v>
      </c>
      <c r="F199" s="246" t="s">
        <v>398</v>
      </c>
      <c r="G199" s="244"/>
      <c r="H199" s="247">
        <v>5.742</v>
      </c>
      <c r="I199" s="248"/>
      <c r="J199" s="244"/>
      <c r="K199" s="244"/>
      <c r="L199" s="249"/>
      <c r="M199" s="250"/>
      <c r="N199" s="251"/>
      <c r="O199" s="251"/>
      <c r="P199" s="251"/>
      <c r="Q199" s="251"/>
      <c r="R199" s="251"/>
      <c r="S199" s="251"/>
      <c r="T199" s="252"/>
      <c r="AT199" s="253" t="s">
        <v>129</v>
      </c>
      <c r="AU199" s="253" t="s">
        <v>79</v>
      </c>
      <c r="AV199" s="12" t="s">
        <v>79</v>
      </c>
      <c r="AW199" s="12" t="s">
        <v>33</v>
      </c>
      <c r="AX199" s="12" t="s">
        <v>69</v>
      </c>
      <c r="AY199" s="253" t="s">
        <v>119</v>
      </c>
    </row>
    <row r="200" s="12" customFormat="1">
      <c r="B200" s="243"/>
      <c r="C200" s="244"/>
      <c r="D200" s="234" t="s">
        <v>129</v>
      </c>
      <c r="E200" s="245" t="s">
        <v>21</v>
      </c>
      <c r="F200" s="246" t="s">
        <v>399</v>
      </c>
      <c r="G200" s="244"/>
      <c r="H200" s="247">
        <v>6.5700000000000003</v>
      </c>
      <c r="I200" s="248"/>
      <c r="J200" s="244"/>
      <c r="K200" s="244"/>
      <c r="L200" s="249"/>
      <c r="M200" s="250"/>
      <c r="N200" s="251"/>
      <c r="O200" s="251"/>
      <c r="P200" s="251"/>
      <c r="Q200" s="251"/>
      <c r="R200" s="251"/>
      <c r="S200" s="251"/>
      <c r="T200" s="252"/>
      <c r="AT200" s="253" t="s">
        <v>129</v>
      </c>
      <c r="AU200" s="253" t="s">
        <v>79</v>
      </c>
      <c r="AV200" s="12" t="s">
        <v>79</v>
      </c>
      <c r="AW200" s="12" t="s">
        <v>33</v>
      </c>
      <c r="AX200" s="12" t="s">
        <v>69</v>
      </c>
      <c r="AY200" s="253" t="s">
        <v>119</v>
      </c>
    </row>
    <row r="201" s="13" customFormat="1">
      <c r="B201" s="267"/>
      <c r="C201" s="268"/>
      <c r="D201" s="234" t="s">
        <v>129</v>
      </c>
      <c r="E201" s="269" t="s">
        <v>21</v>
      </c>
      <c r="F201" s="270" t="s">
        <v>227</v>
      </c>
      <c r="G201" s="268"/>
      <c r="H201" s="271">
        <v>12.311999999999999</v>
      </c>
      <c r="I201" s="272"/>
      <c r="J201" s="268"/>
      <c r="K201" s="268"/>
      <c r="L201" s="273"/>
      <c r="M201" s="274"/>
      <c r="N201" s="275"/>
      <c r="O201" s="275"/>
      <c r="P201" s="275"/>
      <c r="Q201" s="275"/>
      <c r="R201" s="275"/>
      <c r="S201" s="275"/>
      <c r="T201" s="276"/>
      <c r="AT201" s="277" t="s">
        <v>129</v>
      </c>
      <c r="AU201" s="277" t="s">
        <v>79</v>
      </c>
      <c r="AV201" s="13" t="s">
        <v>127</v>
      </c>
      <c r="AW201" s="13" t="s">
        <v>33</v>
      </c>
      <c r="AX201" s="13" t="s">
        <v>77</v>
      </c>
      <c r="AY201" s="277" t="s">
        <v>119</v>
      </c>
    </row>
    <row r="202" s="1" customFormat="1" ht="25.5" customHeight="1">
      <c r="B202" s="45"/>
      <c r="C202" s="220" t="s">
        <v>404</v>
      </c>
      <c r="D202" s="220" t="s">
        <v>122</v>
      </c>
      <c r="E202" s="221" t="s">
        <v>405</v>
      </c>
      <c r="F202" s="222" t="s">
        <v>406</v>
      </c>
      <c r="G202" s="223" t="s">
        <v>149</v>
      </c>
      <c r="H202" s="224">
        <v>0.314</v>
      </c>
      <c r="I202" s="225"/>
      <c r="J202" s="226">
        <f>ROUND(I202*H202,2)</f>
        <v>0</v>
      </c>
      <c r="K202" s="222" t="s">
        <v>223</v>
      </c>
      <c r="L202" s="71"/>
      <c r="M202" s="227" t="s">
        <v>21</v>
      </c>
      <c r="N202" s="228" t="s">
        <v>40</v>
      </c>
      <c r="O202" s="46"/>
      <c r="P202" s="229">
        <f>O202*H202</f>
        <v>0</v>
      </c>
      <c r="Q202" s="229">
        <v>1.0487652000000001</v>
      </c>
      <c r="R202" s="229">
        <f>Q202*H202</f>
        <v>0.32931227280000003</v>
      </c>
      <c r="S202" s="229">
        <v>0</v>
      </c>
      <c r="T202" s="230">
        <f>S202*H202</f>
        <v>0</v>
      </c>
      <c r="AR202" s="23" t="s">
        <v>127</v>
      </c>
      <c r="AT202" s="23" t="s">
        <v>122</v>
      </c>
      <c r="AU202" s="23" t="s">
        <v>79</v>
      </c>
      <c r="AY202" s="23" t="s">
        <v>119</v>
      </c>
      <c r="BE202" s="231">
        <f>IF(N202="základní",J202,0)</f>
        <v>0</v>
      </c>
      <c r="BF202" s="231">
        <f>IF(N202="snížená",J202,0)</f>
        <v>0</v>
      </c>
      <c r="BG202" s="231">
        <f>IF(N202="zákl. přenesená",J202,0)</f>
        <v>0</v>
      </c>
      <c r="BH202" s="231">
        <f>IF(N202="sníž. přenesená",J202,0)</f>
        <v>0</v>
      </c>
      <c r="BI202" s="231">
        <f>IF(N202="nulová",J202,0)</f>
        <v>0</v>
      </c>
      <c r="BJ202" s="23" t="s">
        <v>77</v>
      </c>
      <c r="BK202" s="231">
        <f>ROUND(I202*H202,2)</f>
        <v>0</v>
      </c>
      <c r="BL202" s="23" t="s">
        <v>127</v>
      </c>
      <c r="BM202" s="23" t="s">
        <v>407</v>
      </c>
    </row>
    <row r="203" s="12" customFormat="1">
      <c r="B203" s="243"/>
      <c r="C203" s="244"/>
      <c r="D203" s="234" t="s">
        <v>129</v>
      </c>
      <c r="E203" s="245" t="s">
        <v>21</v>
      </c>
      <c r="F203" s="246" t="s">
        <v>408</v>
      </c>
      <c r="G203" s="244"/>
      <c r="H203" s="247">
        <v>0.314</v>
      </c>
      <c r="I203" s="248"/>
      <c r="J203" s="244"/>
      <c r="K203" s="244"/>
      <c r="L203" s="249"/>
      <c r="M203" s="250"/>
      <c r="N203" s="251"/>
      <c r="O203" s="251"/>
      <c r="P203" s="251"/>
      <c r="Q203" s="251"/>
      <c r="R203" s="251"/>
      <c r="S203" s="251"/>
      <c r="T203" s="252"/>
      <c r="AT203" s="253" t="s">
        <v>129</v>
      </c>
      <c r="AU203" s="253" t="s">
        <v>79</v>
      </c>
      <c r="AV203" s="12" t="s">
        <v>79</v>
      </c>
      <c r="AW203" s="12" t="s">
        <v>33</v>
      </c>
      <c r="AX203" s="12" t="s">
        <v>77</v>
      </c>
      <c r="AY203" s="253" t="s">
        <v>119</v>
      </c>
    </row>
    <row r="204" s="1" customFormat="1" ht="16.5" customHeight="1">
      <c r="B204" s="45"/>
      <c r="C204" s="254" t="s">
        <v>409</v>
      </c>
      <c r="D204" s="254" t="s">
        <v>146</v>
      </c>
      <c r="E204" s="255" t="s">
        <v>410</v>
      </c>
      <c r="F204" s="256" t="s">
        <v>411</v>
      </c>
      <c r="G204" s="257" t="s">
        <v>149</v>
      </c>
      <c r="H204" s="258">
        <v>0.216</v>
      </c>
      <c r="I204" s="259"/>
      <c r="J204" s="260">
        <f>ROUND(I204*H204,2)</f>
        <v>0</v>
      </c>
      <c r="K204" s="256" t="s">
        <v>223</v>
      </c>
      <c r="L204" s="261"/>
      <c r="M204" s="262" t="s">
        <v>21</v>
      </c>
      <c r="N204" s="263" t="s">
        <v>40</v>
      </c>
      <c r="O204" s="46"/>
      <c r="P204" s="229">
        <f>O204*H204</f>
        <v>0</v>
      </c>
      <c r="Q204" s="229">
        <v>1</v>
      </c>
      <c r="R204" s="229">
        <f>Q204*H204</f>
        <v>0.216</v>
      </c>
      <c r="S204" s="229">
        <v>0</v>
      </c>
      <c r="T204" s="230">
        <f>S204*H204</f>
        <v>0</v>
      </c>
      <c r="AR204" s="23" t="s">
        <v>150</v>
      </c>
      <c r="AT204" s="23" t="s">
        <v>146</v>
      </c>
      <c r="AU204" s="23" t="s">
        <v>79</v>
      </c>
      <c r="AY204" s="23" t="s">
        <v>119</v>
      </c>
      <c r="BE204" s="231">
        <f>IF(N204="základní",J204,0)</f>
        <v>0</v>
      </c>
      <c r="BF204" s="231">
        <f>IF(N204="snížená",J204,0)</f>
        <v>0</v>
      </c>
      <c r="BG204" s="231">
        <f>IF(N204="zákl. přenesená",J204,0)</f>
        <v>0</v>
      </c>
      <c r="BH204" s="231">
        <f>IF(N204="sníž. přenesená",J204,0)</f>
        <v>0</v>
      </c>
      <c r="BI204" s="231">
        <f>IF(N204="nulová",J204,0)</f>
        <v>0</v>
      </c>
      <c r="BJ204" s="23" t="s">
        <v>77</v>
      </c>
      <c r="BK204" s="231">
        <f>ROUND(I204*H204,2)</f>
        <v>0</v>
      </c>
      <c r="BL204" s="23" t="s">
        <v>127</v>
      </c>
      <c r="BM204" s="23" t="s">
        <v>412</v>
      </c>
    </row>
    <row r="205" s="12" customFormat="1">
      <c r="B205" s="243"/>
      <c r="C205" s="244"/>
      <c r="D205" s="234" t="s">
        <v>129</v>
      </c>
      <c r="E205" s="245" t="s">
        <v>21</v>
      </c>
      <c r="F205" s="246" t="s">
        <v>413</v>
      </c>
      <c r="G205" s="244"/>
      <c r="H205" s="247">
        <v>0.216</v>
      </c>
      <c r="I205" s="248"/>
      <c r="J205" s="244"/>
      <c r="K205" s="244"/>
      <c r="L205" s="249"/>
      <c r="M205" s="250"/>
      <c r="N205" s="251"/>
      <c r="O205" s="251"/>
      <c r="P205" s="251"/>
      <c r="Q205" s="251"/>
      <c r="R205" s="251"/>
      <c r="S205" s="251"/>
      <c r="T205" s="252"/>
      <c r="AT205" s="253" t="s">
        <v>129</v>
      </c>
      <c r="AU205" s="253" t="s">
        <v>79</v>
      </c>
      <c r="AV205" s="12" t="s">
        <v>79</v>
      </c>
      <c r="AW205" s="12" t="s">
        <v>33</v>
      </c>
      <c r="AX205" s="12" t="s">
        <v>77</v>
      </c>
      <c r="AY205" s="253" t="s">
        <v>119</v>
      </c>
    </row>
    <row r="206" s="1" customFormat="1" ht="25.5" customHeight="1">
      <c r="B206" s="45"/>
      <c r="C206" s="220" t="s">
        <v>414</v>
      </c>
      <c r="D206" s="220" t="s">
        <v>122</v>
      </c>
      <c r="E206" s="221" t="s">
        <v>415</v>
      </c>
      <c r="F206" s="222" t="s">
        <v>416</v>
      </c>
      <c r="G206" s="223" t="s">
        <v>164</v>
      </c>
      <c r="H206" s="224">
        <v>22.800000000000001</v>
      </c>
      <c r="I206" s="225"/>
      <c r="J206" s="226">
        <f>ROUND(I206*H206,2)</f>
        <v>0</v>
      </c>
      <c r="K206" s="222" t="s">
        <v>223</v>
      </c>
      <c r="L206" s="71"/>
      <c r="M206" s="227" t="s">
        <v>21</v>
      </c>
      <c r="N206" s="228" t="s">
        <v>40</v>
      </c>
      <c r="O206" s="46"/>
      <c r="P206" s="229">
        <f>O206*H206</f>
        <v>0</v>
      </c>
      <c r="Q206" s="229">
        <v>0.00019320000000000001</v>
      </c>
      <c r="R206" s="229">
        <f>Q206*H206</f>
        <v>0.0044049600000000003</v>
      </c>
      <c r="S206" s="229">
        <v>0</v>
      </c>
      <c r="T206" s="230">
        <f>S206*H206</f>
        <v>0</v>
      </c>
      <c r="AR206" s="23" t="s">
        <v>127</v>
      </c>
      <c r="AT206" s="23" t="s">
        <v>122</v>
      </c>
      <c r="AU206" s="23" t="s">
        <v>79</v>
      </c>
      <c r="AY206" s="23" t="s">
        <v>119</v>
      </c>
      <c r="BE206" s="231">
        <f>IF(N206="základní",J206,0)</f>
        <v>0</v>
      </c>
      <c r="BF206" s="231">
        <f>IF(N206="snížená",J206,0)</f>
        <v>0</v>
      </c>
      <c r="BG206" s="231">
        <f>IF(N206="zákl. přenesená",J206,0)</f>
        <v>0</v>
      </c>
      <c r="BH206" s="231">
        <f>IF(N206="sníž. přenesená",J206,0)</f>
        <v>0</v>
      </c>
      <c r="BI206" s="231">
        <f>IF(N206="nulová",J206,0)</f>
        <v>0</v>
      </c>
      <c r="BJ206" s="23" t="s">
        <v>77</v>
      </c>
      <c r="BK206" s="231">
        <f>ROUND(I206*H206,2)</f>
        <v>0</v>
      </c>
      <c r="BL206" s="23" t="s">
        <v>127</v>
      </c>
      <c r="BM206" s="23" t="s">
        <v>417</v>
      </c>
    </row>
    <row r="207" s="12" customFormat="1">
      <c r="B207" s="243"/>
      <c r="C207" s="244"/>
      <c r="D207" s="234" t="s">
        <v>129</v>
      </c>
      <c r="E207" s="245" t="s">
        <v>21</v>
      </c>
      <c r="F207" s="246" t="s">
        <v>418</v>
      </c>
      <c r="G207" s="244"/>
      <c r="H207" s="247">
        <v>22.800000000000001</v>
      </c>
      <c r="I207" s="248"/>
      <c r="J207" s="244"/>
      <c r="K207" s="244"/>
      <c r="L207" s="249"/>
      <c r="M207" s="250"/>
      <c r="N207" s="251"/>
      <c r="O207" s="251"/>
      <c r="P207" s="251"/>
      <c r="Q207" s="251"/>
      <c r="R207" s="251"/>
      <c r="S207" s="251"/>
      <c r="T207" s="252"/>
      <c r="AT207" s="253" t="s">
        <v>129</v>
      </c>
      <c r="AU207" s="253" t="s">
        <v>79</v>
      </c>
      <c r="AV207" s="12" t="s">
        <v>79</v>
      </c>
      <c r="AW207" s="12" t="s">
        <v>33</v>
      </c>
      <c r="AX207" s="12" t="s">
        <v>77</v>
      </c>
      <c r="AY207" s="253" t="s">
        <v>119</v>
      </c>
    </row>
    <row r="208" s="1" customFormat="1" ht="38.25" customHeight="1">
      <c r="B208" s="45"/>
      <c r="C208" s="220" t="s">
        <v>419</v>
      </c>
      <c r="D208" s="220" t="s">
        <v>122</v>
      </c>
      <c r="E208" s="221" t="s">
        <v>420</v>
      </c>
      <c r="F208" s="222" t="s">
        <v>421</v>
      </c>
      <c r="G208" s="223" t="s">
        <v>125</v>
      </c>
      <c r="H208" s="224">
        <v>53.689999999999998</v>
      </c>
      <c r="I208" s="225"/>
      <c r="J208" s="226">
        <f>ROUND(I208*H208,2)</f>
        <v>0</v>
      </c>
      <c r="K208" s="222" t="s">
        <v>223</v>
      </c>
      <c r="L208" s="71"/>
      <c r="M208" s="227" t="s">
        <v>21</v>
      </c>
      <c r="N208" s="228" t="s">
        <v>40</v>
      </c>
      <c r="O208" s="46"/>
      <c r="P208" s="229">
        <f>O208*H208</f>
        <v>0</v>
      </c>
      <c r="Q208" s="229">
        <v>2.1600000000000001</v>
      </c>
      <c r="R208" s="229">
        <f>Q208*H208</f>
        <v>115.9704</v>
      </c>
      <c r="S208" s="229">
        <v>0</v>
      </c>
      <c r="T208" s="230">
        <f>S208*H208</f>
        <v>0</v>
      </c>
      <c r="AR208" s="23" t="s">
        <v>127</v>
      </c>
      <c r="AT208" s="23" t="s">
        <v>122</v>
      </c>
      <c r="AU208" s="23" t="s">
        <v>79</v>
      </c>
      <c r="AY208" s="23" t="s">
        <v>119</v>
      </c>
      <c r="BE208" s="231">
        <f>IF(N208="základní",J208,0)</f>
        <v>0</v>
      </c>
      <c r="BF208" s="231">
        <f>IF(N208="snížená",J208,0)</f>
        <v>0</v>
      </c>
      <c r="BG208" s="231">
        <f>IF(N208="zákl. přenesená",J208,0)</f>
        <v>0</v>
      </c>
      <c r="BH208" s="231">
        <f>IF(N208="sníž. přenesená",J208,0)</f>
        <v>0</v>
      </c>
      <c r="BI208" s="231">
        <f>IF(N208="nulová",J208,0)</f>
        <v>0</v>
      </c>
      <c r="BJ208" s="23" t="s">
        <v>77</v>
      </c>
      <c r="BK208" s="231">
        <f>ROUND(I208*H208,2)</f>
        <v>0</v>
      </c>
      <c r="BL208" s="23" t="s">
        <v>127</v>
      </c>
      <c r="BM208" s="23" t="s">
        <v>422</v>
      </c>
    </row>
    <row r="209" s="12" customFormat="1">
      <c r="B209" s="243"/>
      <c r="C209" s="244"/>
      <c r="D209" s="234" t="s">
        <v>129</v>
      </c>
      <c r="E209" s="245" t="s">
        <v>21</v>
      </c>
      <c r="F209" s="246" t="s">
        <v>423</v>
      </c>
      <c r="G209" s="244"/>
      <c r="H209" s="247">
        <v>53.689999999999998</v>
      </c>
      <c r="I209" s="248"/>
      <c r="J209" s="244"/>
      <c r="K209" s="244"/>
      <c r="L209" s="249"/>
      <c r="M209" s="250"/>
      <c r="N209" s="251"/>
      <c r="O209" s="251"/>
      <c r="P209" s="251"/>
      <c r="Q209" s="251"/>
      <c r="R209" s="251"/>
      <c r="S209" s="251"/>
      <c r="T209" s="252"/>
      <c r="AT209" s="253" t="s">
        <v>129</v>
      </c>
      <c r="AU209" s="253" t="s">
        <v>79</v>
      </c>
      <c r="AV209" s="12" t="s">
        <v>79</v>
      </c>
      <c r="AW209" s="12" t="s">
        <v>33</v>
      </c>
      <c r="AX209" s="12" t="s">
        <v>77</v>
      </c>
      <c r="AY209" s="253" t="s">
        <v>119</v>
      </c>
    </row>
    <row r="210" s="1" customFormat="1" ht="16.5" customHeight="1">
      <c r="B210" s="45"/>
      <c r="C210" s="220" t="s">
        <v>424</v>
      </c>
      <c r="D210" s="220" t="s">
        <v>122</v>
      </c>
      <c r="E210" s="221" t="s">
        <v>425</v>
      </c>
      <c r="F210" s="222" t="s">
        <v>426</v>
      </c>
      <c r="G210" s="223" t="s">
        <v>125</v>
      </c>
      <c r="H210" s="224">
        <v>32.5</v>
      </c>
      <c r="I210" s="225"/>
      <c r="J210" s="226">
        <f>ROUND(I210*H210,2)</f>
        <v>0</v>
      </c>
      <c r="K210" s="222" t="s">
        <v>223</v>
      </c>
      <c r="L210" s="71"/>
      <c r="M210" s="227" t="s">
        <v>21</v>
      </c>
      <c r="N210" s="228" t="s">
        <v>40</v>
      </c>
      <c r="O210" s="46"/>
      <c r="P210" s="229">
        <f>O210*H210</f>
        <v>0</v>
      </c>
      <c r="Q210" s="229">
        <v>0</v>
      </c>
      <c r="R210" s="229">
        <f>Q210*H210</f>
        <v>0</v>
      </c>
      <c r="S210" s="229">
        <v>0</v>
      </c>
      <c r="T210" s="230">
        <f>S210*H210</f>
        <v>0</v>
      </c>
      <c r="AR210" s="23" t="s">
        <v>127</v>
      </c>
      <c r="AT210" s="23" t="s">
        <v>122</v>
      </c>
      <c r="AU210" s="23" t="s">
        <v>79</v>
      </c>
      <c r="AY210" s="23" t="s">
        <v>119</v>
      </c>
      <c r="BE210" s="231">
        <f>IF(N210="základní",J210,0)</f>
        <v>0</v>
      </c>
      <c r="BF210" s="231">
        <f>IF(N210="snížená",J210,0)</f>
        <v>0</v>
      </c>
      <c r="BG210" s="231">
        <f>IF(N210="zákl. přenesená",J210,0)</f>
        <v>0</v>
      </c>
      <c r="BH210" s="231">
        <f>IF(N210="sníž. přenesená",J210,0)</f>
        <v>0</v>
      </c>
      <c r="BI210" s="231">
        <f>IF(N210="nulová",J210,0)</f>
        <v>0</v>
      </c>
      <c r="BJ210" s="23" t="s">
        <v>77</v>
      </c>
      <c r="BK210" s="231">
        <f>ROUND(I210*H210,2)</f>
        <v>0</v>
      </c>
      <c r="BL210" s="23" t="s">
        <v>127</v>
      </c>
      <c r="BM210" s="23" t="s">
        <v>427</v>
      </c>
    </row>
    <row r="211" s="12" customFormat="1">
      <c r="B211" s="243"/>
      <c r="C211" s="244"/>
      <c r="D211" s="234" t="s">
        <v>129</v>
      </c>
      <c r="E211" s="245" t="s">
        <v>21</v>
      </c>
      <c r="F211" s="246" t="s">
        <v>428</v>
      </c>
      <c r="G211" s="244"/>
      <c r="H211" s="247">
        <v>32.5</v>
      </c>
      <c r="I211" s="248"/>
      <c r="J211" s="244"/>
      <c r="K211" s="244"/>
      <c r="L211" s="249"/>
      <c r="M211" s="250"/>
      <c r="N211" s="251"/>
      <c r="O211" s="251"/>
      <c r="P211" s="251"/>
      <c r="Q211" s="251"/>
      <c r="R211" s="251"/>
      <c r="S211" s="251"/>
      <c r="T211" s="252"/>
      <c r="AT211" s="253" t="s">
        <v>129</v>
      </c>
      <c r="AU211" s="253" t="s">
        <v>79</v>
      </c>
      <c r="AV211" s="12" t="s">
        <v>79</v>
      </c>
      <c r="AW211" s="12" t="s">
        <v>33</v>
      </c>
      <c r="AX211" s="12" t="s">
        <v>77</v>
      </c>
      <c r="AY211" s="253" t="s">
        <v>119</v>
      </c>
    </row>
    <row r="212" s="1" customFormat="1" ht="38.25" customHeight="1">
      <c r="B212" s="45"/>
      <c r="C212" s="220" t="s">
        <v>429</v>
      </c>
      <c r="D212" s="220" t="s">
        <v>122</v>
      </c>
      <c r="E212" s="221" t="s">
        <v>430</v>
      </c>
      <c r="F212" s="222" t="s">
        <v>431</v>
      </c>
      <c r="G212" s="223" t="s">
        <v>149</v>
      </c>
      <c r="H212" s="224">
        <v>1.9359999999999999</v>
      </c>
      <c r="I212" s="225"/>
      <c r="J212" s="226">
        <f>ROUND(I212*H212,2)</f>
        <v>0</v>
      </c>
      <c r="K212" s="222" t="s">
        <v>223</v>
      </c>
      <c r="L212" s="71"/>
      <c r="M212" s="227" t="s">
        <v>21</v>
      </c>
      <c r="N212" s="228" t="s">
        <v>40</v>
      </c>
      <c r="O212" s="46"/>
      <c r="P212" s="229">
        <f>O212*H212</f>
        <v>0</v>
      </c>
      <c r="Q212" s="229">
        <v>1.059728</v>
      </c>
      <c r="R212" s="229">
        <f>Q212*H212</f>
        <v>2.0516334079999998</v>
      </c>
      <c r="S212" s="229">
        <v>0</v>
      </c>
      <c r="T212" s="230">
        <f>S212*H212</f>
        <v>0</v>
      </c>
      <c r="AR212" s="23" t="s">
        <v>127</v>
      </c>
      <c r="AT212" s="23" t="s">
        <v>122</v>
      </c>
      <c r="AU212" s="23" t="s">
        <v>79</v>
      </c>
      <c r="AY212" s="23" t="s">
        <v>119</v>
      </c>
      <c r="BE212" s="231">
        <f>IF(N212="základní",J212,0)</f>
        <v>0</v>
      </c>
      <c r="BF212" s="231">
        <f>IF(N212="snížená",J212,0)</f>
        <v>0</v>
      </c>
      <c r="BG212" s="231">
        <f>IF(N212="zákl. přenesená",J212,0)</f>
        <v>0</v>
      </c>
      <c r="BH212" s="231">
        <f>IF(N212="sníž. přenesená",J212,0)</f>
        <v>0</v>
      </c>
      <c r="BI212" s="231">
        <f>IF(N212="nulová",J212,0)</f>
        <v>0</v>
      </c>
      <c r="BJ212" s="23" t="s">
        <v>77</v>
      </c>
      <c r="BK212" s="231">
        <f>ROUND(I212*H212,2)</f>
        <v>0</v>
      </c>
      <c r="BL212" s="23" t="s">
        <v>127</v>
      </c>
      <c r="BM212" s="23" t="s">
        <v>432</v>
      </c>
    </row>
    <row r="213" s="12" customFormat="1">
      <c r="B213" s="243"/>
      <c r="C213" s="244"/>
      <c r="D213" s="234" t="s">
        <v>129</v>
      </c>
      <c r="E213" s="245" t="s">
        <v>21</v>
      </c>
      <c r="F213" s="246" t="s">
        <v>433</v>
      </c>
      <c r="G213" s="244"/>
      <c r="H213" s="247">
        <v>1.9359999999999999</v>
      </c>
      <c r="I213" s="248"/>
      <c r="J213" s="244"/>
      <c r="K213" s="244"/>
      <c r="L213" s="249"/>
      <c r="M213" s="250"/>
      <c r="N213" s="251"/>
      <c r="O213" s="251"/>
      <c r="P213" s="251"/>
      <c r="Q213" s="251"/>
      <c r="R213" s="251"/>
      <c r="S213" s="251"/>
      <c r="T213" s="252"/>
      <c r="AT213" s="253" t="s">
        <v>129</v>
      </c>
      <c r="AU213" s="253" t="s">
        <v>79</v>
      </c>
      <c r="AV213" s="12" t="s">
        <v>79</v>
      </c>
      <c r="AW213" s="12" t="s">
        <v>33</v>
      </c>
      <c r="AX213" s="12" t="s">
        <v>77</v>
      </c>
      <c r="AY213" s="253" t="s">
        <v>119</v>
      </c>
    </row>
    <row r="214" s="10" customFormat="1" ht="29.88" customHeight="1">
      <c r="B214" s="204"/>
      <c r="C214" s="205"/>
      <c r="D214" s="206" t="s">
        <v>68</v>
      </c>
      <c r="E214" s="218" t="s">
        <v>127</v>
      </c>
      <c r="F214" s="218" t="s">
        <v>434</v>
      </c>
      <c r="G214" s="205"/>
      <c r="H214" s="205"/>
      <c r="I214" s="208"/>
      <c r="J214" s="219">
        <f>BK214</f>
        <v>0</v>
      </c>
      <c r="K214" s="205"/>
      <c r="L214" s="210"/>
      <c r="M214" s="211"/>
      <c r="N214" s="212"/>
      <c r="O214" s="212"/>
      <c r="P214" s="213">
        <f>SUM(P215:P222)</f>
        <v>0</v>
      </c>
      <c r="Q214" s="212"/>
      <c r="R214" s="213">
        <f>SUM(R215:R222)</f>
        <v>45.063396300000001</v>
      </c>
      <c r="S214" s="212"/>
      <c r="T214" s="214">
        <f>SUM(T215:T222)</f>
        <v>0</v>
      </c>
      <c r="AR214" s="215" t="s">
        <v>77</v>
      </c>
      <c r="AT214" s="216" t="s">
        <v>68</v>
      </c>
      <c r="AU214" s="216" t="s">
        <v>77</v>
      </c>
      <c r="AY214" s="215" t="s">
        <v>119</v>
      </c>
      <c r="BK214" s="217">
        <f>SUM(BK215:BK222)</f>
        <v>0</v>
      </c>
    </row>
    <row r="215" s="1" customFormat="1" ht="25.5" customHeight="1">
      <c r="B215" s="45"/>
      <c r="C215" s="220" t="s">
        <v>435</v>
      </c>
      <c r="D215" s="220" t="s">
        <v>122</v>
      </c>
      <c r="E215" s="221" t="s">
        <v>436</v>
      </c>
      <c r="F215" s="222" t="s">
        <v>437</v>
      </c>
      <c r="G215" s="223" t="s">
        <v>176</v>
      </c>
      <c r="H215" s="224">
        <v>16</v>
      </c>
      <c r="I215" s="225"/>
      <c r="J215" s="226">
        <f>ROUND(I215*H215,2)</f>
        <v>0</v>
      </c>
      <c r="K215" s="222" t="s">
        <v>223</v>
      </c>
      <c r="L215" s="71"/>
      <c r="M215" s="227" t="s">
        <v>21</v>
      </c>
      <c r="N215" s="228" t="s">
        <v>40</v>
      </c>
      <c r="O215" s="46"/>
      <c r="P215" s="229">
        <f>O215*H215</f>
        <v>0</v>
      </c>
      <c r="Q215" s="229">
        <v>0</v>
      </c>
      <c r="R215" s="229">
        <f>Q215*H215</f>
        <v>0</v>
      </c>
      <c r="S215" s="229">
        <v>0</v>
      </c>
      <c r="T215" s="230">
        <f>S215*H215</f>
        <v>0</v>
      </c>
      <c r="AR215" s="23" t="s">
        <v>127</v>
      </c>
      <c r="AT215" s="23" t="s">
        <v>122</v>
      </c>
      <c r="AU215" s="23" t="s">
        <v>79</v>
      </c>
      <c r="AY215" s="23" t="s">
        <v>119</v>
      </c>
      <c r="BE215" s="231">
        <f>IF(N215="základní",J215,0)</f>
        <v>0</v>
      </c>
      <c r="BF215" s="231">
        <f>IF(N215="snížená",J215,0)</f>
        <v>0</v>
      </c>
      <c r="BG215" s="231">
        <f>IF(N215="zákl. přenesená",J215,0)</f>
        <v>0</v>
      </c>
      <c r="BH215" s="231">
        <f>IF(N215="sníž. přenesená",J215,0)</f>
        <v>0</v>
      </c>
      <c r="BI215" s="231">
        <f>IF(N215="nulová",J215,0)</f>
        <v>0</v>
      </c>
      <c r="BJ215" s="23" t="s">
        <v>77</v>
      </c>
      <c r="BK215" s="231">
        <f>ROUND(I215*H215,2)</f>
        <v>0</v>
      </c>
      <c r="BL215" s="23" t="s">
        <v>127</v>
      </c>
      <c r="BM215" s="23" t="s">
        <v>438</v>
      </c>
    </row>
    <row r="216" s="12" customFormat="1">
      <c r="B216" s="243"/>
      <c r="C216" s="244"/>
      <c r="D216" s="234" t="s">
        <v>129</v>
      </c>
      <c r="E216" s="245" t="s">
        <v>21</v>
      </c>
      <c r="F216" s="246" t="s">
        <v>439</v>
      </c>
      <c r="G216" s="244"/>
      <c r="H216" s="247">
        <v>16</v>
      </c>
      <c r="I216" s="248"/>
      <c r="J216" s="244"/>
      <c r="K216" s="244"/>
      <c r="L216" s="249"/>
      <c r="M216" s="250"/>
      <c r="N216" s="251"/>
      <c r="O216" s="251"/>
      <c r="P216" s="251"/>
      <c r="Q216" s="251"/>
      <c r="R216" s="251"/>
      <c r="S216" s="251"/>
      <c r="T216" s="252"/>
      <c r="AT216" s="253" t="s">
        <v>129</v>
      </c>
      <c r="AU216" s="253" t="s">
        <v>79</v>
      </c>
      <c r="AV216" s="12" t="s">
        <v>79</v>
      </c>
      <c r="AW216" s="12" t="s">
        <v>33</v>
      </c>
      <c r="AX216" s="12" t="s">
        <v>77</v>
      </c>
      <c r="AY216" s="253" t="s">
        <v>119</v>
      </c>
    </row>
    <row r="217" s="1" customFormat="1" ht="25.5" customHeight="1">
      <c r="B217" s="45"/>
      <c r="C217" s="220" t="s">
        <v>440</v>
      </c>
      <c r="D217" s="220" t="s">
        <v>122</v>
      </c>
      <c r="E217" s="221" t="s">
        <v>441</v>
      </c>
      <c r="F217" s="222" t="s">
        <v>442</v>
      </c>
      <c r="G217" s="223" t="s">
        <v>222</v>
      </c>
      <c r="H217" s="224">
        <v>28.158000000000001</v>
      </c>
      <c r="I217" s="225"/>
      <c r="J217" s="226">
        <f>ROUND(I217*H217,2)</f>
        <v>0</v>
      </c>
      <c r="K217" s="222" t="s">
        <v>223</v>
      </c>
      <c r="L217" s="71"/>
      <c r="M217" s="227" t="s">
        <v>21</v>
      </c>
      <c r="N217" s="228" t="s">
        <v>40</v>
      </c>
      <c r="O217" s="46"/>
      <c r="P217" s="229">
        <f>O217*H217</f>
        <v>0</v>
      </c>
      <c r="Q217" s="229">
        <v>0</v>
      </c>
      <c r="R217" s="229">
        <f>Q217*H217</f>
        <v>0</v>
      </c>
      <c r="S217" s="229">
        <v>0</v>
      </c>
      <c r="T217" s="230">
        <f>S217*H217</f>
        <v>0</v>
      </c>
      <c r="AR217" s="23" t="s">
        <v>127</v>
      </c>
      <c r="AT217" s="23" t="s">
        <v>122</v>
      </c>
      <c r="AU217" s="23" t="s">
        <v>79</v>
      </c>
      <c r="AY217" s="23" t="s">
        <v>119</v>
      </c>
      <c r="BE217" s="231">
        <f>IF(N217="základní",J217,0)</f>
        <v>0</v>
      </c>
      <c r="BF217" s="231">
        <f>IF(N217="snížená",J217,0)</f>
        <v>0</v>
      </c>
      <c r="BG217" s="231">
        <f>IF(N217="zákl. přenesená",J217,0)</f>
        <v>0</v>
      </c>
      <c r="BH217" s="231">
        <f>IF(N217="sníž. přenesená",J217,0)</f>
        <v>0</v>
      </c>
      <c r="BI217" s="231">
        <f>IF(N217="nulová",J217,0)</f>
        <v>0</v>
      </c>
      <c r="BJ217" s="23" t="s">
        <v>77</v>
      </c>
      <c r="BK217" s="231">
        <f>ROUND(I217*H217,2)</f>
        <v>0</v>
      </c>
      <c r="BL217" s="23" t="s">
        <v>127</v>
      </c>
      <c r="BM217" s="23" t="s">
        <v>443</v>
      </c>
    </row>
    <row r="218" s="12" customFormat="1">
      <c r="B218" s="243"/>
      <c r="C218" s="244"/>
      <c r="D218" s="234" t="s">
        <v>129</v>
      </c>
      <c r="E218" s="245" t="s">
        <v>21</v>
      </c>
      <c r="F218" s="246" t="s">
        <v>444</v>
      </c>
      <c r="G218" s="244"/>
      <c r="H218" s="247">
        <v>28.158000000000001</v>
      </c>
      <c r="I218" s="248"/>
      <c r="J218" s="244"/>
      <c r="K218" s="244"/>
      <c r="L218" s="249"/>
      <c r="M218" s="250"/>
      <c r="N218" s="251"/>
      <c r="O218" s="251"/>
      <c r="P218" s="251"/>
      <c r="Q218" s="251"/>
      <c r="R218" s="251"/>
      <c r="S218" s="251"/>
      <c r="T218" s="252"/>
      <c r="AT218" s="253" t="s">
        <v>129</v>
      </c>
      <c r="AU218" s="253" t="s">
        <v>79</v>
      </c>
      <c r="AV218" s="12" t="s">
        <v>79</v>
      </c>
      <c r="AW218" s="12" t="s">
        <v>33</v>
      </c>
      <c r="AX218" s="12" t="s">
        <v>77</v>
      </c>
      <c r="AY218" s="253" t="s">
        <v>119</v>
      </c>
    </row>
    <row r="219" s="1" customFormat="1" ht="38.25" customHeight="1">
      <c r="B219" s="45"/>
      <c r="C219" s="220" t="s">
        <v>445</v>
      </c>
      <c r="D219" s="220" t="s">
        <v>122</v>
      </c>
      <c r="E219" s="221" t="s">
        <v>446</v>
      </c>
      <c r="F219" s="222" t="s">
        <v>447</v>
      </c>
      <c r="G219" s="223" t="s">
        <v>222</v>
      </c>
      <c r="H219" s="224">
        <v>43.700000000000003</v>
      </c>
      <c r="I219" s="225"/>
      <c r="J219" s="226">
        <f>ROUND(I219*H219,2)</f>
        <v>0</v>
      </c>
      <c r="K219" s="222" t="s">
        <v>223</v>
      </c>
      <c r="L219" s="71"/>
      <c r="M219" s="227" t="s">
        <v>21</v>
      </c>
      <c r="N219" s="228" t="s">
        <v>40</v>
      </c>
      <c r="O219" s="46"/>
      <c r="P219" s="229">
        <f>O219*H219</f>
        <v>0</v>
      </c>
      <c r="Q219" s="229">
        <v>1.031199</v>
      </c>
      <c r="R219" s="229">
        <f>Q219*H219</f>
        <v>45.063396300000001</v>
      </c>
      <c r="S219" s="229">
        <v>0</v>
      </c>
      <c r="T219" s="230">
        <f>S219*H219</f>
        <v>0</v>
      </c>
      <c r="AR219" s="23" t="s">
        <v>127</v>
      </c>
      <c r="AT219" s="23" t="s">
        <v>122</v>
      </c>
      <c r="AU219" s="23" t="s">
        <v>79</v>
      </c>
      <c r="AY219" s="23" t="s">
        <v>119</v>
      </c>
      <c r="BE219" s="231">
        <f>IF(N219="základní",J219,0)</f>
        <v>0</v>
      </c>
      <c r="BF219" s="231">
        <f>IF(N219="snížená",J219,0)</f>
        <v>0</v>
      </c>
      <c r="BG219" s="231">
        <f>IF(N219="zákl. přenesená",J219,0)</f>
        <v>0</v>
      </c>
      <c r="BH219" s="231">
        <f>IF(N219="sníž. přenesená",J219,0)</f>
        <v>0</v>
      </c>
      <c r="BI219" s="231">
        <f>IF(N219="nulová",J219,0)</f>
        <v>0</v>
      </c>
      <c r="BJ219" s="23" t="s">
        <v>77</v>
      </c>
      <c r="BK219" s="231">
        <f>ROUND(I219*H219,2)</f>
        <v>0</v>
      </c>
      <c r="BL219" s="23" t="s">
        <v>127</v>
      </c>
      <c r="BM219" s="23" t="s">
        <v>448</v>
      </c>
    </row>
    <row r="220" s="12" customFormat="1">
      <c r="B220" s="243"/>
      <c r="C220" s="244"/>
      <c r="D220" s="234" t="s">
        <v>129</v>
      </c>
      <c r="E220" s="245" t="s">
        <v>21</v>
      </c>
      <c r="F220" s="246" t="s">
        <v>449</v>
      </c>
      <c r="G220" s="244"/>
      <c r="H220" s="247">
        <v>20.600000000000001</v>
      </c>
      <c r="I220" s="248"/>
      <c r="J220" s="244"/>
      <c r="K220" s="244"/>
      <c r="L220" s="249"/>
      <c r="M220" s="250"/>
      <c r="N220" s="251"/>
      <c r="O220" s="251"/>
      <c r="P220" s="251"/>
      <c r="Q220" s="251"/>
      <c r="R220" s="251"/>
      <c r="S220" s="251"/>
      <c r="T220" s="252"/>
      <c r="AT220" s="253" t="s">
        <v>129</v>
      </c>
      <c r="AU220" s="253" t="s">
        <v>79</v>
      </c>
      <c r="AV220" s="12" t="s">
        <v>79</v>
      </c>
      <c r="AW220" s="12" t="s">
        <v>33</v>
      </c>
      <c r="AX220" s="12" t="s">
        <v>69</v>
      </c>
      <c r="AY220" s="253" t="s">
        <v>119</v>
      </c>
    </row>
    <row r="221" s="12" customFormat="1">
      <c r="B221" s="243"/>
      <c r="C221" s="244"/>
      <c r="D221" s="234" t="s">
        <v>129</v>
      </c>
      <c r="E221" s="245" t="s">
        <v>21</v>
      </c>
      <c r="F221" s="246" t="s">
        <v>450</v>
      </c>
      <c r="G221" s="244"/>
      <c r="H221" s="247">
        <v>23.100000000000001</v>
      </c>
      <c r="I221" s="248"/>
      <c r="J221" s="244"/>
      <c r="K221" s="244"/>
      <c r="L221" s="249"/>
      <c r="M221" s="250"/>
      <c r="N221" s="251"/>
      <c r="O221" s="251"/>
      <c r="P221" s="251"/>
      <c r="Q221" s="251"/>
      <c r="R221" s="251"/>
      <c r="S221" s="251"/>
      <c r="T221" s="252"/>
      <c r="AT221" s="253" t="s">
        <v>129</v>
      </c>
      <c r="AU221" s="253" t="s">
        <v>79</v>
      </c>
      <c r="AV221" s="12" t="s">
        <v>79</v>
      </c>
      <c r="AW221" s="12" t="s">
        <v>33</v>
      </c>
      <c r="AX221" s="12" t="s">
        <v>69</v>
      </c>
      <c r="AY221" s="253" t="s">
        <v>119</v>
      </c>
    </row>
    <row r="222" s="13" customFormat="1">
      <c r="B222" s="267"/>
      <c r="C222" s="268"/>
      <c r="D222" s="234" t="s">
        <v>129</v>
      </c>
      <c r="E222" s="269" t="s">
        <v>21</v>
      </c>
      <c r="F222" s="270" t="s">
        <v>227</v>
      </c>
      <c r="G222" s="268"/>
      <c r="H222" s="271">
        <v>43.700000000000003</v>
      </c>
      <c r="I222" s="272"/>
      <c r="J222" s="268"/>
      <c r="K222" s="268"/>
      <c r="L222" s="273"/>
      <c r="M222" s="274"/>
      <c r="N222" s="275"/>
      <c r="O222" s="275"/>
      <c r="P222" s="275"/>
      <c r="Q222" s="275"/>
      <c r="R222" s="275"/>
      <c r="S222" s="275"/>
      <c r="T222" s="276"/>
      <c r="AT222" s="277" t="s">
        <v>129</v>
      </c>
      <c r="AU222" s="277" t="s">
        <v>79</v>
      </c>
      <c r="AV222" s="13" t="s">
        <v>127</v>
      </c>
      <c r="AW222" s="13" t="s">
        <v>33</v>
      </c>
      <c r="AX222" s="13" t="s">
        <v>77</v>
      </c>
      <c r="AY222" s="277" t="s">
        <v>119</v>
      </c>
    </row>
    <row r="223" s="10" customFormat="1" ht="29.88" customHeight="1">
      <c r="B223" s="204"/>
      <c r="C223" s="205"/>
      <c r="D223" s="206" t="s">
        <v>68</v>
      </c>
      <c r="E223" s="218" t="s">
        <v>153</v>
      </c>
      <c r="F223" s="218" t="s">
        <v>451</v>
      </c>
      <c r="G223" s="205"/>
      <c r="H223" s="205"/>
      <c r="I223" s="208"/>
      <c r="J223" s="219">
        <f>BK223</f>
        <v>0</v>
      </c>
      <c r="K223" s="205"/>
      <c r="L223" s="210"/>
      <c r="M223" s="211"/>
      <c r="N223" s="212"/>
      <c r="O223" s="212"/>
      <c r="P223" s="213">
        <f>SUM(P224:P227)</f>
        <v>0</v>
      </c>
      <c r="Q223" s="212"/>
      <c r="R223" s="213">
        <f>SUM(R224:R227)</f>
        <v>1.4525331963999999</v>
      </c>
      <c r="S223" s="212"/>
      <c r="T223" s="214">
        <f>SUM(T224:T227)</f>
        <v>1.6269</v>
      </c>
      <c r="AR223" s="215" t="s">
        <v>77</v>
      </c>
      <c r="AT223" s="216" t="s">
        <v>68</v>
      </c>
      <c r="AU223" s="216" t="s">
        <v>77</v>
      </c>
      <c r="AY223" s="215" t="s">
        <v>119</v>
      </c>
      <c r="BK223" s="217">
        <f>SUM(BK224:BK227)</f>
        <v>0</v>
      </c>
    </row>
    <row r="224" s="1" customFormat="1" ht="38.25" customHeight="1">
      <c r="B224" s="45"/>
      <c r="C224" s="220" t="s">
        <v>452</v>
      </c>
      <c r="D224" s="220" t="s">
        <v>122</v>
      </c>
      <c r="E224" s="221" t="s">
        <v>453</v>
      </c>
      <c r="F224" s="222" t="s">
        <v>454</v>
      </c>
      <c r="G224" s="223" t="s">
        <v>222</v>
      </c>
      <c r="H224" s="224">
        <v>21.692</v>
      </c>
      <c r="I224" s="225"/>
      <c r="J224" s="226">
        <f>ROUND(I224*H224,2)</f>
        <v>0</v>
      </c>
      <c r="K224" s="222" t="s">
        <v>223</v>
      </c>
      <c r="L224" s="71"/>
      <c r="M224" s="227" t="s">
        <v>21</v>
      </c>
      <c r="N224" s="228" t="s">
        <v>40</v>
      </c>
      <c r="O224" s="46"/>
      <c r="P224" s="229">
        <f>O224*H224</f>
        <v>0</v>
      </c>
      <c r="Q224" s="229">
        <v>0.066961699999999999</v>
      </c>
      <c r="R224" s="229">
        <f>Q224*H224</f>
        <v>1.4525331963999999</v>
      </c>
      <c r="S224" s="229">
        <v>0.074999999999999997</v>
      </c>
      <c r="T224" s="230">
        <f>S224*H224</f>
        <v>1.6269</v>
      </c>
      <c r="AR224" s="23" t="s">
        <v>127</v>
      </c>
      <c r="AT224" s="23" t="s">
        <v>122</v>
      </c>
      <c r="AU224" s="23" t="s">
        <v>79</v>
      </c>
      <c r="AY224" s="23" t="s">
        <v>119</v>
      </c>
      <c r="BE224" s="231">
        <f>IF(N224="základní",J224,0)</f>
        <v>0</v>
      </c>
      <c r="BF224" s="231">
        <f>IF(N224="snížená",J224,0)</f>
        <v>0</v>
      </c>
      <c r="BG224" s="231">
        <f>IF(N224="zákl. přenesená",J224,0)</f>
        <v>0</v>
      </c>
      <c r="BH224" s="231">
        <f>IF(N224="sníž. přenesená",J224,0)</f>
        <v>0</v>
      </c>
      <c r="BI224" s="231">
        <f>IF(N224="nulová",J224,0)</f>
        <v>0</v>
      </c>
      <c r="BJ224" s="23" t="s">
        <v>77</v>
      </c>
      <c r="BK224" s="231">
        <f>ROUND(I224*H224,2)</f>
        <v>0</v>
      </c>
      <c r="BL224" s="23" t="s">
        <v>127</v>
      </c>
      <c r="BM224" s="23" t="s">
        <v>455</v>
      </c>
    </row>
    <row r="225" s="12" customFormat="1">
      <c r="B225" s="243"/>
      <c r="C225" s="244"/>
      <c r="D225" s="234" t="s">
        <v>129</v>
      </c>
      <c r="E225" s="245" t="s">
        <v>21</v>
      </c>
      <c r="F225" s="246" t="s">
        <v>456</v>
      </c>
      <c r="G225" s="244"/>
      <c r="H225" s="247">
        <v>21.692</v>
      </c>
      <c r="I225" s="248"/>
      <c r="J225" s="244"/>
      <c r="K225" s="244"/>
      <c r="L225" s="249"/>
      <c r="M225" s="250"/>
      <c r="N225" s="251"/>
      <c r="O225" s="251"/>
      <c r="P225" s="251"/>
      <c r="Q225" s="251"/>
      <c r="R225" s="251"/>
      <c r="S225" s="251"/>
      <c r="T225" s="252"/>
      <c r="AT225" s="253" t="s">
        <v>129</v>
      </c>
      <c r="AU225" s="253" t="s">
        <v>79</v>
      </c>
      <c r="AV225" s="12" t="s">
        <v>79</v>
      </c>
      <c r="AW225" s="12" t="s">
        <v>33</v>
      </c>
      <c r="AX225" s="12" t="s">
        <v>77</v>
      </c>
      <c r="AY225" s="253" t="s">
        <v>119</v>
      </c>
    </row>
    <row r="226" s="1" customFormat="1" ht="16.5" customHeight="1">
      <c r="B226" s="45"/>
      <c r="C226" s="220" t="s">
        <v>457</v>
      </c>
      <c r="D226" s="220" t="s">
        <v>122</v>
      </c>
      <c r="E226" s="221" t="s">
        <v>458</v>
      </c>
      <c r="F226" s="222" t="s">
        <v>459</v>
      </c>
      <c r="G226" s="223" t="s">
        <v>222</v>
      </c>
      <c r="H226" s="224">
        <v>78.640000000000001</v>
      </c>
      <c r="I226" s="225"/>
      <c r="J226" s="226">
        <f>ROUND(I226*H226,2)</f>
        <v>0</v>
      </c>
      <c r="K226" s="222" t="s">
        <v>223</v>
      </c>
      <c r="L226" s="71"/>
      <c r="M226" s="227" t="s">
        <v>21</v>
      </c>
      <c r="N226" s="228" t="s">
        <v>40</v>
      </c>
      <c r="O226" s="46"/>
      <c r="P226" s="229">
        <f>O226*H226</f>
        <v>0</v>
      </c>
      <c r="Q226" s="229">
        <v>0</v>
      </c>
      <c r="R226" s="229">
        <f>Q226*H226</f>
        <v>0</v>
      </c>
      <c r="S226" s="229">
        <v>0</v>
      </c>
      <c r="T226" s="230">
        <f>S226*H226</f>
        <v>0</v>
      </c>
      <c r="AR226" s="23" t="s">
        <v>127</v>
      </c>
      <c r="AT226" s="23" t="s">
        <v>122</v>
      </c>
      <c r="AU226" s="23" t="s">
        <v>79</v>
      </c>
      <c r="AY226" s="23" t="s">
        <v>119</v>
      </c>
      <c r="BE226" s="231">
        <f>IF(N226="základní",J226,0)</f>
        <v>0</v>
      </c>
      <c r="BF226" s="231">
        <f>IF(N226="snížená",J226,0)</f>
        <v>0</v>
      </c>
      <c r="BG226" s="231">
        <f>IF(N226="zákl. přenesená",J226,0)</f>
        <v>0</v>
      </c>
      <c r="BH226" s="231">
        <f>IF(N226="sníž. přenesená",J226,0)</f>
        <v>0</v>
      </c>
      <c r="BI226" s="231">
        <f>IF(N226="nulová",J226,0)</f>
        <v>0</v>
      </c>
      <c r="BJ226" s="23" t="s">
        <v>77</v>
      </c>
      <c r="BK226" s="231">
        <f>ROUND(I226*H226,2)</f>
        <v>0</v>
      </c>
      <c r="BL226" s="23" t="s">
        <v>127</v>
      </c>
      <c r="BM226" s="23" t="s">
        <v>460</v>
      </c>
    </row>
    <row r="227" s="12" customFormat="1">
      <c r="B227" s="243"/>
      <c r="C227" s="244"/>
      <c r="D227" s="234" t="s">
        <v>129</v>
      </c>
      <c r="E227" s="245" t="s">
        <v>21</v>
      </c>
      <c r="F227" s="246" t="s">
        <v>461</v>
      </c>
      <c r="G227" s="244"/>
      <c r="H227" s="247">
        <v>78.640000000000001</v>
      </c>
      <c r="I227" s="248"/>
      <c r="J227" s="244"/>
      <c r="K227" s="244"/>
      <c r="L227" s="249"/>
      <c r="M227" s="250"/>
      <c r="N227" s="251"/>
      <c r="O227" s="251"/>
      <c r="P227" s="251"/>
      <c r="Q227" s="251"/>
      <c r="R227" s="251"/>
      <c r="S227" s="251"/>
      <c r="T227" s="252"/>
      <c r="AT227" s="253" t="s">
        <v>129</v>
      </c>
      <c r="AU227" s="253" t="s">
        <v>79</v>
      </c>
      <c r="AV227" s="12" t="s">
        <v>79</v>
      </c>
      <c r="AW227" s="12" t="s">
        <v>33</v>
      </c>
      <c r="AX227" s="12" t="s">
        <v>77</v>
      </c>
      <c r="AY227" s="253" t="s">
        <v>119</v>
      </c>
    </row>
    <row r="228" s="10" customFormat="1" ht="29.88" customHeight="1">
      <c r="B228" s="204"/>
      <c r="C228" s="205"/>
      <c r="D228" s="206" t="s">
        <v>68</v>
      </c>
      <c r="E228" s="218" t="s">
        <v>169</v>
      </c>
      <c r="F228" s="218" t="s">
        <v>462</v>
      </c>
      <c r="G228" s="205"/>
      <c r="H228" s="205"/>
      <c r="I228" s="208"/>
      <c r="J228" s="219">
        <f>BK228</f>
        <v>0</v>
      </c>
      <c r="K228" s="205"/>
      <c r="L228" s="210"/>
      <c r="M228" s="211"/>
      <c r="N228" s="212"/>
      <c r="O228" s="212"/>
      <c r="P228" s="213">
        <f>P229+SUM(P230:P271)</f>
        <v>0</v>
      </c>
      <c r="Q228" s="212"/>
      <c r="R228" s="213">
        <f>R229+SUM(R230:R271)</f>
        <v>29.078890447999996</v>
      </c>
      <c r="S228" s="212"/>
      <c r="T228" s="214">
        <f>T229+SUM(T230:T271)</f>
        <v>347.37387000000001</v>
      </c>
      <c r="AR228" s="215" t="s">
        <v>77</v>
      </c>
      <c r="AT228" s="216" t="s">
        <v>68</v>
      </c>
      <c r="AU228" s="216" t="s">
        <v>77</v>
      </c>
      <c r="AY228" s="215" t="s">
        <v>119</v>
      </c>
      <c r="BK228" s="217">
        <f>BK229+SUM(BK230:BK271)</f>
        <v>0</v>
      </c>
    </row>
    <row r="229" s="1" customFormat="1" ht="16.5" customHeight="1">
      <c r="B229" s="45"/>
      <c r="C229" s="220" t="s">
        <v>463</v>
      </c>
      <c r="D229" s="220" t="s">
        <v>122</v>
      </c>
      <c r="E229" s="221" t="s">
        <v>464</v>
      </c>
      <c r="F229" s="222" t="s">
        <v>465</v>
      </c>
      <c r="G229" s="223" t="s">
        <v>125</v>
      </c>
      <c r="H229" s="224">
        <v>64.599999999999994</v>
      </c>
      <c r="I229" s="225"/>
      <c r="J229" s="226">
        <f>ROUND(I229*H229,2)</f>
        <v>0</v>
      </c>
      <c r="K229" s="222" t="s">
        <v>21</v>
      </c>
      <c r="L229" s="71"/>
      <c r="M229" s="227" t="s">
        <v>21</v>
      </c>
      <c r="N229" s="228" t="s">
        <v>40</v>
      </c>
      <c r="O229" s="46"/>
      <c r="P229" s="229">
        <f>O229*H229</f>
        <v>0</v>
      </c>
      <c r="Q229" s="229">
        <v>0</v>
      </c>
      <c r="R229" s="229">
        <f>Q229*H229</f>
        <v>0</v>
      </c>
      <c r="S229" s="229">
        <v>0</v>
      </c>
      <c r="T229" s="230">
        <f>S229*H229</f>
        <v>0</v>
      </c>
      <c r="AR229" s="23" t="s">
        <v>127</v>
      </c>
      <c r="AT229" s="23" t="s">
        <v>122</v>
      </c>
      <c r="AU229" s="23" t="s">
        <v>79</v>
      </c>
      <c r="AY229" s="23" t="s">
        <v>119</v>
      </c>
      <c r="BE229" s="231">
        <f>IF(N229="základní",J229,0)</f>
        <v>0</v>
      </c>
      <c r="BF229" s="231">
        <f>IF(N229="snížená",J229,0)</f>
        <v>0</v>
      </c>
      <c r="BG229" s="231">
        <f>IF(N229="zákl. přenesená",J229,0)</f>
        <v>0</v>
      </c>
      <c r="BH229" s="231">
        <f>IF(N229="sníž. přenesená",J229,0)</f>
        <v>0</v>
      </c>
      <c r="BI229" s="231">
        <f>IF(N229="nulová",J229,0)</f>
        <v>0</v>
      </c>
      <c r="BJ229" s="23" t="s">
        <v>77</v>
      </c>
      <c r="BK229" s="231">
        <f>ROUND(I229*H229,2)</f>
        <v>0</v>
      </c>
      <c r="BL229" s="23" t="s">
        <v>127</v>
      </c>
      <c r="BM229" s="23" t="s">
        <v>466</v>
      </c>
    </row>
    <row r="230" s="12" customFormat="1">
      <c r="B230" s="243"/>
      <c r="C230" s="244"/>
      <c r="D230" s="234" t="s">
        <v>129</v>
      </c>
      <c r="E230" s="245" t="s">
        <v>21</v>
      </c>
      <c r="F230" s="246" t="s">
        <v>467</v>
      </c>
      <c r="G230" s="244"/>
      <c r="H230" s="247">
        <v>49.799999999999997</v>
      </c>
      <c r="I230" s="248"/>
      <c r="J230" s="244"/>
      <c r="K230" s="244"/>
      <c r="L230" s="249"/>
      <c r="M230" s="250"/>
      <c r="N230" s="251"/>
      <c r="O230" s="251"/>
      <c r="P230" s="251"/>
      <c r="Q230" s="251"/>
      <c r="R230" s="251"/>
      <c r="S230" s="251"/>
      <c r="T230" s="252"/>
      <c r="AT230" s="253" t="s">
        <v>129</v>
      </c>
      <c r="AU230" s="253" t="s">
        <v>79</v>
      </c>
      <c r="AV230" s="12" t="s">
        <v>79</v>
      </c>
      <c r="AW230" s="12" t="s">
        <v>33</v>
      </c>
      <c r="AX230" s="12" t="s">
        <v>69</v>
      </c>
      <c r="AY230" s="253" t="s">
        <v>119</v>
      </c>
    </row>
    <row r="231" s="12" customFormat="1">
      <c r="B231" s="243"/>
      <c r="C231" s="244"/>
      <c r="D231" s="234" t="s">
        <v>129</v>
      </c>
      <c r="E231" s="245" t="s">
        <v>21</v>
      </c>
      <c r="F231" s="246" t="s">
        <v>468</v>
      </c>
      <c r="G231" s="244"/>
      <c r="H231" s="247">
        <v>14.800000000000001</v>
      </c>
      <c r="I231" s="248"/>
      <c r="J231" s="244"/>
      <c r="K231" s="244"/>
      <c r="L231" s="249"/>
      <c r="M231" s="250"/>
      <c r="N231" s="251"/>
      <c r="O231" s="251"/>
      <c r="P231" s="251"/>
      <c r="Q231" s="251"/>
      <c r="R231" s="251"/>
      <c r="S231" s="251"/>
      <c r="T231" s="252"/>
      <c r="AT231" s="253" t="s">
        <v>129</v>
      </c>
      <c r="AU231" s="253" t="s">
        <v>79</v>
      </c>
      <c r="AV231" s="12" t="s">
        <v>79</v>
      </c>
      <c r="AW231" s="12" t="s">
        <v>33</v>
      </c>
      <c r="AX231" s="12" t="s">
        <v>69</v>
      </c>
      <c r="AY231" s="253" t="s">
        <v>119</v>
      </c>
    </row>
    <row r="232" s="13" customFormat="1">
      <c r="B232" s="267"/>
      <c r="C232" s="268"/>
      <c r="D232" s="234" t="s">
        <v>129</v>
      </c>
      <c r="E232" s="269" t="s">
        <v>21</v>
      </c>
      <c r="F232" s="270" t="s">
        <v>227</v>
      </c>
      <c r="G232" s="268"/>
      <c r="H232" s="271">
        <v>64.599999999999994</v>
      </c>
      <c r="I232" s="272"/>
      <c r="J232" s="268"/>
      <c r="K232" s="268"/>
      <c r="L232" s="273"/>
      <c r="M232" s="274"/>
      <c r="N232" s="275"/>
      <c r="O232" s="275"/>
      <c r="P232" s="275"/>
      <c r="Q232" s="275"/>
      <c r="R232" s="275"/>
      <c r="S232" s="275"/>
      <c r="T232" s="276"/>
      <c r="AT232" s="277" t="s">
        <v>129</v>
      </c>
      <c r="AU232" s="277" t="s">
        <v>79</v>
      </c>
      <c r="AV232" s="13" t="s">
        <v>127</v>
      </c>
      <c r="AW232" s="13" t="s">
        <v>33</v>
      </c>
      <c r="AX232" s="13" t="s">
        <v>77</v>
      </c>
      <c r="AY232" s="277" t="s">
        <v>119</v>
      </c>
    </row>
    <row r="233" s="1" customFormat="1" ht="16.5" customHeight="1">
      <c r="B233" s="45"/>
      <c r="C233" s="220" t="s">
        <v>469</v>
      </c>
      <c r="D233" s="220" t="s">
        <v>122</v>
      </c>
      <c r="E233" s="221" t="s">
        <v>470</v>
      </c>
      <c r="F233" s="222" t="s">
        <v>471</v>
      </c>
      <c r="G233" s="223" t="s">
        <v>164</v>
      </c>
      <c r="H233" s="224">
        <v>19.719999999999999</v>
      </c>
      <c r="I233" s="225"/>
      <c r="J233" s="226">
        <f>ROUND(I233*H233,2)</f>
        <v>0</v>
      </c>
      <c r="K233" s="222" t="s">
        <v>223</v>
      </c>
      <c r="L233" s="71"/>
      <c r="M233" s="227" t="s">
        <v>21</v>
      </c>
      <c r="N233" s="228" t="s">
        <v>40</v>
      </c>
      <c r="O233" s="46"/>
      <c r="P233" s="229">
        <f>O233*H233</f>
        <v>0</v>
      </c>
      <c r="Q233" s="229">
        <v>0.00117</v>
      </c>
      <c r="R233" s="229">
        <f>Q233*H233</f>
        <v>0.0230724</v>
      </c>
      <c r="S233" s="229">
        <v>0</v>
      </c>
      <c r="T233" s="230">
        <f>S233*H233</f>
        <v>0</v>
      </c>
      <c r="AR233" s="23" t="s">
        <v>127</v>
      </c>
      <c r="AT233" s="23" t="s">
        <v>122</v>
      </c>
      <c r="AU233" s="23" t="s">
        <v>79</v>
      </c>
      <c r="AY233" s="23" t="s">
        <v>119</v>
      </c>
      <c r="BE233" s="231">
        <f>IF(N233="základní",J233,0)</f>
        <v>0</v>
      </c>
      <c r="BF233" s="231">
        <f>IF(N233="snížená",J233,0)</f>
        <v>0</v>
      </c>
      <c r="BG233" s="231">
        <f>IF(N233="zákl. přenesená",J233,0)</f>
        <v>0</v>
      </c>
      <c r="BH233" s="231">
        <f>IF(N233="sníž. přenesená",J233,0)</f>
        <v>0</v>
      </c>
      <c r="BI233" s="231">
        <f>IF(N233="nulová",J233,0)</f>
        <v>0</v>
      </c>
      <c r="BJ233" s="23" t="s">
        <v>77</v>
      </c>
      <c r="BK233" s="231">
        <f>ROUND(I233*H233,2)</f>
        <v>0</v>
      </c>
      <c r="BL233" s="23" t="s">
        <v>127</v>
      </c>
      <c r="BM233" s="23" t="s">
        <v>472</v>
      </c>
    </row>
    <row r="234" s="12" customFormat="1">
      <c r="B234" s="243"/>
      <c r="C234" s="244"/>
      <c r="D234" s="234" t="s">
        <v>129</v>
      </c>
      <c r="E234" s="245" t="s">
        <v>21</v>
      </c>
      <c r="F234" s="246" t="s">
        <v>473</v>
      </c>
      <c r="G234" s="244"/>
      <c r="H234" s="247">
        <v>19.719999999999999</v>
      </c>
      <c r="I234" s="248"/>
      <c r="J234" s="244"/>
      <c r="K234" s="244"/>
      <c r="L234" s="249"/>
      <c r="M234" s="250"/>
      <c r="N234" s="251"/>
      <c r="O234" s="251"/>
      <c r="P234" s="251"/>
      <c r="Q234" s="251"/>
      <c r="R234" s="251"/>
      <c r="S234" s="251"/>
      <c r="T234" s="252"/>
      <c r="AT234" s="253" t="s">
        <v>129</v>
      </c>
      <c r="AU234" s="253" t="s">
        <v>79</v>
      </c>
      <c r="AV234" s="12" t="s">
        <v>79</v>
      </c>
      <c r="AW234" s="12" t="s">
        <v>33</v>
      </c>
      <c r="AX234" s="12" t="s">
        <v>77</v>
      </c>
      <c r="AY234" s="253" t="s">
        <v>119</v>
      </c>
    </row>
    <row r="235" s="1" customFormat="1" ht="16.5" customHeight="1">
      <c r="B235" s="45"/>
      <c r="C235" s="220" t="s">
        <v>474</v>
      </c>
      <c r="D235" s="220" t="s">
        <v>122</v>
      </c>
      <c r="E235" s="221" t="s">
        <v>475</v>
      </c>
      <c r="F235" s="222" t="s">
        <v>476</v>
      </c>
      <c r="G235" s="223" t="s">
        <v>164</v>
      </c>
      <c r="H235" s="224">
        <v>19.719999999999999</v>
      </c>
      <c r="I235" s="225"/>
      <c r="J235" s="226">
        <f>ROUND(I235*H235,2)</f>
        <v>0</v>
      </c>
      <c r="K235" s="222" t="s">
        <v>223</v>
      </c>
      <c r="L235" s="71"/>
      <c r="M235" s="227" t="s">
        <v>21</v>
      </c>
      <c r="N235" s="228" t="s">
        <v>40</v>
      </c>
      <c r="O235" s="46"/>
      <c r="P235" s="229">
        <f>O235*H235</f>
        <v>0</v>
      </c>
      <c r="Q235" s="229">
        <v>0.00066399999999999999</v>
      </c>
      <c r="R235" s="229">
        <f>Q235*H235</f>
        <v>0.013094079999999999</v>
      </c>
      <c r="S235" s="229">
        <v>0</v>
      </c>
      <c r="T235" s="230">
        <f>S235*H235</f>
        <v>0</v>
      </c>
      <c r="AR235" s="23" t="s">
        <v>127</v>
      </c>
      <c r="AT235" s="23" t="s">
        <v>122</v>
      </c>
      <c r="AU235" s="23" t="s">
        <v>79</v>
      </c>
      <c r="AY235" s="23" t="s">
        <v>119</v>
      </c>
      <c r="BE235" s="231">
        <f>IF(N235="základní",J235,0)</f>
        <v>0</v>
      </c>
      <c r="BF235" s="231">
        <f>IF(N235="snížená",J235,0)</f>
        <v>0</v>
      </c>
      <c r="BG235" s="231">
        <f>IF(N235="zákl. přenesená",J235,0)</f>
        <v>0</v>
      </c>
      <c r="BH235" s="231">
        <f>IF(N235="sníž. přenesená",J235,0)</f>
        <v>0</v>
      </c>
      <c r="BI235" s="231">
        <f>IF(N235="nulová",J235,0)</f>
        <v>0</v>
      </c>
      <c r="BJ235" s="23" t="s">
        <v>77</v>
      </c>
      <c r="BK235" s="231">
        <f>ROUND(I235*H235,2)</f>
        <v>0</v>
      </c>
      <c r="BL235" s="23" t="s">
        <v>127</v>
      </c>
      <c r="BM235" s="23" t="s">
        <v>477</v>
      </c>
    </row>
    <row r="236" s="12" customFormat="1">
      <c r="B236" s="243"/>
      <c r="C236" s="244"/>
      <c r="D236" s="234" t="s">
        <v>129</v>
      </c>
      <c r="E236" s="245" t="s">
        <v>21</v>
      </c>
      <c r="F236" s="246" t="s">
        <v>478</v>
      </c>
      <c r="G236" s="244"/>
      <c r="H236" s="247">
        <v>19.719999999999999</v>
      </c>
      <c r="I236" s="248"/>
      <c r="J236" s="244"/>
      <c r="K236" s="244"/>
      <c r="L236" s="249"/>
      <c r="M236" s="250"/>
      <c r="N236" s="251"/>
      <c r="O236" s="251"/>
      <c r="P236" s="251"/>
      <c r="Q236" s="251"/>
      <c r="R236" s="251"/>
      <c r="S236" s="251"/>
      <c r="T236" s="252"/>
      <c r="AT236" s="253" t="s">
        <v>129</v>
      </c>
      <c r="AU236" s="253" t="s">
        <v>79</v>
      </c>
      <c r="AV236" s="12" t="s">
        <v>79</v>
      </c>
      <c r="AW236" s="12" t="s">
        <v>33</v>
      </c>
      <c r="AX236" s="12" t="s">
        <v>77</v>
      </c>
      <c r="AY236" s="253" t="s">
        <v>119</v>
      </c>
    </row>
    <row r="237" s="1" customFormat="1" ht="25.5" customHeight="1">
      <c r="B237" s="45"/>
      <c r="C237" s="254" t="s">
        <v>479</v>
      </c>
      <c r="D237" s="254" t="s">
        <v>146</v>
      </c>
      <c r="E237" s="255" t="s">
        <v>480</v>
      </c>
      <c r="F237" s="256" t="s">
        <v>481</v>
      </c>
      <c r="G237" s="257" t="s">
        <v>149</v>
      </c>
      <c r="H237" s="258">
        <v>0.77200000000000002</v>
      </c>
      <c r="I237" s="259"/>
      <c r="J237" s="260">
        <f>ROUND(I237*H237,2)</f>
        <v>0</v>
      </c>
      <c r="K237" s="256" t="s">
        <v>223</v>
      </c>
      <c r="L237" s="261"/>
      <c r="M237" s="262" t="s">
        <v>21</v>
      </c>
      <c r="N237" s="263" t="s">
        <v>40</v>
      </c>
      <c r="O237" s="46"/>
      <c r="P237" s="229">
        <f>O237*H237</f>
        <v>0</v>
      </c>
      <c r="Q237" s="229">
        <v>1</v>
      </c>
      <c r="R237" s="229">
        <f>Q237*H237</f>
        <v>0.77200000000000002</v>
      </c>
      <c r="S237" s="229">
        <v>0</v>
      </c>
      <c r="T237" s="230">
        <f>S237*H237</f>
        <v>0</v>
      </c>
      <c r="AR237" s="23" t="s">
        <v>150</v>
      </c>
      <c r="AT237" s="23" t="s">
        <v>146</v>
      </c>
      <c r="AU237" s="23" t="s">
        <v>79</v>
      </c>
      <c r="AY237" s="23" t="s">
        <v>119</v>
      </c>
      <c r="BE237" s="231">
        <f>IF(N237="základní",J237,0)</f>
        <v>0</v>
      </c>
      <c r="BF237" s="231">
        <f>IF(N237="snížená",J237,0)</f>
        <v>0</v>
      </c>
      <c r="BG237" s="231">
        <f>IF(N237="zákl. přenesená",J237,0)</f>
        <v>0</v>
      </c>
      <c r="BH237" s="231">
        <f>IF(N237="sníž. přenesená",J237,0)</f>
        <v>0</v>
      </c>
      <c r="BI237" s="231">
        <f>IF(N237="nulová",J237,0)</f>
        <v>0</v>
      </c>
      <c r="BJ237" s="23" t="s">
        <v>77</v>
      </c>
      <c r="BK237" s="231">
        <f>ROUND(I237*H237,2)</f>
        <v>0</v>
      </c>
      <c r="BL237" s="23" t="s">
        <v>127</v>
      </c>
      <c r="BM237" s="23" t="s">
        <v>482</v>
      </c>
    </row>
    <row r="238" s="12" customFormat="1">
      <c r="B238" s="243"/>
      <c r="C238" s="244"/>
      <c r="D238" s="234" t="s">
        <v>129</v>
      </c>
      <c r="E238" s="245" t="s">
        <v>21</v>
      </c>
      <c r="F238" s="246" t="s">
        <v>483</v>
      </c>
      <c r="G238" s="244"/>
      <c r="H238" s="247">
        <v>0.77200000000000002</v>
      </c>
      <c r="I238" s="248"/>
      <c r="J238" s="244"/>
      <c r="K238" s="244"/>
      <c r="L238" s="249"/>
      <c r="M238" s="250"/>
      <c r="N238" s="251"/>
      <c r="O238" s="251"/>
      <c r="P238" s="251"/>
      <c r="Q238" s="251"/>
      <c r="R238" s="251"/>
      <c r="S238" s="251"/>
      <c r="T238" s="252"/>
      <c r="AT238" s="253" t="s">
        <v>129</v>
      </c>
      <c r="AU238" s="253" t="s">
        <v>79</v>
      </c>
      <c r="AV238" s="12" t="s">
        <v>79</v>
      </c>
      <c r="AW238" s="12" t="s">
        <v>33</v>
      </c>
      <c r="AX238" s="12" t="s">
        <v>77</v>
      </c>
      <c r="AY238" s="253" t="s">
        <v>119</v>
      </c>
    </row>
    <row r="239" s="1" customFormat="1" ht="25.5" customHeight="1">
      <c r="B239" s="45"/>
      <c r="C239" s="220" t="s">
        <v>484</v>
      </c>
      <c r="D239" s="220" t="s">
        <v>122</v>
      </c>
      <c r="E239" s="221" t="s">
        <v>485</v>
      </c>
      <c r="F239" s="222" t="s">
        <v>486</v>
      </c>
      <c r="G239" s="223" t="s">
        <v>222</v>
      </c>
      <c r="H239" s="224">
        <v>270.65600000000001</v>
      </c>
      <c r="I239" s="225"/>
      <c r="J239" s="226">
        <f>ROUND(I239*H239,2)</f>
        <v>0</v>
      </c>
      <c r="K239" s="222" t="s">
        <v>223</v>
      </c>
      <c r="L239" s="71"/>
      <c r="M239" s="227" t="s">
        <v>21</v>
      </c>
      <c r="N239" s="228" t="s">
        <v>40</v>
      </c>
      <c r="O239" s="46"/>
      <c r="P239" s="229">
        <f>O239*H239</f>
        <v>0</v>
      </c>
      <c r="Q239" s="229">
        <v>0.00124</v>
      </c>
      <c r="R239" s="229">
        <f>Q239*H239</f>
        <v>0.33561343999999999</v>
      </c>
      <c r="S239" s="229">
        <v>0</v>
      </c>
      <c r="T239" s="230">
        <f>S239*H239</f>
        <v>0</v>
      </c>
      <c r="AR239" s="23" t="s">
        <v>127</v>
      </c>
      <c r="AT239" s="23" t="s">
        <v>122</v>
      </c>
      <c r="AU239" s="23" t="s">
        <v>79</v>
      </c>
      <c r="AY239" s="23" t="s">
        <v>119</v>
      </c>
      <c r="BE239" s="231">
        <f>IF(N239="základní",J239,0)</f>
        <v>0</v>
      </c>
      <c r="BF239" s="231">
        <f>IF(N239="snížená",J239,0)</f>
        <v>0</v>
      </c>
      <c r="BG239" s="231">
        <f>IF(N239="zákl. přenesená",J239,0)</f>
        <v>0</v>
      </c>
      <c r="BH239" s="231">
        <f>IF(N239="sníž. přenesená",J239,0)</f>
        <v>0</v>
      </c>
      <c r="BI239" s="231">
        <f>IF(N239="nulová",J239,0)</f>
        <v>0</v>
      </c>
      <c r="BJ239" s="23" t="s">
        <v>77</v>
      </c>
      <c r="BK239" s="231">
        <f>ROUND(I239*H239,2)</f>
        <v>0</v>
      </c>
      <c r="BL239" s="23" t="s">
        <v>127</v>
      </c>
      <c r="BM239" s="23" t="s">
        <v>487</v>
      </c>
    </row>
    <row r="240" s="12" customFormat="1">
      <c r="B240" s="243"/>
      <c r="C240" s="244"/>
      <c r="D240" s="234" t="s">
        <v>129</v>
      </c>
      <c r="E240" s="245" t="s">
        <v>21</v>
      </c>
      <c r="F240" s="246" t="s">
        <v>488</v>
      </c>
      <c r="G240" s="244"/>
      <c r="H240" s="247">
        <v>270.65600000000001</v>
      </c>
      <c r="I240" s="248"/>
      <c r="J240" s="244"/>
      <c r="K240" s="244"/>
      <c r="L240" s="249"/>
      <c r="M240" s="250"/>
      <c r="N240" s="251"/>
      <c r="O240" s="251"/>
      <c r="P240" s="251"/>
      <c r="Q240" s="251"/>
      <c r="R240" s="251"/>
      <c r="S240" s="251"/>
      <c r="T240" s="252"/>
      <c r="AT240" s="253" t="s">
        <v>129</v>
      </c>
      <c r="AU240" s="253" t="s">
        <v>79</v>
      </c>
      <c r="AV240" s="12" t="s">
        <v>79</v>
      </c>
      <c r="AW240" s="12" t="s">
        <v>33</v>
      </c>
      <c r="AX240" s="12" t="s">
        <v>77</v>
      </c>
      <c r="AY240" s="253" t="s">
        <v>119</v>
      </c>
    </row>
    <row r="241" s="1" customFormat="1" ht="38.25" customHeight="1">
      <c r="B241" s="45"/>
      <c r="C241" s="220" t="s">
        <v>489</v>
      </c>
      <c r="D241" s="220" t="s">
        <v>122</v>
      </c>
      <c r="E241" s="221" t="s">
        <v>490</v>
      </c>
      <c r="F241" s="222" t="s">
        <v>491</v>
      </c>
      <c r="G241" s="223" t="s">
        <v>222</v>
      </c>
      <c r="H241" s="224">
        <v>49</v>
      </c>
      <c r="I241" s="225"/>
      <c r="J241" s="226">
        <f>ROUND(I241*H241,2)</f>
        <v>0</v>
      </c>
      <c r="K241" s="222" t="s">
        <v>223</v>
      </c>
      <c r="L241" s="71"/>
      <c r="M241" s="227" t="s">
        <v>21</v>
      </c>
      <c r="N241" s="228" t="s">
        <v>40</v>
      </c>
      <c r="O241" s="46"/>
      <c r="P241" s="229">
        <f>O241*H241</f>
        <v>0</v>
      </c>
      <c r="Q241" s="229">
        <v>0.30360999999999999</v>
      </c>
      <c r="R241" s="229">
        <f>Q241*H241</f>
        <v>14.87689</v>
      </c>
      <c r="S241" s="229">
        <v>0</v>
      </c>
      <c r="T241" s="230">
        <f>S241*H241</f>
        <v>0</v>
      </c>
      <c r="AR241" s="23" t="s">
        <v>127</v>
      </c>
      <c r="AT241" s="23" t="s">
        <v>122</v>
      </c>
      <c r="AU241" s="23" t="s">
        <v>79</v>
      </c>
      <c r="AY241" s="23" t="s">
        <v>119</v>
      </c>
      <c r="BE241" s="231">
        <f>IF(N241="základní",J241,0)</f>
        <v>0</v>
      </c>
      <c r="BF241" s="231">
        <f>IF(N241="snížená",J241,0)</f>
        <v>0</v>
      </c>
      <c r="BG241" s="231">
        <f>IF(N241="zákl. přenesená",J241,0)</f>
        <v>0</v>
      </c>
      <c r="BH241" s="231">
        <f>IF(N241="sníž. přenesená",J241,0)</f>
        <v>0</v>
      </c>
      <c r="BI241" s="231">
        <f>IF(N241="nulová",J241,0)</f>
        <v>0</v>
      </c>
      <c r="BJ241" s="23" t="s">
        <v>77</v>
      </c>
      <c r="BK241" s="231">
        <f>ROUND(I241*H241,2)</f>
        <v>0</v>
      </c>
      <c r="BL241" s="23" t="s">
        <v>127</v>
      </c>
      <c r="BM241" s="23" t="s">
        <v>492</v>
      </c>
    </row>
    <row r="242" s="11" customFormat="1">
      <c r="B242" s="232"/>
      <c r="C242" s="233"/>
      <c r="D242" s="234" t="s">
        <v>129</v>
      </c>
      <c r="E242" s="235" t="s">
        <v>21</v>
      </c>
      <c r="F242" s="236" t="s">
        <v>493</v>
      </c>
      <c r="G242" s="233"/>
      <c r="H242" s="235" t="s">
        <v>21</v>
      </c>
      <c r="I242" s="237"/>
      <c r="J242" s="233"/>
      <c r="K242" s="233"/>
      <c r="L242" s="238"/>
      <c r="M242" s="239"/>
      <c r="N242" s="240"/>
      <c r="O242" s="240"/>
      <c r="P242" s="240"/>
      <c r="Q242" s="240"/>
      <c r="R242" s="240"/>
      <c r="S242" s="240"/>
      <c r="T242" s="241"/>
      <c r="AT242" s="242" t="s">
        <v>129</v>
      </c>
      <c r="AU242" s="242" t="s">
        <v>79</v>
      </c>
      <c r="AV242" s="11" t="s">
        <v>77</v>
      </c>
      <c r="AW242" s="11" t="s">
        <v>33</v>
      </c>
      <c r="AX242" s="11" t="s">
        <v>69</v>
      </c>
      <c r="AY242" s="242" t="s">
        <v>119</v>
      </c>
    </row>
    <row r="243" s="12" customFormat="1">
      <c r="B243" s="243"/>
      <c r="C243" s="244"/>
      <c r="D243" s="234" t="s">
        <v>129</v>
      </c>
      <c r="E243" s="245" t="s">
        <v>21</v>
      </c>
      <c r="F243" s="246" t="s">
        <v>494</v>
      </c>
      <c r="G243" s="244"/>
      <c r="H243" s="247">
        <v>49</v>
      </c>
      <c r="I243" s="248"/>
      <c r="J243" s="244"/>
      <c r="K243" s="244"/>
      <c r="L243" s="249"/>
      <c r="M243" s="250"/>
      <c r="N243" s="251"/>
      <c r="O243" s="251"/>
      <c r="P243" s="251"/>
      <c r="Q243" s="251"/>
      <c r="R243" s="251"/>
      <c r="S243" s="251"/>
      <c r="T243" s="252"/>
      <c r="AT243" s="253" t="s">
        <v>129</v>
      </c>
      <c r="AU243" s="253" t="s">
        <v>79</v>
      </c>
      <c r="AV243" s="12" t="s">
        <v>79</v>
      </c>
      <c r="AW243" s="12" t="s">
        <v>33</v>
      </c>
      <c r="AX243" s="12" t="s">
        <v>77</v>
      </c>
      <c r="AY243" s="253" t="s">
        <v>119</v>
      </c>
    </row>
    <row r="244" s="1" customFormat="1" ht="25.5" customHeight="1">
      <c r="B244" s="45"/>
      <c r="C244" s="220" t="s">
        <v>495</v>
      </c>
      <c r="D244" s="220" t="s">
        <v>122</v>
      </c>
      <c r="E244" s="221" t="s">
        <v>496</v>
      </c>
      <c r="F244" s="222" t="s">
        <v>497</v>
      </c>
      <c r="G244" s="223" t="s">
        <v>176</v>
      </c>
      <c r="H244" s="224">
        <v>2</v>
      </c>
      <c r="I244" s="225"/>
      <c r="J244" s="226">
        <f>ROUND(I244*H244,2)</f>
        <v>0</v>
      </c>
      <c r="K244" s="222" t="s">
        <v>223</v>
      </c>
      <c r="L244" s="71"/>
      <c r="M244" s="227" t="s">
        <v>21</v>
      </c>
      <c r="N244" s="228" t="s">
        <v>40</v>
      </c>
      <c r="O244" s="46"/>
      <c r="P244" s="229">
        <f>O244*H244</f>
        <v>0</v>
      </c>
      <c r="Q244" s="229">
        <v>0.0064850000000000003</v>
      </c>
      <c r="R244" s="229">
        <f>Q244*H244</f>
        <v>0.012970000000000001</v>
      </c>
      <c r="S244" s="229">
        <v>0</v>
      </c>
      <c r="T244" s="230">
        <f>S244*H244</f>
        <v>0</v>
      </c>
      <c r="AR244" s="23" t="s">
        <v>127</v>
      </c>
      <c r="AT244" s="23" t="s">
        <v>122</v>
      </c>
      <c r="AU244" s="23" t="s">
        <v>79</v>
      </c>
      <c r="AY244" s="23" t="s">
        <v>119</v>
      </c>
      <c r="BE244" s="231">
        <f>IF(N244="základní",J244,0)</f>
        <v>0</v>
      </c>
      <c r="BF244" s="231">
        <f>IF(N244="snížená",J244,0)</f>
        <v>0</v>
      </c>
      <c r="BG244" s="231">
        <f>IF(N244="zákl. přenesená",J244,0)</f>
        <v>0</v>
      </c>
      <c r="BH244" s="231">
        <f>IF(N244="sníž. přenesená",J244,0)</f>
        <v>0</v>
      </c>
      <c r="BI244" s="231">
        <f>IF(N244="nulová",J244,0)</f>
        <v>0</v>
      </c>
      <c r="BJ244" s="23" t="s">
        <v>77</v>
      </c>
      <c r="BK244" s="231">
        <f>ROUND(I244*H244,2)</f>
        <v>0</v>
      </c>
      <c r="BL244" s="23" t="s">
        <v>127</v>
      </c>
      <c r="BM244" s="23" t="s">
        <v>498</v>
      </c>
    </row>
    <row r="245" s="12" customFormat="1">
      <c r="B245" s="243"/>
      <c r="C245" s="244"/>
      <c r="D245" s="234" t="s">
        <v>129</v>
      </c>
      <c r="E245" s="244"/>
      <c r="F245" s="246" t="s">
        <v>499</v>
      </c>
      <c r="G245" s="244"/>
      <c r="H245" s="247">
        <v>2</v>
      </c>
      <c r="I245" s="248"/>
      <c r="J245" s="244"/>
      <c r="K245" s="244"/>
      <c r="L245" s="249"/>
      <c r="M245" s="250"/>
      <c r="N245" s="251"/>
      <c r="O245" s="251"/>
      <c r="P245" s="251"/>
      <c r="Q245" s="251"/>
      <c r="R245" s="251"/>
      <c r="S245" s="251"/>
      <c r="T245" s="252"/>
      <c r="AT245" s="253" t="s">
        <v>129</v>
      </c>
      <c r="AU245" s="253" t="s">
        <v>79</v>
      </c>
      <c r="AV245" s="12" t="s">
        <v>79</v>
      </c>
      <c r="AW245" s="12" t="s">
        <v>6</v>
      </c>
      <c r="AX245" s="12" t="s">
        <v>77</v>
      </c>
      <c r="AY245" s="253" t="s">
        <v>119</v>
      </c>
    </row>
    <row r="246" s="1" customFormat="1" ht="16.5" customHeight="1">
      <c r="B246" s="45"/>
      <c r="C246" s="220" t="s">
        <v>500</v>
      </c>
      <c r="D246" s="220" t="s">
        <v>122</v>
      </c>
      <c r="E246" s="221" t="s">
        <v>501</v>
      </c>
      <c r="F246" s="222" t="s">
        <v>502</v>
      </c>
      <c r="G246" s="223" t="s">
        <v>125</v>
      </c>
      <c r="H246" s="224">
        <v>35.750999999999998</v>
      </c>
      <c r="I246" s="225"/>
      <c r="J246" s="226">
        <f>ROUND(I246*H246,2)</f>
        <v>0</v>
      </c>
      <c r="K246" s="222" t="s">
        <v>223</v>
      </c>
      <c r="L246" s="71"/>
      <c r="M246" s="227" t="s">
        <v>21</v>
      </c>
      <c r="N246" s="228" t="s">
        <v>40</v>
      </c>
      <c r="O246" s="46"/>
      <c r="P246" s="229">
        <f>O246*H246</f>
        <v>0</v>
      </c>
      <c r="Q246" s="229">
        <v>0.12</v>
      </c>
      <c r="R246" s="229">
        <f>Q246*H246</f>
        <v>4.2901199999999999</v>
      </c>
      <c r="S246" s="229">
        <v>2.4900000000000002</v>
      </c>
      <c r="T246" s="230">
        <f>S246*H246</f>
        <v>89.019990000000007</v>
      </c>
      <c r="AR246" s="23" t="s">
        <v>127</v>
      </c>
      <c r="AT246" s="23" t="s">
        <v>122</v>
      </c>
      <c r="AU246" s="23" t="s">
        <v>79</v>
      </c>
      <c r="AY246" s="23" t="s">
        <v>119</v>
      </c>
      <c r="BE246" s="231">
        <f>IF(N246="základní",J246,0)</f>
        <v>0</v>
      </c>
      <c r="BF246" s="231">
        <f>IF(N246="snížená",J246,0)</f>
        <v>0</v>
      </c>
      <c r="BG246" s="231">
        <f>IF(N246="zákl. přenesená",J246,0)</f>
        <v>0</v>
      </c>
      <c r="BH246" s="231">
        <f>IF(N246="sníž. přenesená",J246,0)</f>
        <v>0</v>
      </c>
      <c r="BI246" s="231">
        <f>IF(N246="nulová",J246,0)</f>
        <v>0</v>
      </c>
      <c r="BJ246" s="23" t="s">
        <v>77</v>
      </c>
      <c r="BK246" s="231">
        <f>ROUND(I246*H246,2)</f>
        <v>0</v>
      </c>
      <c r="BL246" s="23" t="s">
        <v>127</v>
      </c>
      <c r="BM246" s="23" t="s">
        <v>503</v>
      </c>
    </row>
    <row r="247" s="12" customFormat="1">
      <c r="B247" s="243"/>
      <c r="C247" s="244"/>
      <c r="D247" s="234" t="s">
        <v>129</v>
      </c>
      <c r="E247" s="245" t="s">
        <v>21</v>
      </c>
      <c r="F247" s="246" t="s">
        <v>504</v>
      </c>
      <c r="G247" s="244"/>
      <c r="H247" s="247">
        <v>13.961</v>
      </c>
      <c r="I247" s="248"/>
      <c r="J247" s="244"/>
      <c r="K247" s="244"/>
      <c r="L247" s="249"/>
      <c r="M247" s="250"/>
      <c r="N247" s="251"/>
      <c r="O247" s="251"/>
      <c r="P247" s="251"/>
      <c r="Q247" s="251"/>
      <c r="R247" s="251"/>
      <c r="S247" s="251"/>
      <c r="T247" s="252"/>
      <c r="AT247" s="253" t="s">
        <v>129</v>
      </c>
      <c r="AU247" s="253" t="s">
        <v>79</v>
      </c>
      <c r="AV247" s="12" t="s">
        <v>79</v>
      </c>
      <c r="AW247" s="12" t="s">
        <v>33</v>
      </c>
      <c r="AX247" s="12" t="s">
        <v>69</v>
      </c>
      <c r="AY247" s="253" t="s">
        <v>119</v>
      </c>
    </row>
    <row r="248" s="12" customFormat="1">
      <c r="B248" s="243"/>
      <c r="C248" s="244"/>
      <c r="D248" s="234" t="s">
        <v>129</v>
      </c>
      <c r="E248" s="245" t="s">
        <v>21</v>
      </c>
      <c r="F248" s="246" t="s">
        <v>505</v>
      </c>
      <c r="G248" s="244"/>
      <c r="H248" s="247">
        <v>21.789999999999999</v>
      </c>
      <c r="I248" s="248"/>
      <c r="J248" s="244"/>
      <c r="K248" s="244"/>
      <c r="L248" s="249"/>
      <c r="M248" s="250"/>
      <c r="N248" s="251"/>
      <c r="O248" s="251"/>
      <c r="P248" s="251"/>
      <c r="Q248" s="251"/>
      <c r="R248" s="251"/>
      <c r="S248" s="251"/>
      <c r="T248" s="252"/>
      <c r="AT248" s="253" t="s">
        <v>129</v>
      </c>
      <c r="AU248" s="253" t="s">
        <v>79</v>
      </c>
      <c r="AV248" s="12" t="s">
        <v>79</v>
      </c>
      <c r="AW248" s="12" t="s">
        <v>33</v>
      </c>
      <c r="AX248" s="12" t="s">
        <v>69</v>
      </c>
      <c r="AY248" s="253" t="s">
        <v>119</v>
      </c>
    </row>
    <row r="249" s="13" customFormat="1">
      <c r="B249" s="267"/>
      <c r="C249" s="268"/>
      <c r="D249" s="234" t="s">
        <v>129</v>
      </c>
      <c r="E249" s="269" t="s">
        <v>21</v>
      </c>
      <c r="F249" s="270" t="s">
        <v>227</v>
      </c>
      <c r="G249" s="268"/>
      <c r="H249" s="271">
        <v>35.750999999999998</v>
      </c>
      <c r="I249" s="272"/>
      <c r="J249" s="268"/>
      <c r="K249" s="268"/>
      <c r="L249" s="273"/>
      <c r="M249" s="274"/>
      <c r="N249" s="275"/>
      <c r="O249" s="275"/>
      <c r="P249" s="275"/>
      <c r="Q249" s="275"/>
      <c r="R249" s="275"/>
      <c r="S249" s="275"/>
      <c r="T249" s="276"/>
      <c r="AT249" s="277" t="s">
        <v>129</v>
      </c>
      <c r="AU249" s="277" t="s">
        <v>79</v>
      </c>
      <c r="AV249" s="13" t="s">
        <v>127</v>
      </c>
      <c r="AW249" s="13" t="s">
        <v>33</v>
      </c>
      <c r="AX249" s="13" t="s">
        <v>77</v>
      </c>
      <c r="AY249" s="277" t="s">
        <v>119</v>
      </c>
    </row>
    <row r="250" s="1" customFormat="1" ht="16.5" customHeight="1">
      <c r="B250" s="45"/>
      <c r="C250" s="220" t="s">
        <v>506</v>
      </c>
      <c r="D250" s="220" t="s">
        <v>122</v>
      </c>
      <c r="E250" s="221" t="s">
        <v>507</v>
      </c>
      <c r="F250" s="222" t="s">
        <v>508</v>
      </c>
      <c r="G250" s="223" t="s">
        <v>125</v>
      </c>
      <c r="H250" s="224">
        <v>137.22999999999999</v>
      </c>
      <c r="I250" s="225"/>
      <c r="J250" s="226">
        <f>ROUND(I250*H250,2)</f>
        <v>0</v>
      </c>
      <c r="K250" s="222" t="s">
        <v>223</v>
      </c>
      <c r="L250" s="71"/>
      <c r="M250" s="227" t="s">
        <v>21</v>
      </c>
      <c r="N250" s="228" t="s">
        <v>40</v>
      </c>
      <c r="O250" s="46"/>
      <c r="P250" s="229">
        <f>O250*H250</f>
        <v>0</v>
      </c>
      <c r="Q250" s="229">
        <v>0</v>
      </c>
      <c r="R250" s="229">
        <f>Q250*H250</f>
        <v>0</v>
      </c>
      <c r="S250" s="229">
        <v>1.8</v>
      </c>
      <c r="T250" s="230">
        <f>S250*H250</f>
        <v>247.01399999999998</v>
      </c>
      <c r="AR250" s="23" t="s">
        <v>127</v>
      </c>
      <c r="AT250" s="23" t="s">
        <v>122</v>
      </c>
      <c r="AU250" s="23" t="s">
        <v>79</v>
      </c>
      <c r="AY250" s="23" t="s">
        <v>119</v>
      </c>
      <c r="BE250" s="231">
        <f>IF(N250="základní",J250,0)</f>
        <v>0</v>
      </c>
      <c r="BF250" s="231">
        <f>IF(N250="snížená",J250,0)</f>
        <v>0</v>
      </c>
      <c r="BG250" s="231">
        <f>IF(N250="zákl. přenesená",J250,0)</f>
        <v>0</v>
      </c>
      <c r="BH250" s="231">
        <f>IF(N250="sníž. přenesená",J250,0)</f>
        <v>0</v>
      </c>
      <c r="BI250" s="231">
        <f>IF(N250="nulová",J250,0)</f>
        <v>0</v>
      </c>
      <c r="BJ250" s="23" t="s">
        <v>77</v>
      </c>
      <c r="BK250" s="231">
        <f>ROUND(I250*H250,2)</f>
        <v>0</v>
      </c>
      <c r="BL250" s="23" t="s">
        <v>127</v>
      </c>
      <c r="BM250" s="23" t="s">
        <v>509</v>
      </c>
    </row>
    <row r="251" s="12" customFormat="1">
      <c r="B251" s="243"/>
      <c r="C251" s="244"/>
      <c r="D251" s="234" t="s">
        <v>129</v>
      </c>
      <c r="E251" s="245" t="s">
        <v>21</v>
      </c>
      <c r="F251" s="246" t="s">
        <v>510</v>
      </c>
      <c r="G251" s="244"/>
      <c r="H251" s="247">
        <v>137.22999999999999</v>
      </c>
      <c r="I251" s="248"/>
      <c r="J251" s="244"/>
      <c r="K251" s="244"/>
      <c r="L251" s="249"/>
      <c r="M251" s="250"/>
      <c r="N251" s="251"/>
      <c r="O251" s="251"/>
      <c r="P251" s="251"/>
      <c r="Q251" s="251"/>
      <c r="R251" s="251"/>
      <c r="S251" s="251"/>
      <c r="T251" s="252"/>
      <c r="AT251" s="253" t="s">
        <v>129</v>
      </c>
      <c r="AU251" s="253" t="s">
        <v>79</v>
      </c>
      <c r="AV251" s="12" t="s">
        <v>79</v>
      </c>
      <c r="AW251" s="12" t="s">
        <v>33</v>
      </c>
      <c r="AX251" s="12" t="s">
        <v>77</v>
      </c>
      <c r="AY251" s="253" t="s">
        <v>119</v>
      </c>
    </row>
    <row r="252" s="1" customFormat="1" ht="16.5" customHeight="1">
      <c r="B252" s="45"/>
      <c r="C252" s="220" t="s">
        <v>511</v>
      </c>
      <c r="D252" s="220" t="s">
        <v>122</v>
      </c>
      <c r="E252" s="221" t="s">
        <v>512</v>
      </c>
      <c r="F252" s="222" t="s">
        <v>513</v>
      </c>
      <c r="G252" s="223" t="s">
        <v>125</v>
      </c>
      <c r="H252" s="224">
        <v>3.302</v>
      </c>
      <c r="I252" s="225"/>
      <c r="J252" s="226">
        <f>ROUND(I252*H252,2)</f>
        <v>0</v>
      </c>
      <c r="K252" s="222" t="s">
        <v>223</v>
      </c>
      <c r="L252" s="71"/>
      <c r="M252" s="227" t="s">
        <v>21</v>
      </c>
      <c r="N252" s="228" t="s">
        <v>40</v>
      </c>
      <c r="O252" s="46"/>
      <c r="P252" s="229">
        <f>O252*H252</f>
        <v>0</v>
      </c>
      <c r="Q252" s="229">
        <v>0</v>
      </c>
      <c r="R252" s="229">
        <f>Q252*H252</f>
        <v>0</v>
      </c>
      <c r="S252" s="229">
        <v>2.6000000000000001</v>
      </c>
      <c r="T252" s="230">
        <f>S252*H252</f>
        <v>8.5852000000000004</v>
      </c>
      <c r="AR252" s="23" t="s">
        <v>127</v>
      </c>
      <c r="AT252" s="23" t="s">
        <v>122</v>
      </c>
      <c r="AU252" s="23" t="s">
        <v>79</v>
      </c>
      <c r="AY252" s="23" t="s">
        <v>119</v>
      </c>
      <c r="BE252" s="231">
        <f>IF(N252="základní",J252,0)</f>
        <v>0</v>
      </c>
      <c r="BF252" s="231">
        <f>IF(N252="snížená",J252,0)</f>
        <v>0</v>
      </c>
      <c r="BG252" s="231">
        <f>IF(N252="zákl. přenesená",J252,0)</f>
        <v>0</v>
      </c>
      <c r="BH252" s="231">
        <f>IF(N252="sníž. přenesená",J252,0)</f>
        <v>0</v>
      </c>
      <c r="BI252" s="231">
        <f>IF(N252="nulová",J252,0)</f>
        <v>0</v>
      </c>
      <c r="BJ252" s="23" t="s">
        <v>77</v>
      </c>
      <c r="BK252" s="231">
        <f>ROUND(I252*H252,2)</f>
        <v>0</v>
      </c>
      <c r="BL252" s="23" t="s">
        <v>127</v>
      </c>
      <c r="BM252" s="23" t="s">
        <v>514</v>
      </c>
    </row>
    <row r="253" s="12" customFormat="1">
      <c r="B253" s="243"/>
      <c r="C253" s="244"/>
      <c r="D253" s="234" t="s">
        <v>129</v>
      </c>
      <c r="E253" s="245" t="s">
        <v>21</v>
      </c>
      <c r="F253" s="246" t="s">
        <v>515</v>
      </c>
      <c r="G253" s="244"/>
      <c r="H253" s="247">
        <v>1.534</v>
      </c>
      <c r="I253" s="248"/>
      <c r="J253" s="244"/>
      <c r="K253" s="244"/>
      <c r="L253" s="249"/>
      <c r="M253" s="250"/>
      <c r="N253" s="251"/>
      <c r="O253" s="251"/>
      <c r="P253" s="251"/>
      <c r="Q253" s="251"/>
      <c r="R253" s="251"/>
      <c r="S253" s="251"/>
      <c r="T253" s="252"/>
      <c r="AT253" s="253" t="s">
        <v>129</v>
      </c>
      <c r="AU253" s="253" t="s">
        <v>79</v>
      </c>
      <c r="AV253" s="12" t="s">
        <v>79</v>
      </c>
      <c r="AW253" s="12" t="s">
        <v>33</v>
      </c>
      <c r="AX253" s="12" t="s">
        <v>69</v>
      </c>
      <c r="AY253" s="253" t="s">
        <v>119</v>
      </c>
    </row>
    <row r="254" s="12" customFormat="1">
      <c r="B254" s="243"/>
      <c r="C254" s="244"/>
      <c r="D254" s="234" t="s">
        <v>129</v>
      </c>
      <c r="E254" s="245" t="s">
        <v>21</v>
      </c>
      <c r="F254" s="246" t="s">
        <v>516</v>
      </c>
      <c r="G254" s="244"/>
      <c r="H254" s="247">
        <v>1.768</v>
      </c>
      <c r="I254" s="248"/>
      <c r="J254" s="244"/>
      <c r="K254" s="244"/>
      <c r="L254" s="249"/>
      <c r="M254" s="250"/>
      <c r="N254" s="251"/>
      <c r="O254" s="251"/>
      <c r="P254" s="251"/>
      <c r="Q254" s="251"/>
      <c r="R254" s="251"/>
      <c r="S254" s="251"/>
      <c r="T254" s="252"/>
      <c r="AT254" s="253" t="s">
        <v>129</v>
      </c>
      <c r="AU254" s="253" t="s">
        <v>79</v>
      </c>
      <c r="AV254" s="12" t="s">
        <v>79</v>
      </c>
      <c r="AW254" s="12" t="s">
        <v>33</v>
      </c>
      <c r="AX254" s="12" t="s">
        <v>69</v>
      </c>
      <c r="AY254" s="253" t="s">
        <v>119</v>
      </c>
    </row>
    <row r="255" s="13" customFormat="1">
      <c r="B255" s="267"/>
      <c r="C255" s="268"/>
      <c r="D255" s="234" t="s">
        <v>129</v>
      </c>
      <c r="E255" s="269" t="s">
        <v>21</v>
      </c>
      <c r="F255" s="270" t="s">
        <v>227</v>
      </c>
      <c r="G255" s="268"/>
      <c r="H255" s="271">
        <v>3.302</v>
      </c>
      <c r="I255" s="272"/>
      <c r="J255" s="268"/>
      <c r="K255" s="268"/>
      <c r="L255" s="273"/>
      <c r="M255" s="274"/>
      <c r="N255" s="275"/>
      <c r="O255" s="275"/>
      <c r="P255" s="275"/>
      <c r="Q255" s="275"/>
      <c r="R255" s="275"/>
      <c r="S255" s="275"/>
      <c r="T255" s="276"/>
      <c r="AT255" s="277" t="s">
        <v>129</v>
      </c>
      <c r="AU255" s="277" t="s">
        <v>79</v>
      </c>
      <c r="AV255" s="13" t="s">
        <v>127</v>
      </c>
      <c r="AW255" s="13" t="s">
        <v>33</v>
      </c>
      <c r="AX255" s="13" t="s">
        <v>77</v>
      </c>
      <c r="AY255" s="277" t="s">
        <v>119</v>
      </c>
    </row>
    <row r="256" s="1" customFormat="1" ht="25.5" customHeight="1">
      <c r="B256" s="45"/>
      <c r="C256" s="220" t="s">
        <v>517</v>
      </c>
      <c r="D256" s="220" t="s">
        <v>122</v>
      </c>
      <c r="E256" s="221" t="s">
        <v>518</v>
      </c>
      <c r="F256" s="222" t="s">
        <v>519</v>
      </c>
      <c r="G256" s="223" t="s">
        <v>222</v>
      </c>
      <c r="H256" s="224">
        <v>66.640000000000001</v>
      </c>
      <c r="I256" s="225"/>
      <c r="J256" s="226">
        <f>ROUND(I256*H256,2)</f>
        <v>0</v>
      </c>
      <c r="K256" s="222" t="s">
        <v>223</v>
      </c>
      <c r="L256" s="71"/>
      <c r="M256" s="227" t="s">
        <v>21</v>
      </c>
      <c r="N256" s="228" t="s">
        <v>40</v>
      </c>
      <c r="O256" s="46"/>
      <c r="P256" s="229">
        <f>O256*H256</f>
        <v>0</v>
      </c>
      <c r="Q256" s="229">
        <v>0</v>
      </c>
      <c r="R256" s="229">
        <f>Q256*H256</f>
        <v>0</v>
      </c>
      <c r="S256" s="229">
        <v>0.0395</v>
      </c>
      <c r="T256" s="230">
        <f>S256*H256</f>
        <v>2.6322800000000002</v>
      </c>
      <c r="AR256" s="23" t="s">
        <v>127</v>
      </c>
      <c r="AT256" s="23" t="s">
        <v>122</v>
      </c>
      <c r="AU256" s="23" t="s">
        <v>79</v>
      </c>
      <c r="AY256" s="23" t="s">
        <v>119</v>
      </c>
      <c r="BE256" s="231">
        <f>IF(N256="základní",J256,0)</f>
        <v>0</v>
      </c>
      <c r="BF256" s="231">
        <f>IF(N256="snížená",J256,0)</f>
        <v>0</v>
      </c>
      <c r="BG256" s="231">
        <f>IF(N256="zákl. přenesená",J256,0)</f>
        <v>0</v>
      </c>
      <c r="BH256" s="231">
        <f>IF(N256="sníž. přenesená",J256,0)</f>
        <v>0</v>
      </c>
      <c r="BI256" s="231">
        <f>IF(N256="nulová",J256,0)</f>
        <v>0</v>
      </c>
      <c r="BJ256" s="23" t="s">
        <v>77</v>
      </c>
      <c r="BK256" s="231">
        <f>ROUND(I256*H256,2)</f>
        <v>0</v>
      </c>
      <c r="BL256" s="23" t="s">
        <v>127</v>
      </c>
      <c r="BM256" s="23" t="s">
        <v>520</v>
      </c>
    </row>
    <row r="257" s="12" customFormat="1">
      <c r="B257" s="243"/>
      <c r="C257" s="244"/>
      <c r="D257" s="234" t="s">
        <v>129</v>
      </c>
      <c r="E257" s="245" t="s">
        <v>21</v>
      </c>
      <c r="F257" s="246" t="s">
        <v>521</v>
      </c>
      <c r="G257" s="244"/>
      <c r="H257" s="247">
        <v>66.640000000000001</v>
      </c>
      <c r="I257" s="248"/>
      <c r="J257" s="244"/>
      <c r="K257" s="244"/>
      <c r="L257" s="249"/>
      <c r="M257" s="250"/>
      <c r="N257" s="251"/>
      <c r="O257" s="251"/>
      <c r="P257" s="251"/>
      <c r="Q257" s="251"/>
      <c r="R257" s="251"/>
      <c r="S257" s="251"/>
      <c r="T257" s="252"/>
      <c r="AT257" s="253" t="s">
        <v>129</v>
      </c>
      <c r="AU257" s="253" t="s">
        <v>79</v>
      </c>
      <c r="AV257" s="12" t="s">
        <v>79</v>
      </c>
      <c r="AW257" s="12" t="s">
        <v>33</v>
      </c>
      <c r="AX257" s="12" t="s">
        <v>69</v>
      </c>
      <c r="AY257" s="253" t="s">
        <v>119</v>
      </c>
    </row>
    <row r="258" s="13" customFormat="1">
      <c r="B258" s="267"/>
      <c r="C258" s="268"/>
      <c r="D258" s="234" t="s">
        <v>129</v>
      </c>
      <c r="E258" s="269" t="s">
        <v>21</v>
      </c>
      <c r="F258" s="270" t="s">
        <v>227</v>
      </c>
      <c r="G258" s="268"/>
      <c r="H258" s="271">
        <v>66.640000000000001</v>
      </c>
      <c r="I258" s="272"/>
      <c r="J258" s="268"/>
      <c r="K258" s="268"/>
      <c r="L258" s="273"/>
      <c r="M258" s="274"/>
      <c r="N258" s="275"/>
      <c r="O258" s="275"/>
      <c r="P258" s="275"/>
      <c r="Q258" s="275"/>
      <c r="R258" s="275"/>
      <c r="S258" s="275"/>
      <c r="T258" s="276"/>
      <c r="AT258" s="277" t="s">
        <v>129</v>
      </c>
      <c r="AU258" s="277" t="s">
        <v>79</v>
      </c>
      <c r="AV258" s="13" t="s">
        <v>127</v>
      </c>
      <c r="AW258" s="13" t="s">
        <v>33</v>
      </c>
      <c r="AX258" s="13" t="s">
        <v>77</v>
      </c>
      <c r="AY258" s="277" t="s">
        <v>119</v>
      </c>
    </row>
    <row r="259" s="1" customFormat="1" ht="25.5" customHeight="1">
      <c r="B259" s="45"/>
      <c r="C259" s="220" t="s">
        <v>522</v>
      </c>
      <c r="D259" s="220" t="s">
        <v>122</v>
      </c>
      <c r="E259" s="221" t="s">
        <v>523</v>
      </c>
      <c r="F259" s="222" t="s">
        <v>524</v>
      </c>
      <c r="G259" s="223" t="s">
        <v>222</v>
      </c>
      <c r="H259" s="224">
        <v>20</v>
      </c>
      <c r="I259" s="225"/>
      <c r="J259" s="226">
        <f>ROUND(I259*H259,2)</f>
        <v>0</v>
      </c>
      <c r="K259" s="222" t="s">
        <v>223</v>
      </c>
      <c r="L259" s="71"/>
      <c r="M259" s="227" t="s">
        <v>21</v>
      </c>
      <c r="N259" s="228" t="s">
        <v>40</v>
      </c>
      <c r="O259" s="46"/>
      <c r="P259" s="229">
        <f>O259*H259</f>
        <v>0</v>
      </c>
      <c r="Q259" s="229">
        <v>0.0085500000000000003</v>
      </c>
      <c r="R259" s="229">
        <f>Q259*H259</f>
        <v>0.17100000000000001</v>
      </c>
      <c r="S259" s="229">
        <v>0</v>
      </c>
      <c r="T259" s="230">
        <f>S259*H259</f>
        <v>0</v>
      </c>
      <c r="AR259" s="23" t="s">
        <v>127</v>
      </c>
      <c r="AT259" s="23" t="s">
        <v>122</v>
      </c>
      <c r="AU259" s="23" t="s">
        <v>79</v>
      </c>
      <c r="AY259" s="23" t="s">
        <v>119</v>
      </c>
      <c r="BE259" s="231">
        <f>IF(N259="základní",J259,0)</f>
        <v>0</v>
      </c>
      <c r="BF259" s="231">
        <f>IF(N259="snížená",J259,0)</f>
        <v>0</v>
      </c>
      <c r="BG259" s="231">
        <f>IF(N259="zákl. přenesená",J259,0)</f>
        <v>0</v>
      </c>
      <c r="BH259" s="231">
        <f>IF(N259="sníž. přenesená",J259,0)</f>
        <v>0</v>
      </c>
      <c r="BI259" s="231">
        <f>IF(N259="nulová",J259,0)</f>
        <v>0</v>
      </c>
      <c r="BJ259" s="23" t="s">
        <v>77</v>
      </c>
      <c r="BK259" s="231">
        <f>ROUND(I259*H259,2)</f>
        <v>0</v>
      </c>
      <c r="BL259" s="23" t="s">
        <v>127</v>
      </c>
      <c r="BM259" s="23" t="s">
        <v>525</v>
      </c>
    </row>
    <row r="260" s="11" customFormat="1">
      <c r="B260" s="232"/>
      <c r="C260" s="233"/>
      <c r="D260" s="234" t="s">
        <v>129</v>
      </c>
      <c r="E260" s="235" t="s">
        <v>21</v>
      </c>
      <c r="F260" s="236" t="s">
        <v>526</v>
      </c>
      <c r="G260" s="233"/>
      <c r="H260" s="235" t="s">
        <v>21</v>
      </c>
      <c r="I260" s="237"/>
      <c r="J260" s="233"/>
      <c r="K260" s="233"/>
      <c r="L260" s="238"/>
      <c r="M260" s="239"/>
      <c r="N260" s="240"/>
      <c r="O260" s="240"/>
      <c r="P260" s="240"/>
      <c r="Q260" s="240"/>
      <c r="R260" s="240"/>
      <c r="S260" s="240"/>
      <c r="T260" s="241"/>
      <c r="AT260" s="242" t="s">
        <v>129</v>
      </c>
      <c r="AU260" s="242" t="s">
        <v>79</v>
      </c>
      <c r="AV260" s="11" t="s">
        <v>77</v>
      </c>
      <c r="AW260" s="11" t="s">
        <v>33</v>
      </c>
      <c r="AX260" s="11" t="s">
        <v>69</v>
      </c>
      <c r="AY260" s="242" t="s">
        <v>119</v>
      </c>
    </row>
    <row r="261" s="12" customFormat="1">
      <c r="B261" s="243"/>
      <c r="C261" s="244"/>
      <c r="D261" s="234" t="s">
        <v>129</v>
      </c>
      <c r="E261" s="245" t="s">
        <v>21</v>
      </c>
      <c r="F261" s="246" t="s">
        <v>309</v>
      </c>
      <c r="G261" s="244"/>
      <c r="H261" s="247">
        <v>20</v>
      </c>
      <c r="I261" s="248"/>
      <c r="J261" s="244"/>
      <c r="K261" s="244"/>
      <c r="L261" s="249"/>
      <c r="M261" s="250"/>
      <c r="N261" s="251"/>
      <c r="O261" s="251"/>
      <c r="P261" s="251"/>
      <c r="Q261" s="251"/>
      <c r="R261" s="251"/>
      <c r="S261" s="251"/>
      <c r="T261" s="252"/>
      <c r="AT261" s="253" t="s">
        <v>129</v>
      </c>
      <c r="AU261" s="253" t="s">
        <v>79</v>
      </c>
      <c r="AV261" s="12" t="s">
        <v>79</v>
      </c>
      <c r="AW261" s="12" t="s">
        <v>33</v>
      </c>
      <c r="AX261" s="12" t="s">
        <v>77</v>
      </c>
      <c r="AY261" s="253" t="s">
        <v>119</v>
      </c>
    </row>
    <row r="262" s="1" customFormat="1" ht="25.5" customHeight="1">
      <c r="B262" s="45"/>
      <c r="C262" s="220" t="s">
        <v>527</v>
      </c>
      <c r="D262" s="220" t="s">
        <v>122</v>
      </c>
      <c r="E262" s="221" t="s">
        <v>528</v>
      </c>
      <c r="F262" s="222" t="s">
        <v>529</v>
      </c>
      <c r="G262" s="223" t="s">
        <v>125</v>
      </c>
      <c r="H262" s="224">
        <v>12</v>
      </c>
      <c r="I262" s="225"/>
      <c r="J262" s="226">
        <f>ROUND(I262*H262,2)</f>
        <v>0</v>
      </c>
      <c r="K262" s="222" t="s">
        <v>223</v>
      </c>
      <c r="L262" s="71"/>
      <c r="M262" s="227" t="s">
        <v>21</v>
      </c>
      <c r="N262" s="228" t="s">
        <v>40</v>
      </c>
      <c r="O262" s="46"/>
      <c r="P262" s="229">
        <f>O262*H262</f>
        <v>0</v>
      </c>
      <c r="Q262" s="229">
        <v>0.48818</v>
      </c>
      <c r="R262" s="229">
        <f>Q262*H262</f>
        <v>5.8581599999999998</v>
      </c>
      <c r="S262" s="229">
        <v>0</v>
      </c>
      <c r="T262" s="230">
        <f>S262*H262</f>
        <v>0</v>
      </c>
      <c r="AR262" s="23" t="s">
        <v>127</v>
      </c>
      <c r="AT262" s="23" t="s">
        <v>122</v>
      </c>
      <c r="AU262" s="23" t="s">
        <v>79</v>
      </c>
      <c r="AY262" s="23" t="s">
        <v>119</v>
      </c>
      <c r="BE262" s="231">
        <f>IF(N262="základní",J262,0)</f>
        <v>0</v>
      </c>
      <c r="BF262" s="231">
        <f>IF(N262="snížená",J262,0)</f>
        <v>0</v>
      </c>
      <c r="BG262" s="231">
        <f>IF(N262="zákl. přenesená",J262,0)</f>
        <v>0</v>
      </c>
      <c r="BH262" s="231">
        <f>IF(N262="sníž. přenesená",J262,0)</f>
        <v>0</v>
      </c>
      <c r="BI262" s="231">
        <f>IF(N262="nulová",J262,0)</f>
        <v>0</v>
      </c>
      <c r="BJ262" s="23" t="s">
        <v>77</v>
      </c>
      <c r="BK262" s="231">
        <f>ROUND(I262*H262,2)</f>
        <v>0</v>
      </c>
      <c r="BL262" s="23" t="s">
        <v>127</v>
      </c>
      <c r="BM262" s="23" t="s">
        <v>530</v>
      </c>
    </row>
    <row r="263" s="11" customFormat="1">
      <c r="B263" s="232"/>
      <c r="C263" s="233"/>
      <c r="D263" s="234" t="s">
        <v>129</v>
      </c>
      <c r="E263" s="235" t="s">
        <v>21</v>
      </c>
      <c r="F263" s="236" t="s">
        <v>531</v>
      </c>
      <c r="G263" s="233"/>
      <c r="H263" s="235" t="s">
        <v>21</v>
      </c>
      <c r="I263" s="237"/>
      <c r="J263" s="233"/>
      <c r="K263" s="233"/>
      <c r="L263" s="238"/>
      <c r="M263" s="239"/>
      <c r="N263" s="240"/>
      <c r="O263" s="240"/>
      <c r="P263" s="240"/>
      <c r="Q263" s="240"/>
      <c r="R263" s="240"/>
      <c r="S263" s="240"/>
      <c r="T263" s="241"/>
      <c r="AT263" s="242" t="s">
        <v>129</v>
      </c>
      <c r="AU263" s="242" t="s">
        <v>79</v>
      </c>
      <c r="AV263" s="11" t="s">
        <v>77</v>
      </c>
      <c r="AW263" s="11" t="s">
        <v>33</v>
      </c>
      <c r="AX263" s="11" t="s">
        <v>69</v>
      </c>
      <c r="AY263" s="242" t="s">
        <v>119</v>
      </c>
    </row>
    <row r="264" s="12" customFormat="1">
      <c r="B264" s="243"/>
      <c r="C264" s="244"/>
      <c r="D264" s="234" t="s">
        <v>129</v>
      </c>
      <c r="E264" s="245" t="s">
        <v>21</v>
      </c>
      <c r="F264" s="246" t="s">
        <v>532</v>
      </c>
      <c r="G264" s="244"/>
      <c r="H264" s="247">
        <v>12</v>
      </c>
      <c r="I264" s="248"/>
      <c r="J264" s="244"/>
      <c r="K264" s="244"/>
      <c r="L264" s="249"/>
      <c r="M264" s="250"/>
      <c r="N264" s="251"/>
      <c r="O264" s="251"/>
      <c r="P264" s="251"/>
      <c r="Q264" s="251"/>
      <c r="R264" s="251"/>
      <c r="S264" s="251"/>
      <c r="T264" s="252"/>
      <c r="AT264" s="253" t="s">
        <v>129</v>
      </c>
      <c r="AU264" s="253" t="s">
        <v>79</v>
      </c>
      <c r="AV264" s="12" t="s">
        <v>79</v>
      </c>
      <c r="AW264" s="12" t="s">
        <v>33</v>
      </c>
      <c r="AX264" s="12" t="s">
        <v>77</v>
      </c>
      <c r="AY264" s="253" t="s">
        <v>119</v>
      </c>
    </row>
    <row r="265" s="1" customFormat="1" ht="25.5" customHeight="1">
      <c r="B265" s="45"/>
      <c r="C265" s="220" t="s">
        <v>533</v>
      </c>
      <c r="D265" s="220" t="s">
        <v>122</v>
      </c>
      <c r="E265" s="221" t="s">
        <v>534</v>
      </c>
      <c r="F265" s="222" t="s">
        <v>535</v>
      </c>
      <c r="G265" s="223" t="s">
        <v>222</v>
      </c>
      <c r="H265" s="224">
        <v>66.640000000000001</v>
      </c>
      <c r="I265" s="225"/>
      <c r="J265" s="226">
        <f>ROUND(I265*H265,2)</f>
        <v>0</v>
      </c>
      <c r="K265" s="222" t="s">
        <v>223</v>
      </c>
      <c r="L265" s="71"/>
      <c r="M265" s="227" t="s">
        <v>21</v>
      </c>
      <c r="N265" s="228" t="s">
        <v>40</v>
      </c>
      <c r="O265" s="46"/>
      <c r="P265" s="229">
        <f>O265*H265</f>
        <v>0</v>
      </c>
      <c r="Q265" s="229">
        <v>0.039081999999999999</v>
      </c>
      <c r="R265" s="229">
        <f>Q265*H265</f>
        <v>2.60442448</v>
      </c>
      <c r="S265" s="229">
        <v>0</v>
      </c>
      <c r="T265" s="230">
        <f>S265*H265</f>
        <v>0</v>
      </c>
      <c r="AR265" s="23" t="s">
        <v>127</v>
      </c>
      <c r="AT265" s="23" t="s">
        <v>122</v>
      </c>
      <c r="AU265" s="23" t="s">
        <v>79</v>
      </c>
      <c r="AY265" s="23" t="s">
        <v>119</v>
      </c>
      <c r="BE265" s="231">
        <f>IF(N265="základní",J265,0)</f>
        <v>0</v>
      </c>
      <c r="BF265" s="231">
        <f>IF(N265="snížená",J265,0)</f>
        <v>0</v>
      </c>
      <c r="BG265" s="231">
        <f>IF(N265="zákl. přenesená",J265,0)</f>
        <v>0</v>
      </c>
      <c r="BH265" s="231">
        <f>IF(N265="sníž. přenesená",J265,0)</f>
        <v>0</v>
      </c>
      <c r="BI265" s="231">
        <f>IF(N265="nulová",J265,0)</f>
        <v>0</v>
      </c>
      <c r="BJ265" s="23" t="s">
        <v>77</v>
      </c>
      <c r="BK265" s="231">
        <f>ROUND(I265*H265,2)</f>
        <v>0</v>
      </c>
      <c r="BL265" s="23" t="s">
        <v>127</v>
      </c>
      <c r="BM265" s="23" t="s">
        <v>536</v>
      </c>
    </row>
    <row r="266" s="12" customFormat="1">
      <c r="B266" s="243"/>
      <c r="C266" s="244"/>
      <c r="D266" s="234" t="s">
        <v>129</v>
      </c>
      <c r="E266" s="245" t="s">
        <v>21</v>
      </c>
      <c r="F266" s="246" t="s">
        <v>521</v>
      </c>
      <c r="G266" s="244"/>
      <c r="H266" s="247">
        <v>66.640000000000001</v>
      </c>
      <c r="I266" s="248"/>
      <c r="J266" s="244"/>
      <c r="K266" s="244"/>
      <c r="L266" s="249"/>
      <c r="M266" s="250"/>
      <c r="N266" s="251"/>
      <c r="O266" s="251"/>
      <c r="P266" s="251"/>
      <c r="Q266" s="251"/>
      <c r="R266" s="251"/>
      <c r="S266" s="251"/>
      <c r="T266" s="252"/>
      <c r="AT266" s="253" t="s">
        <v>129</v>
      </c>
      <c r="AU266" s="253" t="s">
        <v>79</v>
      </c>
      <c r="AV266" s="12" t="s">
        <v>79</v>
      </c>
      <c r="AW266" s="12" t="s">
        <v>33</v>
      </c>
      <c r="AX266" s="12" t="s">
        <v>77</v>
      </c>
      <c r="AY266" s="253" t="s">
        <v>119</v>
      </c>
    </row>
    <row r="267" s="1" customFormat="1" ht="25.5" customHeight="1">
      <c r="B267" s="45"/>
      <c r="C267" s="220" t="s">
        <v>537</v>
      </c>
      <c r="D267" s="220" t="s">
        <v>122</v>
      </c>
      <c r="E267" s="221" t="s">
        <v>538</v>
      </c>
      <c r="F267" s="222" t="s">
        <v>539</v>
      </c>
      <c r="G267" s="223" t="s">
        <v>164</v>
      </c>
      <c r="H267" s="224">
        <v>64</v>
      </c>
      <c r="I267" s="225"/>
      <c r="J267" s="226">
        <f>ROUND(I267*H267,2)</f>
        <v>0</v>
      </c>
      <c r="K267" s="222" t="s">
        <v>223</v>
      </c>
      <c r="L267" s="71"/>
      <c r="M267" s="227" t="s">
        <v>21</v>
      </c>
      <c r="N267" s="228" t="s">
        <v>40</v>
      </c>
      <c r="O267" s="46"/>
      <c r="P267" s="229">
        <f>O267*H267</f>
        <v>0</v>
      </c>
      <c r="Q267" s="229">
        <v>0.00078160000000000002</v>
      </c>
      <c r="R267" s="229">
        <f>Q267*H267</f>
        <v>0.050022400000000002</v>
      </c>
      <c r="S267" s="229">
        <v>0.001</v>
      </c>
      <c r="T267" s="230">
        <f>S267*H267</f>
        <v>0.064000000000000001</v>
      </c>
      <c r="AR267" s="23" t="s">
        <v>127</v>
      </c>
      <c r="AT267" s="23" t="s">
        <v>122</v>
      </c>
      <c r="AU267" s="23" t="s">
        <v>79</v>
      </c>
      <c r="AY267" s="23" t="s">
        <v>119</v>
      </c>
      <c r="BE267" s="231">
        <f>IF(N267="základní",J267,0)</f>
        <v>0</v>
      </c>
      <c r="BF267" s="231">
        <f>IF(N267="snížená",J267,0)</f>
        <v>0</v>
      </c>
      <c r="BG267" s="231">
        <f>IF(N267="zákl. přenesená",J267,0)</f>
        <v>0</v>
      </c>
      <c r="BH267" s="231">
        <f>IF(N267="sníž. přenesená",J267,0)</f>
        <v>0</v>
      </c>
      <c r="BI267" s="231">
        <f>IF(N267="nulová",J267,0)</f>
        <v>0</v>
      </c>
      <c r="BJ267" s="23" t="s">
        <v>77</v>
      </c>
      <c r="BK267" s="231">
        <f>ROUND(I267*H267,2)</f>
        <v>0</v>
      </c>
      <c r="BL267" s="23" t="s">
        <v>127</v>
      </c>
      <c r="BM267" s="23" t="s">
        <v>540</v>
      </c>
    </row>
    <row r="268" s="12" customFormat="1">
      <c r="B268" s="243"/>
      <c r="C268" s="244"/>
      <c r="D268" s="234" t="s">
        <v>129</v>
      </c>
      <c r="E268" s="245" t="s">
        <v>21</v>
      </c>
      <c r="F268" s="246" t="s">
        <v>541</v>
      </c>
      <c r="G268" s="244"/>
      <c r="H268" s="247">
        <v>64</v>
      </c>
      <c r="I268" s="248"/>
      <c r="J268" s="244"/>
      <c r="K268" s="244"/>
      <c r="L268" s="249"/>
      <c r="M268" s="250"/>
      <c r="N268" s="251"/>
      <c r="O268" s="251"/>
      <c r="P268" s="251"/>
      <c r="Q268" s="251"/>
      <c r="R268" s="251"/>
      <c r="S268" s="251"/>
      <c r="T268" s="252"/>
      <c r="AT268" s="253" t="s">
        <v>129</v>
      </c>
      <c r="AU268" s="253" t="s">
        <v>79</v>
      </c>
      <c r="AV268" s="12" t="s">
        <v>79</v>
      </c>
      <c r="AW268" s="12" t="s">
        <v>33</v>
      </c>
      <c r="AX268" s="12" t="s">
        <v>77</v>
      </c>
      <c r="AY268" s="253" t="s">
        <v>119</v>
      </c>
    </row>
    <row r="269" s="1" customFormat="1" ht="25.5" customHeight="1">
      <c r="B269" s="45"/>
      <c r="C269" s="220" t="s">
        <v>542</v>
      </c>
      <c r="D269" s="220" t="s">
        <v>122</v>
      </c>
      <c r="E269" s="221" t="s">
        <v>543</v>
      </c>
      <c r="F269" s="222" t="s">
        <v>544</v>
      </c>
      <c r="G269" s="223" t="s">
        <v>164</v>
      </c>
      <c r="H269" s="224">
        <v>58.399999999999999</v>
      </c>
      <c r="I269" s="225"/>
      <c r="J269" s="226">
        <f>ROUND(I269*H269,2)</f>
        <v>0</v>
      </c>
      <c r="K269" s="222" t="s">
        <v>223</v>
      </c>
      <c r="L269" s="71"/>
      <c r="M269" s="227" t="s">
        <v>21</v>
      </c>
      <c r="N269" s="228" t="s">
        <v>40</v>
      </c>
      <c r="O269" s="46"/>
      <c r="P269" s="229">
        <f>O269*H269</f>
        <v>0</v>
      </c>
      <c r="Q269" s="229">
        <v>0.0012247200000000001</v>
      </c>
      <c r="R269" s="229">
        <f>Q269*H269</f>
        <v>0.071523648000000009</v>
      </c>
      <c r="S269" s="229">
        <v>0.001</v>
      </c>
      <c r="T269" s="230">
        <f>S269*H269</f>
        <v>0.058400000000000001</v>
      </c>
      <c r="AR269" s="23" t="s">
        <v>127</v>
      </c>
      <c r="AT269" s="23" t="s">
        <v>122</v>
      </c>
      <c r="AU269" s="23" t="s">
        <v>79</v>
      </c>
      <c r="AY269" s="23" t="s">
        <v>119</v>
      </c>
      <c r="BE269" s="231">
        <f>IF(N269="základní",J269,0)</f>
        <v>0</v>
      </c>
      <c r="BF269" s="231">
        <f>IF(N269="snížená",J269,0)</f>
        <v>0</v>
      </c>
      <c r="BG269" s="231">
        <f>IF(N269="zákl. přenesená",J269,0)</f>
        <v>0</v>
      </c>
      <c r="BH269" s="231">
        <f>IF(N269="sníž. přenesená",J269,0)</f>
        <v>0</v>
      </c>
      <c r="BI269" s="231">
        <f>IF(N269="nulová",J269,0)</f>
        <v>0</v>
      </c>
      <c r="BJ269" s="23" t="s">
        <v>77</v>
      </c>
      <c r="BK269" s="231">
        <f>ROUND(I269*H269,2)</f>
        <v>0</v>
      </c>
      <c r="BL269" s="23" t="s">
        <v>127</v>
      </c>
      <c r="BM269" s="23" t="s">
        <v>545</v>
      </c>
    </row>
    <row r="270" s="12" customFormat="1">
      <c r="B270" s="243"/>
      <c r="C270" s="244"/>
      <c r="D270" s="234" t="s">
        <v>129</v>
      </c>
      <c r="E270" s="245" t="s">
        <v>21</v>
      </c>
      <c r="F270" s="246" t="s">
        <v>546</v>
      </c>
      <c r="G270" s="244"/>
      <c r="H270" s="247">
        <v>58.399999999999999</v>
      </c>
      <c r="I270" s="248"/>
      <c r="J270" s="244"/>
      <c r="K270" s="244"/>
      <c r="L270" s="249"/>
      <c r="M270" s="250"/>
      <c r="N270" s="251"/>
      <c r="O270" s="251"/>
      <c r="P270" s="251"/>
      <c r="Q270" s="251"/>
      <c r="R270" s="251"/>
      <c r="S270" s="251"/>
      <c r="T270" s="252"/>
      <c r="AT270" s="253" t="s">
        <v>129</v>
      </c>
      <c r="AU270" s="253" t="s">
        <v>79</v>
      </c>
      <c r="AV270" s="12" t="s">
        <v>79</v>
      </c>
      <c r="AW270" s="12" t="s">
        <v>33</v>
      </c>
      <c r="AX270" s="12" t="s">
        <v>77</v>
      </c>
      <c r="AY270" s="253" t="s">
        <v>119</v>
      </c>
    </row>
    <row r="271" s="10" customFormat="1" ht="22.32" customHeight="1">
      <c r="B271" s="204"/>
      <c r="C271" s="205"/>
      <c r="D271" s="206" t="s">
        <v>68</v>
      </c>
      <c r="E271" s="218" t="s">
        <v>547</v>
      </c>
      <c r="F271" s="218" t="s">
        <v>548</v>
      </c>
      <c r="G271" s="205"/>
      <c r="H271" s="205"/>
      <c r="I271" s="208"/>
      <c r="J271" s="219">
        <f>BK271</f>
        <v>0</v>
      </c>
      <c r="K271" s="205"/>
      <c r="L271" s="210"/>
      <c r="M271" s="211"/>
      <c r="N271" s="212"/>
      <c r="O271" s="212"/>
      <c r="P271" s="213">
        <f>SUM(P272:P286)</f>
        <v>0</v>
      </c>
      <c r="Q271" s="212"/>
      <c r="R271" s="213">
        <f>SUM(R272:R286)</f>
        <v>0</v>
      </c>
      <c r="S271" s="212"/>
      <c r="T271" s="214">
        <f>SUM(T272:T286)</f>
        <v>0</v>
      </c>
      <c r="AR271" s="215" t="s">
        <v>77</v>
      </c>
      <c r="AT271" s="216" t="s">
        <v>68</v>
      </c>
      <c r="AU271" s="216" t="s">
        <v>79</v>
      </c>
      <c r="AY271" s="215" t="s">
        <v>119</v>
      </c>
      <c r="BK271" s="217">
        <f>SUM(BK272:BK286)</f>
        <v>0</v>
      </c>
    </row>
    <row r="272" s="1" customFormat="1" ht="38.25" customHeight="1">
      <c r="B272" s="45"/>
      <c r="C272" s="220" t="s">
        <v>549</v>
      </c>
      <c r="D272" s="220" t="s">
        <v>122</v>
      </c>
      <c r="E272" s="221" t="s">
        <v>550</v>
      </c>
      <c r="F272" s="222" t="s">
        <v>551</v>
      </c>
      <c r="G272" s="223" t="s">
        <v>149</v>
      </c>
      <c r="H272" s="224">
        <v>349.00099999999998</v>
      </c>
      <c r="I272" s="225"/>
      <c r="J272" s="226">
        <f>ROUND(I272*H272,2)</f>
        <v>0</v>
      </c>
      <c r="K272" s="222" t="s">
        <v>223</v>
      </c>
      <c r="L272" s="71"/>
      <c r="M272" s="227" t="s">
        <v>21</v>
      </c>
      <c r="N272" s="228" t="s">
        <v>40</v>
      </c>
      <c r="O272" s="46"/>
      <c r="P272" s="229">
        <f>O272*H272</f>
        <v>0</v>
      </c>
      <c r="Q272" s="229">
        <v>0</v>
      </c>
      <c r="R272" s="229">
        <f>Q272*H272</f>
        <v>0</v>
      </c>
      <c r="S272" s="229">
        <v>0</v>
      </c>
      <c r="T272" s="230">
        <f>S272*H272</f>
        <v>0</v>
      </c>
      <c r="AR272" s="23" t="s">
        <v>127</v>
      </c>
      <c r="AT272" s="23" t="s">
        <v>122</v>
      </c>
      <c r="AU272" s="23" t="s">
        <v>137</v>
      </c>
      <c r="AY272" s="23" t="s">
        <v>119</v>
      </c>
      <c r="BE272" s="231">
        <f>IF(N272="základní",J272,0)</f>
        <v>0</v>
      </c>
      <c r="BF272" s="231">
        <f>IF(N272="snížená",J272,0)</f>
        <v>0</v>
      </c>
      <c r="BG272" s="231">
        <f>IF(N272="zákl. přenesená",J272,0)</f>
        <v>0</v>
      </c>
      <c r="BH272" s="231">
        <f>IF(N272="sníž. přenesená",J272,0)</f>
        <v>0</v>
      </c>
      <c r="BI272" s="231">
        <f>IF(N272="nulová",J272,0)</f>
        <v>0</v>
      </c>
      <c r="BJ272" s="23" t="s">
        <v>77</v>
      </c>
      <c r="BK272" s="231">
        <f>ROUND(I272*H272,2)</f>
        <v>0</v>
      </c>
      <c r="BL272" s="23" t="s">
        <v>127</v>
      </c>
      <c r="BM272" s="23" t="s">
        <v>552</v>
      </c>
    </row>
    <row r="273" s="1" customFormat="1" ht="51" customHeight="1">
      <c r="B273" s="45"/>
      <c r="C273" s="220" t="s">
        <v>553</v>
      </c>
      <c r="D273" s="220" t="s">
        <v>122</v>
      </c>
      <c r="E273" s="221" t="s">
        <v>554</v>
      </c>
      <c r="F273" s="222" t="s">
        <v>555</v>
      </c>
      <c r="G273" s="223" t="s">
        <v>149</v>
      </c>
      <c r="H273" s="224">
        <v>349.00099999999998</v>
      </c>
      <c r="I273" s="225"/>
      <c r="J273" s="226">
        <f>ROUND(I273*H273,2)</f>
        <v>0</v>
      </c>
      <c r="K273" s="222" t="s">
        <v>223</v>
      </c>
      <c r="L273" s="71"/>
      <c r="M273" s="227" t="s">
        <v>21</v>
      </c>
      <c r="N273" s="228" t="s">
        <v>40</v>
      </c>
      <c r="O273" s="46"/>
      <c r="P273" s="229">
        <f>O273*H273</f>
        <v>0</v>
      </c>
      <c r="Q273" s="229">
        <v>0</v>
      </c>
      <c r="R273" s="229">
        <f>Q273*H273</f>
        <v>0</v>
      </c>
      <c r="S273" s="229">
        <v>0</v>
      </c>
      <c r="T273" s="230">
        <f>S273*H273</f>
        <v>0</v>
      </c>
      <c r="AR273" s="23" t="s">
        <v>127</v>
      </c>
      <c r="AT273" s="23" t="s">
        <v>122</v>
      </c>
      <c r="AU273" s="23" t="s">
        <v>137</v>
      </c>
      <c r="AY273" s="23" t="s">
        <v>119</v>
      </c>
      <c r="BE273" s="231">
        <f>IF(N273="základní",J273,0)</f>
        <v>0</v>
      </c>
      <c r="BF273" s="231">
        <f>IF(N273="snížená",J273,0)</f>
        <v>0</v>
      </c>
      <c r="BG273" s="231">
        <f>IF(N273="zákl. přenesená",J273,0)</f>
        <v>0</v>
      </c>
      <c r="BH273" s="231">
        <f>IF(N273="sníž. přenesená",J273,0)</f>
        <v>0</v>
      </c>
      <c r="BI273" s="231">
        <f>IF(N273="nulová",J273,0)</f>
        <v>0</v>
      </c>
      <c r="BJ273" s="23" t="s">
        <v>77</v>
      </c>
      <c r="BK273" s="231">
        <f>ROUND(I273*H273,2)</f>
        <v>0</v>
      </c>
      <c r="BL273" s="23" t="s">
        <v>127</v>
      </c>
      <c r="BM273" s="23" t="s">
        <v>556</v>
      </c>
    </row>
    <row r="274" s="1" customFormat="1" ht="25.5" customHeight="1">
      <c r="B274" s="45"/>
      <c r="C274" s="220" t="s">
        <v>557</v>
      </c>
      <c r="D274" s="220" t="s">
        <v>122</v>
      </c>
      <c r="E274" s="221" t="s">
        <v>558</v>
      </c>
      <c r="F274" s="222" t="s">
        <v>559</v>
      </c>
      <c r="G274" s="223" t="s">
        <v>149</v>
      </c>
      <c r="H274" s="224">
        <v>349.00099999999998</v>
      </c>
      <c r="I274" s="225"/>
      <c r="J274" s="226">
        <f>ROUND(I274*H274,2)</f>
        <v>0</v>
      </c>
      <c r="K274" s="222" t="s">
        <v>223</v>
      </c>
      <c r="L274" s="71"/>
      <c r="M274" s="227" t="s">
        <v>21</v>
      </c>
      <c r="N274" s="228" t="s">
        <v>40</v>
      </c>
      <c r="O274" s="46"/>
      <c r="P274" s="229">
        <f>O274*H274</f>
        <v>0</v>
      </c>
      <c r="Q274" s="229">
        <v>0</v>
      </c>
      <c r="R274" s="229">
        <f>Q274*H274</f>
        <v>0</v>
      </c>
      <c r="S274" s="229">
        <v>0</v>
      </c>
      <c r="T274" s="230">
        <f>S274*H274</f>
        <v>0</v>
      </c>
      <c r="AR274" s="23" t="s">
        <v>127</v>
      </c>
      <c r="AT274" s="23" t="s">
        <v>122</v>
      </c>
      <c r="AU274" s="23" t="s">
        <v>137</v>
      </c>
      <c r="AY274" s="23" t="s">
        <v>119</v>
      </c>
      <c r="BE274" s="231">
        <f>IF(N274="základní",J274,0)</f>
        <v>0</v>
      </c>
      <c r="BF274" s="231">
        <f>IF(N274="snížená",J274,0)</f>
        <v>0</v>
      </c>
      <c r="BG274" s="231">
        <f>IF(N274="zákl. přenesená",J274,0)</f>
        <v>0</v>
      </c>
      <c r="BH274" s="231">
        <f>IF(N274="sníž. přenesená",J274,0)</f>
        <v>0</v>
      </c>
      <c r="BI274" s="231">
        <f>IF(N274="nulová",J274,0)</f>
        <v>0</v>
      </c>
      <c r="BJ274" s="23" t="s">
        <v>77</v>
      </c>
      <c r="BK274" s="231">
        <f>ROUND(I274*H274,2)</f>
        <v>0</v>
      </c>
      <c r="BL274" s="23" t="s">
        <v>127</v>
      </c>
      <c r="BM274" s="23" t="s">
        <v>560</v>
      </c>
    </row>
    <row r="275" s="1" customFormat="1" ht="38.25" customHeight="1">
      <c r="B275" s="45"/>
      <c r="C275" s="220" t="s">
        <v>561</v>
      </c>
      <c r="D275" s="220" t="s">
        <v>122</v>
      </c>
      <c r="E275" s="221" t="s">
        <v>562</v>
      </c>
      <c r="F275" s="222" t="s">
        <v>563</v>
      </c>
      <c r="G275" s="223" t="s">
        <v>149</v>
      </c>
      <c r="H275" s="224">
        <v>349.00099999999998</v>
      </c>
      <c r="I275" s="225"/>
      <c r="J275" s="226">
        <f>ROUND(I275*H275,2)</f>
        <v>0</v>
      </c>
      <c r="K275" s="222" t="s">
        <v>223</v>
      </c>
      <c r="L275" s="71"/>
      <c r="M275" s="227" t="s">
        <v>21</v>
      </c>
      <c r="N275" s="228" t="s">
        <v>40</v>
      </c>
      <c r="O275" s="46"/>
      <c r="P275" s="229">
        <f>O275*H275</f>
        <v>0</v>
      </c>
      <c r="Q275" s="229">
        <v>0</v>
      </c>
      <c r="R275" s="229">
        <f>Q275*H275</f>
        <v>0</v>
      </c>
      <c r="S275" s="229">
        <v>0</v>
      </c>
      <c r="T275" s="230">
        <f>S275*H275</f>
        <v>0</v>
      </c>
      <c r="AR275" s="23" t="s">
        <v>127</v>
      </c>
      <c r="AT275" s="23" t="s">
        <v>122</v>
      </c>
      <c r="AU275" s="23" t="s">
        <v>137</v>
      </c>
      <c r="AY275" s="23" t="s">
        <v>119</v>
      </c>
      <c r="BE275" s="231">
        <f>IF(N275="základní",J275,0)</f>
        <v>0</v>
      </c>
      <c r="BF275" s="231">
        <f>IF(N275="snížená",J275,0)</f>
        <v>0</v>
      </c>
      <c r="BG275" s="231">
        <f>IF(N275="zákl. přenesená",J275,0)</f>
        <v>0</v>
      </c>
      <c r="BH275" s="231">
        <f>IF(N275="sníž. přenesená",J275,0)</f>
        <v>0</v>
      </c>
      <c r="BI275" s="231">
        <f>IF(N275="nulová",J275,0)</f>
        <v>0</v>
      </c>
      <c r="BJ275" s="23" t="s">
        <v>77</v>
      </c>
      <c r="BK275" s="231">
        <f>ROUND(I275*H275,2)</f>
        <v>0</v>
      </c>
      <c r="BL275" s="23" t="s">
        <v>127</v>
      </c>
      <c r="BM275" s="23" t="s">
        <v>564</v>
      </c>
    </row>
    <row r="276" s="1" customFormat="1" ht="38.25" customHeight="1">
      <c r="B276" s="45"/>
      <c r="C276" s="220" t="s">
        <v>565</v>
      </c>
      <c r="D276" s="220" t="s">
        <v>122</v>
      </c>
      <c r="E276" s="221" t="s">
        <v>566</v>
      </c>
      <c r="F276" s="222" t="s">
        <v>567</v>
      </c>
      <c r="G276" s="223" t="s">
        <v>149</v>
      </c>
      <c r="H276" s="224">
        <v>292.92599999999999</v>
      </c>
      <c r="I276" s="225"/>
      <c r="J276" s="226">
        <f>ROUND(I276*H276,2)</f>
        <v>0</v>
      </c>
      <c r="K276" s="222" t="s">
        <v>223</v>
      </c>
      <c r="L276" s="71"/>
      <c r="M276" s="227" t="s">
        <v>21</v>
      </c>
      <c r="N276" s="228" t="s">
        <v>40</v>
      </c>
      <c r="O276" s="46"/>
      <c r="P276" s="229">
        <f>O276*H276</f>
        <v>0</v>
      </c>
      <c r="Q276" s="229">
        <v>0</v>
      </c>
      <c r="R276" s="229">
        <f>Q276*H276</f>
        <v>0</v>
      </c>
      <c r="S276" s="229">
        <v>0</v>
      </c>
      <c r="T276" s="230">
        <f>S276*H276</f>
        <v>0</v>
      </c>
      <c r="AR276" s="23" t="s">
        <v>127</v>
      </c>
      <c r="AT276" s="23" t="s">
        <v>122</v>
      </c>
      <c r="AU276" s="23" t="s">
        <v>137</v>
      </c>
      <c r="AY276" s="23" t="s">
        <v>119</v>
      </c>
      <c r="BE276" s="231">
        <f>IF(N276="základní",J276,0)</f>
        <v>0</v>
      </c>
      <c r="BF276" s="231">
        <f>IF(N276="snížená",J276,0)</f>
        <v>0</v>
      </c>
      <c r="BG276" s="231">
        <f>IF(N276="zákl. přenesená",J276,0)</f>
        <v>0</v>
      </c>
      <c r="BH276" s="231">
        <f>IF(N276="sníž. přenesená",J276,0)</f>
        <v>0</v>
      </c>
      <c r="BI276" s="231">
        <f>IF(N276="nulová",J276,0)</f>
        <v>0</v>
      </c>
      <c r="BJ276" s="23" t="s">
        <v>77</v>
      </c>
      <c r="BK276" s="231">
        <f>ROUND(I276*H276,2)</f>
        <v>0</v>
      </c>
      <c r="BL276" s="23" t="s">
        <v>127</v>
      </c>
      <c r="BM276" s="23" t="s">
        <v>568</v>
      </c>
    </row>
    <row r="277" s="11" customFormat="1">
      <c r="B277" s="232"/>
      <c r="C277" s="233"/>
      <c r="D277" s="234" t="s">
        <v>129</v>
      </c>
      <c r="E277" s="235" t="s">
        <v>21</v>
      </c>
      <c r="F277" s="236" t="s">
        <v>569</v>
      </c>
      <c r="G277" s="233"/>
      <c r="H277" s="235" t="s">
        <v>21</v>
      </c>
      <c r="I277" s="237"/>
      <c r="J277" s="233"/>
      <c r="K277" s="233"/>
      <c r="L277" s="238"/>
      <c r="M277" s="239"/>
      <c r="N277" s="240"/>
      <c r="O277" s="240"/>
      <c r="P277" s="240"/>
      <c r="Q277" s="240"/>
      <c r="R277" s="240"/>
      <c r="S277" s="240"/>
      <c r="T277" s="241"/>
      <c r="AT277" s="242" t="s">
        <v>129</v>
      </c>
      <c r="AU277" s="242" t="s">
        <v>137</v>
      </c>
      <c r="AV277" s="11" t="s">
        <v>77</v>
      </c>
      <c r="AW277" s="11" t="s">
        <v>33</v>
      </c>
      <c r="AX277" s="11" t="s">
        <v>69</v>
      </c>
      <c r="AY277" s="242" t="s">
        <v>119</v>
      </c>
    </row>
    <row r="278" s="12" customFormat="1">
      <c r="B278" s="243"/>
      <c r="C278" s="244"/>
      <c r="D278" s="234" t="s">
        <v>129</v>
      </c>
      <c r="E278" s="245" t="s">
        <v>21</v>
      </c>
      <c r="F278" s="246" t="s">
        <v>570</v>
      </c>
      <c r="G278" s="244"/>
      <c r="H278" s="247">
        <v>292.92599999999999</v>
      </c>
      <c r="I278" s="248"/>
      <c r="J278" s="244"/>
      <c r="K278" s="244"/>
      <c r="L278" s="249"/>
      <c r="M278" s="250"/>
      <c r="N278" s="251"/>
      <c r="O278" s="251"/>
      <c r="P278" s="251"/>
      <c r="Q278" s="251"/>
      <c r="R278" s="251"/>
      <c r="S278" s="251"/>
      <c r="T278" s="252"/>
      <c r="AT278" s="253" t="s">
        <v>129</v>
      </c>
      <c r="AU278" s="253" t="s">
        <v>137</v>
      </c>
      <c r="AV278" s="12" t="s">
        <v>79</v>
      </c>
      <c r="AW278" s="12" t="s">
        <v>33</v>
      </c>
      <c r="AX278" s="12" t="s">
        <v>77</v>
      </c>
      <c r="AY278" s="253" t="s">
        <v>119</v>
      </c>
    </row>
    <row r="279" s="1" customFormat="1" ht="51" customHeight="1">
      <c r="B279" s="45"/>
      <c r="C279" s="220" t="s">
        <v>571</v>
      </c>
      <c r="D279" s="220" t="s">
        <v>122</v>
      </c>
      <c r="E279" s="221" t="s">
        <v>572</v>
      </c>
      <c r="F279" s="222" t="s">
        <v>573</v>
      </c>
      <c r="G279" s="223" t="s">
        <v>149</v>
      </c>
      <c r="H279" s="224">
        <v>4100.9639999999999</v>
      </c>
      <c r="I279" s="225"/>
      <c r="J279" s="226">
        <f>ROUND(I279*H279,2)</f>
        <v>0</v>
      </c>
      <c r="K279" s="222" t="s">
        <v>223</v>
      </c>
      <c r="L279" s="71"/>
      <c r="M279" s="227" t="s">
        <v>21</v>
      </c>
      <c r="N279" s="228" t="s">
        <v>40</v>
      </c>
      <c r="O279" s="46"/>
      <c r="P279" s="229">
        <f>O279*H279</f>
        <v>0</v>
      </c>
      <c r="Q279" s="229">
        <v>0</v>
      </c>
      <c r="R279" s="229">
        <f>Q279*H279</f>
        <v>0</v>
      </c>
      <c r="S279" s="229">
        <v>0</v>
      </c>
      <c r="T279" s="230">
        <f>S279*H279</f>
        <v>0</v>
      </c>
      <c r="AR279" s="23" t="s">
        <v>127</v>
      </c>
      <c r="AT279" s="23" t="s">
        <v>122</v>
      </c>
      <c r="AU279" s="23" t="s">
        <v>137</v>
      </c>
      <c r="AY279" s="23" t="s">
        <v>119</v>
      </c>
      <c r="BE279" s="231">
        <f>IF(N279="základní",J279,0)</f>
        <v>0</v>
      </c>
      <c r="BF279" s="231">
        <f>IF(N279="snížená",J279,0)</f>
        <v>0</v>
      </c>
      <c r="BG279" s="231">
        <f>IF(N279="zákl. přenesená",J279,0)</f>
        <v>0</v>
      </c>
      <c r="BH279" s="231">
        <f>IF(N279="sníž. přenesená",J279,0)</f>
        <v>0</v>
      </c>
      <c r="BI279" s="231">
        <f>IF(N279="nulová",J279,0)</f>
        <v>0</v>
      </c>
      <c r="BJ279" s="23" t="s">
        <v>77</v>
      </c>
      <c r="BK279" s="231">
        <f>ROUND(I279*H279,2)</f>
        <v>0</v>
      </c>
      <c r="BL279" s="23" t="s">
        <v>127</v>
      </c>
      <c r="BM279" s="23" t="s">
        <v>574</v>
      </c>
    </row>
    <row r="280" s="11" customFormat="1">
      <c r="B280" s="232"/>
      <c r="C280" s="233"/>
      <c r="D280" s="234" t="s">
        <v>129</v>
      </c>
      <c r="E280" s="235" t="s">
        <v>21</v>
      </c>
      <c r="F280" s="236" t="s">
        <v>575</v>
      </c>
      <c r="G280" s="233"/>
      <c r="H280" s="235" t="s">
        <v>21</v>
      </c>
      <c r="I280" s="237"/>
      <c r="J280" s="233"/>
      <c r="K280" s="233"/>
      <c r="L280" s="238"/>
      <c r="M280" s="239"/>
      <c r="N280" s="240"/>
      <c r="O280" s="240"/>
      <c r="P280" s="240"/>
      <c r="Q280" s="240"/>
      <c r="R280" s="240"/>
      <c r="S280" s="240"/>
      <c r="T280" s="241"/>
      <c r="AT280" s="242" t="s">
        <v>129</v>
      </c>
      <c r="AU280" s="242" t="s">
        <v>137</v>
      </c>
      <c r="AV280" s="11" t="s">
        <v>77</v>
      </c>
      <c r="AW280" s="11" t="s">
        <v>33</v>
      </c>
      <c r="AX280" s="11" t="s">
        <v>69</v>
      </c>
      <c r="AY280" s="242" t="s">
        <v>119</v>
      </c>
    </row>
    <row r="281" s="12" customFormat="1">
      <c r="B281" s="243"/>
      <c r="C281" s="244"/>
      <c r="D281" s="234" t="s">
        <v>129</v>
      </c>
      <c r="E281" s="245" t="s">
        <v>21</v>
      </c>
      <c r="F281" s="246" t="s">
        <v>576</v>
      </c>
      <c r="G281" s="244"/>
      <c r="H281" s="247">
        <v>4100.9639999999999</v>
      </c>
      <c r="I281" s="248"/>
      <c r="J281" s="244"/>
      <c r="K281" s="244"/>
      <c r="L281" s="249"/>
      <c r="M281" s="250"/>
      <c r="N281" s="251"/>
      <c r="O281" s="251"/>
      <c r="P281" s="251"/>
      <c r="Q281" s="251"/>
      <c r="R281" s="251"/>
      <c r="S281" s="251"/>
      <c r="T281" s="252"/>
      <c r="AT281" s="253" t="s">
        <v>129</v>
      </c>
      <c r="AU281" s="253" t="s">
        <v>137</v>
      </c>
      <c r="AV281" s="12" t="s">
        <v>79</v>
      </c>
      <c r="AW281" s="12" t="s">
        <v>33</v>
      </c>
      <c r="AX281" s="12" t="s">
        <v>77</v>
      </c>
      <c r="AY281" s="253" t="s">
        <v>119</v>
      </c>
    </row>
    <row r="282" s="1" customFormat="1" ht="25.5" customHeight="1">
      <c r="B282" s="45"/>
      <c r="C282" s="220" t="s">
        <v>577</v>
      </c>
      <c r="D282" s="220" t="s">
        <v>122</v>
      </c>
      <c r="E282" s="221" t="s">
        <v>578</v>
      </c>
      <c r="F282" s="222" t="s">
        <v>579</v>
      </c>
      <c r="G282" s="223" t="s">
        <v>149</v>
      </c>
      <c r="H282" s="224">
        <v>292.92599999999999</v>
      </c>
      <c r="I282" s="225"/>
      <c r="J282" s="226">
        <f>ROUND(I282*H282,2)</f>
        <v>0</v>
      </c>
      <c r="K282" s="222" t="s">
        <v>223</v>
      </c>
      <c r="L282" s="71"/>
      <c r="M282" s="227" t="s">
        <v>21</v>
      </c>
      <c r="N282" s="228" t="s">
        <v>40</v>
      </c>
      <c r="O282" s="46"/>
      <c r="P282" s="229">
        <f>O282*H282</f>
        <v>0</v>
      </c>
      <c r="Q282" s="229">
        <v>0</v>
      </c>
      <c r="R282" s="229">
        <f>Q282*H282</f>
        <v>0</v>
      </c>
      <c r="S282" s="229">
        <v>0</v>
      </c>
      <c r="T282" s="230">
        <f>S282*H282</f>
        <v>0</v>
      </c>
      <c r="AR282" s="23" t="s">
        <v>127</v>
      </c>
      <c r="AT282" s="23" t="s">
        <v>122</v>
      </c>
      <c r="AU282" s="23" t="s">
        <v>137</v>
      </c>
      <c r="AY282" s="23" t="s">
        <v>119</v>
      </c>
      <c r="BE282" s="231">
        <f>IF(N282="základní",J282,0)</f>
        <v>0</v>
      </c>
      <c r="BF282" s="231">
        <f>IF(N282="snížená",J282,0)</f>
        <v>0</v>
      </c>
      <c r="BG282" s="231">
        <f>IF(N282="zákl. přenesená",J282,0)</f>
        <v>0</v>
      </c>
      <c r="BH282" s="231">
        <f>IF(N282="sníž. přenesená",J282,0)</f>
        <v>0</v>
      </c>
      <c r="BI282" s="231">
        <f>IF(N282="nulová",J282,0)</f>
        <v>0</v>
      </c>
      <c r="BJ282" s="23" t="s">
        <v>77</v>
      </c>
      <c r="BK282" s="231">
        <f>ROUND(I282*H282,2)</f>
        <v>0</v>
      </c>
      <c r="BL282" s="23" t="s">
        <v>127</v>
      </c>
      <c r="BM282" s="23" t="s">
        <v>580</v>
      </c>
    </row>
    <row r="283" s="12" customFormat="1">
      <c r="B283" s="243"/>
      <c r="C283" s="244"/>
      <c r="D283" s="234" t="s">
        <v>129</v>
      </c>
      <c r="E283" s="245" t="s">
        <v>21</v>
      </c>
      <c r="F283" s="246" t="s">
        <v>581</v>
      </c>
      <c r="G283" s="244"/>
      <c r="H283" s="247">
        <v>292.92599999999999</v>
      </c>
      <c r="I283" s="248"/>
      <c r="J283" s="244"/>
      <c r="K283" s="244"/>
      <c r="L283" s="249"/>
      <c r="M283" s="250"/>
      <c r="N283" s="251"/>
      <c r="O283" s="251"/>
      <c r="P283" s="251"/>
      <c r="Q283" s="251"/>
      <c r="R283" s="251"/>
      <c r="S283" s="251"/>
      <c r="T283" s="252"/>
      <c r="AT283" s="253" t="s">
        <v>129</v>
      </c>
      <c r="AU283" s="253" t="s">
        <v>137</v>
      </c>
      <c r="AV283" s="12" t="s">
        <v>79</v>
      </c>
      <c r="AW283" s="12" t="s">
        <v>33</v>
      </c>
      <c r="AX283" s="12" t="s">
        <v>77</v>
      </c>
      <c r="AY283" s="253" t="s">
        <v>119</v>
      </c>
    </row>
    <row r="284" s="1" customFormat="1" ht="16.5" customHeight="1">
      <c r="B284" s="45"/>
      <c r="C284" s="220" t="s">
        <v>582</v>
      </c>
      <c r="D284" s="220" t="s">
        <v>122</v>
      </c>
      <c r="E284" s="221" t="s">
        <v>583</v>
      </c>
      <c r="F284" s="222" t="s">
        <v>584</v>
      </c>
      <c r="G284" s="223" t="s">
        <v>149</v>
      </c>
      <c r="H284" s="224">
        <v>292.92599999999999</v>
      </c>
      <c r="I284" s="225"/>
      <c r="J284" s="226">
        <f>ROUND(I284*H284,2)</f>
        <v>0</v>
      </c>
      <c r="K284" s="222" t="s">
        <v>223</v>
      </c>
      <c r="L284" s="71"/>
      <c r="M284" s="227" t="s">
        <v>21</v>
      </c>
      <c r="N284" s="228" t="s">
        <v>40</v>
      </c>
      <c r="O284" s="46"/>
      <c r="P284" s="229">
        <f>O284*H284</f>
        <v>0</v>
      </c>
      <c r="Q284" s="229">
        <v>0</v>
      </c>
      <c r="R284" s="229">
        <f>Q284*H284</f>
        <v>0</v>
      </c>
      <c r="S284" s="229">
        <v>0</v>
      </c>
      <c r="T284" s="230">
        <f>S284*H284</f>
        <v>0</v>
      </c>
      <c r="AR284" s="23" t="s">
        <v>127</v>
      </c>
      <c r="AT284" s="23" t="s">
        <v>122</v>
      </c>
      <c r="AU284" s="23" t="s">
        <v>137</v>
      </c>
      <c r="AY284" s="23" t="s">
        <v>119</v>
      </c>
      <c r="BE284" s="231">
        <f>IF(N284="základní",J284,0)</f>
        <v>0</v>
      </c>
      <c r="BF284" s="231">
        <f>IF(N284="snížená",J284,0)</f>
        <v>0</v>
      </c>
      <c r="BG284" s="231">
        <f>IF(N284="zákl. přenesená",J284,0)</f>
        <v>0</v>
      </c>
      <c r="BH284" s="231">
        <f>IF(N284="sníž. přenesená",J284,0)</f>
        <v>0</v>
      </c>
      <c r="BI284" s="231">
        <f>IF(N284="nulová",J284,0)</f>
        <v>0</v>
      </c>
      <c r="BJ284" s="23" t="s">
        <v>77</v>
      </c>
      <c r="BK284" s="231">
        <f>ROUND(I284*H284,2)</f>
        <v>0</v>
      </c>
      <c r="BL284" s="23" t="s">
        <v>127</v>
      </c>
      <c r="BM284" s="23" t="s">
        <v>585</v>
      </c>
    </row>
    <row r="285" s="11" customFormat="1">
      <c r="B285" s="232"/>
      <c r="C285" s="233"/>
      <c r="D285" s="234" t="s">
        <v>129</v>
      </c>
      <c r="E285" s="235" t="s">
        <v>21</v>
      </c>
      <c r="F285" s="236" t="s">
        <v>586</v>
      </c>
      <c r="G285" s="233"/>
      <c r="H285" s="235" t="s">
        <v>21</v>
      </c>
      <c r="I285" s="237"/>
      <c r="J285" s="233"/>
      <c r="K285" s="233"/>
      <c r="L285" s="238"/>
      <c r="M285" s="239"/>
      <c r="N285" s="240"/>
      <c r="O285" s="240"/>
      <c r="P285" s="240"/>
      <c r="Q285" s="240"/>
      <c r="R285" s="240"/>
      <c r="S285" s="240"/>
      <c r="T285" s="241"/>
      <c r="AT285" s="242" t="s">
        <v>129</v>
      </c>
      <c r="AU285" s="242" t="s">
        <v>137</v>
      </c>
      <c r="AV285" s="11" t="s">
        <v>77</v>
      </c>
      <c r="AW285" s="11" t="s">
        <v>33</v>
      </c>
      <c r="AX285" s="11" t="s">
        <v>69</v>
      </c>
      <c r="AY285" s="242" t="s">
        <v>119</v>
      </c>
    </row>
    <row r="286" s="12" customFormat="1">
      <c r="B286" s="243"/>
      <c r="C286" s="244"/>
      <c r="D286" s="234" t="s">
        <v>129</v>
      </c>
      <c r="E286" s="245" t="s">
        <v>21</v>
      </c>
      <c r="F286" s="246" t="s">
        <v>581</v>
      </c>
      <c r="G286" s="244"/>
      <c r="H286" s="247">
        <v>292.92599999999999</v>
      </c>
      <c r="I286" s="248"/>
      <c r="J286" s="244"/>
      <c r="K286" s="244"/>
      <c r="L286" s="249"/>
      <c r="M286" s="250"/>
      <c r="N286" s="251"/>
      <c r="O286" s="251"/>
      <c r="P286" s="251"/>
      <c r="Q286" s="251"/>
      <c r="R286" s="251"/>
      <c r="S286" s="251"/>
      <c r="T286" s="252"/>
      <c r="AT286" s="253" t="s">
        <v>129</v>
      </c>
      <c r="AU286" s="253" t="s">
        <v>137</v>
      </c>
      <c r="AV286" s="12" t="s">
        <v>79</v>
      </c>
      <c r="AW286" s="12" t="s">
        <v>33</v>
      </c>
      <c r="AX286" s="12" t="s">
        <v>77</v>
      </c>
      <c r="AY286" s="253" t="s">
        <v>119</v>
      </c>
    </row>
    <row r="287" s="10" customFormat="1" ht="37.44001" customHeight="1">
      <c r="B287" s="204"/>
      <c r="C287" s="205"/>
      <c r="D287" s="206" t="s">
        <v>68</v>
      </c>
      <c r="E287" s="207" t="s">
        <v>587</v>
      </c>
      <c r="F287" s="207" t="s">
        <v>588</v>
      </c>
      <c r="G287" s="205"/>
      <c r="H287" s="205"/>
      <c r="I287" s="208"/>
      <c r="J287" s="209">
        <f>BK287</f>
        <v>0</v>
      </c>
      <c r="K287" s="205"/>
      <c r="L287" s="210"/>
      <c r="M287" s="211"/>
      <c r="N287" s="212"/>
      <c r="O287" s="212"/>
      <c r="P287" s="213">
        <f>P288</f>
        <v>0</v>
      </c>
      <c r="Q287" s="212"/>
      <c r="R287" s="213">
        <f>R288</f>
        <v>1.4282648107500002</v>
      </c>
      <c r="S287" s="212"/>
      <c r="T287" s="214">
        <f>T288</f>
        <v>0</v>
      </c>
      <c r="AR287" s="215" t="s">
        <v>79</v>
      </c>
      <c r="AT287" s="216" t="s">
        <v>68</v>
      </c>
      <c r="AU287" s="216" t="s">
        <v>69</v>
      </c>
      <c r="AY287" s="215" t="s">
        <v>119</v>
      </c>
      <c r="BK287" s="217">
        <f>BK288</f>
        <v>0</v>
      </c>
    </row>
    <row r="288" s="10" customFormat="1" ht="19.92" customHeight="1">
      <c r="B288" s="204"/>
      <c r="C288" s="205"/>
      <c r="D288" s="206" t="s">
        <v>68</v>
      </c>
      <c r="E288" s="218" t="s">
        <v>589</v>
      </c>
      <c r="F288" s="218" t="s">
        <v>590</v>
      </c>
      <c r="G288" s="205"/>
      <c r="H288" s="205"/>
      <c r="I288" s="208"/>
      <c r="J288" s="219">
        <f>BK288</f>
        <v>0</v>
      </c>
      <c r="K288" s="205"/>
      <c r="L288" s="210"/>
      <c r="M288" s="211"/>
      <c r="N288" s="212"/>
      <c r="O288" s="212"/>
      <c r="P288" s="213">
        <f>SUM(P289:P310)</f>
        <v>0</v>
      </c>
      <c r="Q288" s="212"/>
      <c r="R288" s="213">
        <f>SUM(R289:R310)</f>
        <v>1.4282648107500002</v>
      </c>
      <c r="S288" s="212"/>
      <c r="T288" s="214">
        <f>SUM(T289:T310)</f>
        <v>0</v>
      </c>
      <c r="AR288" s="215" t="s">
        <v>79</v>
      </c>
      <c r="AT288" s="216" t="s">
        <v>68</v>
      </c>
      <c r="AU288" s="216" t="s">
        <v>77</v>
      </c>
      <c r="AY288" s="215" t="s">
        <v>119</v>
      </c>
      <c r="BK288" s="217">
        <f>SUM(BK289:BK310)</f>
        <v>0</v>
      </c>
    </row>
    <row r="289" s="1" customFormat="1" ht="25.5" customHeight="1">
      <c r="B289" s="45"/>
      <c r="C289" s="220" t="s">
        <v>591</v>
      </c>
      <c r="D289" s="220" t="s">
        <v>122</v>
      </c>
      <c r="E289" s="221" t="s">
        <v>592</v>
      </c>
      <c r="F289" s="222" t="s">
        <v>593</v>
      </c>
      <c r="G289" s="223" t="s">
        <v>222</v>
      </c>
      <c r="H289" s="224">
        <v>215.65100000000001</v>
      </c>
      <c r="I289" s="225"/>
      <c r="J289" s="226">
        <f>ROUND(I289*H289,2)</f>
        <v>0</v>
      </c>
      <c r="K289" s="222" t="s">
        <v>223</v>
      </c>
      <c r="L289" s="71"/>
      <c r="M289" s="227" t="s">
        <v>21</v>
      </c>
      <c r="N289" s="228" t="s">
        <v>40</v>
      </c>
      <c r="O289" s="46"/>
      <c r="P289" s="229">
        <f>O289*H289</f>
        <v>0</v>
      </c>
      <c r="Q289" s="229">
        <v>0</v>
      </c>
      <c r="R289" s="229">
        <f>Q289*H289</f>
        <v>0</v>
      </c>
      <c r="S289" s="229">
        <v>0</v>
      </c>
      <c r="T289" s="230">
        <f>S289*H289</f>
        <v>0</v>
      </c>
      <c r="AR289" s="23" t="s">
        <v>288</v>
      </c>
      <c r="AT289" s="23" t="s">
        <v>122</v>
      </c>
      <c r="AU289" s="23" t="s">
        <v>79</v>
      </c>
      <c r="AY289" s="23" t="s">
        <v>119</v>
      </c>
      <c r="BE289" s="231">
        <f>IF(N289="základní",J289,0)</f>
        <v>0</v>
      </c>
      <c r="BF289" s="231">
        <f>IF(N289="snížená",J289,0)</f>
        <v>0</v>
      </c>
      <c r="BG289" s="231">
        <f>IF(N289="zákl. přenesená",J289,0)</f>
        <v>0</v>
      </c>
      <c r="BH289" s="231">
        <f>IF(N289="sníž. přenesená",J289,0)</f>
        <v>0</v>
      </c>
      <c r="BI289" s="231">
        <f>IF(N289="nulová",J289,0)</f>
        <v>0</v>
      </c>
      <c r="BJ289" s="23" t="s">
        <v>77</v>
      </c>
      <c r="BK289" s="231">
        <f>ROUND(I289*H289,2)</f>
        <v>0</v>
      </c>
      <c r="BL289" s="23" t="s">
        <v>288</v>
      </c>
      <c r="BM289" s="23" t="s">
        <v>594</v>
      </c>
    </row>
    <row r="290" s="12" customFormat="1">
      <c r="B290" s="243"/>
      <c r="C290" s="244"/>
      <c r="D290" s="234" t="s">
        <v>129</v>
      </c>
      <c r="E290" s="245" t="s">
        <v>21</v>
      </c>
      <c r="F290" s="246" t="s">
        <v>330</v>
      </c>
      <c r="G290" s="244"/>
      <c r="H290" s="247">
        <v>40.299999999999997</v>
      </c>
      <c r="I290" s="248"/>
      <c r="J290" s="244"/>
      <c r="K290" s="244"/>
      <c r="L290" s="249"/>
      <c r="M290" s="250"/>
      <c r="N290" s="251"/>
      <c r="O290" s="251"/>
      <c r="P290" s="251"/>
      <c r="Q290" s="251"/>
      <c r="R290" s="251"/>
      <c r="S290" s="251"/>
      <c r="T290" s="252"/>
      <c r="AT290" s="253" t="s">
        <v>129</v>
      </c>
      <c r="AU290" s="253" t="s">
        <v>79</v>
      </c>
      <c r="AV290" s="12" t="s">
        <v>79</v>
      </c>
      <c r="AW290" s="12" t="s">
        <v>33</v>
      </c>
      <c r="AX290" s="12" t="s">
        <v>69</v>
      </c>
      <c r="AY290" s="253" t="s">
        <v>119</v>
      </c>
    </row>
    <row r="291" s="12" customFormat="1">
      <c r="B291" s="243"/>
      <c r="C291" s="244"/>
      <c r="D291" s="234" t="s">
        <v>129</v>
      </c>
      <c r="E291" s="245" t="s">
        <v>21</v>
      </c>
      <c r="F291" s="246" t="s">
        <v>331</v>
      </c>
      <c r="G291" s="244"/>
      <c r="H291" s="247">
        <v>32.784999999999997</v>
      </c>
      <c r="I291" s="248"/>
      <c r="J291" s="244"/>
      <c r="K291" s="244"/>
      <c r="L291" s="249"/>
      <c r="M291" s="250"/>
      <c r="N291" s="251"/>
      <c r="O291" s="251"/>
      <c r="P291" s="251"/>
      <c r="Q291" s="251"/>
      <c r="R291" s="251"/>
      <c r="S291" s="251"/>
      <c r="T291" s="252"/>
      <c r="AT291" s="253" t="s">
        <v>129</v>
      </c>
      <c r="AU291" s="253" t="s">
        <v>79</v>
      </c>
      <c r="AV291" s="12" t="s">
        <v>79</v>
      </c>
      <c r="AW291" s="12" t="s">
        <v>33</v>
      </c>
      <c r="AX291" s="12" t="s">
        <v>69</v>
      </c>
      <c r="AY291" s="253" t="s">
        <v>119</v>
      </c>
    </row>
    <row r="292" s="12" customFormat="1">
      <c r="B292" s="243"/>
      <c r="C292" s="244"/>
      <c r="D292" s="234" t="s">
        <v>129</v>
      </c>
      <c r="E292" s="245" t="s">
        <v>21</v>
      </c>
      <c r="F292" s="246" t="s">
        <v>332</v>
      </c>
      <c r="G292" s="244"/>
      <c r="H292" s="247">
        <v>142.566</v>
      </c>
      <c r="I292" s="248"/>
      <c r="J292" s="244"/>
      <c r="K292" s="244"/>
      <c r="L292" s="249"/>
      <c r="M292" s="250"/>
      <c r="N292" s="251"/>
      <c r="O292" s="251"/>
      <c r="P292" s="251"/>
      <c r="Q292" s="251"/>
      <c r="R292" s="251"/>
      <c r="S292" s="251"/>
      <c r="T292" s="252"/>
      <c r="AT292" s="253" t="s">
        <v>129</v>
      </c>
      <c r="AU292" s="253" t="s">
        <v>79</v>
      </c>
      <c r="AV292" s="12" t="s">
        <v>79</v>
      </c>
      <c r="AW292" s="12" t="s">
        <v>33</v>
      </c>
      <c r="AX292" s="12" t="s">
        <v>69</v>
      </c>
      <c r="AY292" s="253" t="s">
        <v>119</v>
      </c>
    </row>
    <row r="293" s="13" customFormat="1">
      <c r="B293" s="267"/>
      <c r="C293" s="268"/>
      <c r="D293" s="234" t="s">
        <v>129</v>
      </c>
      <c r="E293" s="269" t="s">
        <v>21</v>
      </c>
      <c r="F293" s="270" t="s">
        <v>227</v>
      </c>
      <c r="G293" s="268"/>
      <c r="H293" s="271">
        <v>215.65100000000001</v>
      </c>
      <c r="I293" s="272"/>
      <c r="J293" s="268"/>
      <c r="K293" s="268"/>
      <c r="L293" s="273"/>
      <c r="M293" s="274"/>
      <c r="N293" s="275"/>
      <c r="O293" s="275"/>
      <c r="P293" s="275"/>
      <c r="Q293" s="275"/>
      <c r="R293" s="275"/>
      <c r="S293" s="275"/>
      <c r="T293" s="276"/>
      <c r="AT293" s="277" t="s">
        <v>129</v>
      </c>
      <c r="AU293" s="277" t="s">
        <v>79</v>
      </c>
      <c r="AV293" s="13" t="s">
        <v>127</v>
      </c>
      <c r="AW293" s="13" t="s">
        <v>33</v>
      </c>
      <c r="AX293" s="13" t="s">
        <v>77</v>
      </c>
      <c r="AY293" s="277" t="s">
        <v>119</v>
      </c>
    </row>
    <row r="294" s="1" customFormat="1" ht="38.25" customHeight="1">
      <c r="B294" s="45"/>
      <c r="C294" s="254" t="s">
        <v>595</v>
      </c>
      <c r="D294" s="254" t="s">
        <v>146</v>
      </c>
      <c r="E294" s="255" t="s">
        <v>596</v>
      </c>
      <c r="F294" s="256" t="s">
        <v>597</v>
      </c>
      <c r="G294" s="257" t="s">
        <v>149</v>
      </c>
      <c r="H294" s="258">
        <v>0.065000000000000002</v>
      </c>
      <c r="I294" s="259"/>
      <c r="J294" s="260">
        <f>ROUND(I294*H294,2)</f>
        <v>0</v>
      </c>
      <c r="K294" s="256" t="s">
        <v>223</v>
      </c>
      <c r="L294" s="261"/>
      <c r="M294" s="262" t="s">
        <v>21</v>
      </c>
      <c r="N294" s="263" t="s">
        <v>40</v>
      </c>
      <c r="O294" s="46"/>
      <c r="P294" s="229">
        <f>O294*H294</f>
        <v>0</v>
      </c>
      <c r="Q294" s="229">
        <v>1</v>
      </c>
      <c r="R294" s="229">
        <f>Q294*H294</f>
        <v>0.065000000000000002</v>
      </c>
      <c r="S294" s="229">
        <v>0</v>
      </c>
      <c r="T294" s="230">
        <f>S294*H294</f>
        <v>0</v>
      </c>
      <c r="AR294" s="23" t="s">
        <v>375</v>
      </c>
      <c r="AT294" s="23" t="s">
        <v>146</v>
      </c>
      <c r="AU294" s="23" t="s">
        <v>79</v>
      </c>
      <c r="AY294" s="23" t="s">
        <v>119</v>
      </c>
      <c r="BE294" s="231">
        <f>IF(N294="základní",J294,0)</f>
        <v>0</v>
      </c>
      <c r="BF294" s="231">
        <f>IF(N294="snížená",J294,0)</f>
        <v>0</v>
      </c>
      <c r="BG294" s="231">
        <f>IF(N294="zákl. přenesená",J294,0)</f>
        <v>0</v>
      </c>
      <c r="BH294" s="231">
        <f>IF(N294="sníž. přenesená",J294,0)</f>
        <v>0</v>
      </c>
      <c r="BI294" s="231">
        <f>IF(N294="nulová",J294,0)</f>
        <v>0</v>
      </c>
      <c r="BJ294" s="23" t="s">
        <v>77</v>
      </c>
      <c r="BK294" s="231">
        <f>ROUND(I294*H294,2)</f>
        <v>0</v>
      </c>
      <c r="BL294" s="23" t="s">
        <v>288</v>
      </c>
      <c r="BM294" s="23" t="s">
        <v>598</v>
      </c>
    </row>
    <row r="295" s="12" customFormat="1">
      <c r="B295" s="243"/>
      <c r="C295" s="244"/>
      <c r="D295" s="234" t="s">
        <v>129</v>
      </c>
      <c r="E295" s="244"/>
      <c r="F295" s="246" t="s">
        <v>599</v>
      </c>
      <c r="G295" s="244"/>
      <c r="H295" s="247">
        <v>0.065000000000000002</v>
      </c>
      <c r="I295" s="248"/>
      <c r="J295" s="244"/>
      <c r="K295" s="244"/>
      <c r="L295" s="249"/>
      <c r="M295" s="250"/>
      <c r="N295" s="251"/>
      <c r="O295" s="251"/>
      <c r="P295" s="251"/>
      <c r="Q295" s="251"/>
      <c r="R295" s="251"/>
      <c r="S295" s="251"/>
      <c r="T295" s="252"/>
      <c r="AT295" s="253" t="s">
        <v>129</v>
      </c>
      <c r="AU295" s="253" t="s">
        <v>79</v>
      </c>
      <c r="AV295" s="12" t="s">
        <v>79</v>
      </c>
      <c r="AW295" s="12" t="s">
        <v>6</v>
      </c>
      <c r="AX295" s="12" t="s">
        <v>77</v>
      </c>
      <c r="AY295" s="253" t="s">
        <v>119</v>
      </c>
    </row>
    <row r="296" s="1" customFormat="1" ht="25.5" customHeight="1">
      <c r="B296" s="45"/>
      <c r="C296" s="220" t="s">
        <v>600</v>
      </c>
      <c r="D296" s="220" t="s">
        <v>122</v>
      </c>
      <c r="E296" s="221" t="s">
        <v>601</v>
      </c>
      <c r="F296" s="222" t="s">
        <v>602</v>
      </c>
      <c r="G296" s="223" t="s">
        <v>222</v>
      </c>
      <c r="H296" s="224">
        <v>246.05099999999999</v>
      </c>
      <c r="I296" s="225"/>
      <c r="J296" s="226">
        <f>ROUND(I296*H296,2)</f>
        <v>0</v>
      </c>
      <c r="K296" s="222" t="s">
        <v>223</v>
      </c>
      <c r="L296" s="71"/>
      <c r="M296" s="227" t="s">
        <v>21</v>
      </c>
      <c r="N296" s="228" t="s">
        <v>40</v>
      </c>
      <c r="O296" s="46"/>
      <c r="P296" s="229">
        <f>O296*H296</f>
        <v>0</v>
      </c>
      <c r="Q296" s="229">
        <v>0.00039825</v>
      </c>
      <c r="R296" s="229">
        <f>Q296*H296</f>
        <v>0.097989810749999989</v>
      </c>
      <c r="S296" s="229">
        <v>0</v>
      </c>
      <c r="T296" s="230">
        <f>S296*H296</f>
        <v>0</v>
      </c>
      <c r="AR296" s="23" t="s">
        <v>288</v>
      </c>
      <c r="AT296" s="23" t="s">
        <v>122</v>
      </c>
      <c r="AU296" s="23" t="s">
        <v>79</v>
      </c>
      <c r="AY296" s="23" t="s">
        <v>119</v>
      </c>
      <c r="BE296" s="231">
        <f>IF(N296="základní",J296,0)</f>
        <v>0</v>
      </c>
      <c r="BF296" s="231">
        <f>IF(N296="snížená",J296,0)</f>
        <v>0</v>
      </c>
      <c r="BG296" s="231">
        <f>IF(N296="zákl. přenesená",J296,0)</f>
        <v>0</v>
      </c>
      <c r="BH296" s="231">
        <f>IF(N296="sníž. přenesená",J296,0)</f>
        <v>0</v>
      </c>
      <c r="BI296" s="231">
        <f>IF(N296="nulová",J296,0)</f>
        <v>0</v>
      </c>
      <c r="BJ296" s="23" t="s">
        <v>77</v>
      </c>
      <c r="BK296" s="231">
        <f>ROUND(I296*H296,2)</f>
        <v>0</v>
      </c>
      <c r="BL296" s="23" t="s">
        <v>288</v>
      </c>
      <c r="BM296" s="23" t="s">
        <v>603</v>
      </c>
    </row>
    <row r="297" s="12" customFormat="1">
      <c r="B297" s="243"/>
      <c r="C297" s="244"/>
      <c r="D297" s="234" t="s">
        <v>129</v>
      </c>
      <c r="E297" s="245" t="s">
        <v>21</v>
      </c>
      <c r="F297" s="246" t="s">
        <v>329</v>
      </c>
      <c r="G297" s="244"/>
      <c r="H297" s="247">
        <v>30.399999999999999</v>
      </c>
      <c r="I297" s="248"/>
      <c r="J297" s="244"/>
      <c r="K297" s="244"/>
      <c r="L297" s="249"/>
      <c r="M297" s="250"/>
      <c r="N297" s="251"/>
      <c r="O297" s="251"/>
      <c r="P297" s="251"/>
      <c r="Q297" s="251"/>
      <c r="R297" s="251"/>
      <c r="S297" s="251"/>
      <c r="T297" s="252"/>
      <c r="AT297" s="253" t="s">
        <v>129</v>
      </c>
      <c r="AU297" s="253" t="s">
        <v>79</v>
      </c>
      <c r="AV297" s="12" t="s">
        <v>79</v>
      </c>
      <c r="AW297" s="12" t="s">
        <v>33</v>
      </c>
      <c r="AX297" s="12" t="s">
        <v>69</v>
      </c>
      <c r="AY297" s="253" t="s">
        <v>119</v>
      </c>
    </row>
    <row r="298" s="12" customFormat="1">
      <c r="B298" s="243"/>
      <c r="C298" s="244"/>
      <c r="D298" s="234" t="s">
        <v>129</v>
      </c>
      <c r="E298" s="245" t="s">
        <v>21</v>
      </c>
      <c r="F298" s="246" t="s">
        <v>330</v>
      </c>
      <c r="G298" s="244"/>
      <c r="H298" s="247">
        <v>40.299999999999997</v>
      </c>
      <c r="I298" s="248"/>
      <c r="J298" s="244"/>
      <c r="K298" s="244"/>
      <c r="L298" s="249"/>
      <c r="M298" s="250"/>
      <c r="N298" s="251"/>
      <c r="O298" s="251"/>
      <c r="P298" s="251"/>
      <c r="Q298" s="251"/>
      <c r="R298" s="251"/>
      <c r="S298" s="251"/>
      <c r="T298" s="252"/>
      <c r="AT298" s="253" t="s">
        <v>129</v>
      </c>
      <c r="AU298" s="253" t="s">
        <v>79</v>
      </c>
      <c r="AV298" s="12" t="s">
        <v>79</v>
      </c>
      <c r="AW298" s="12" t="s">
        <v>33</v>
      </c>
      <c r="AX298" s="12" t="s">
        <v>69</v>
      </c>
      <c r="AY298" s="253" t="s">
        <v>119</v>
      </c>
    </row>
    <row r="299" s="12" customFormat="1">
      <c r="B299" s="243"/>
      <c r="C299" s="244"/>
      <c r="D299" s="234" t="s">
        <v>129</v>
      </c>
      <c r="E299" s="245" t="s">
        <v>21</v>
      </c>
      <c r="F299" s="246" t="s">
        <v>331</v>
      </c>
      <c r="G299" s="244"/>
      <c r="H299" s="247">
        <v>32.784999999999997</v>
      </c>
      <c r="I299" s="248"/>
      <c r="J299" s="244"/>
      <c r="K299" s="244"/>
      <c r="L299" s="249"/>
      <c r="M299" s="250"/>
      <c r="N299" s="251"/>
      <c r="O299" s="251"/>
      <c r="P299" s="251"/>
      <c r="Q299" s="251"/>
      <c r="R299" s="251"/>
      <c r="S299" s="251"/>
      <c r="T299" s="252"/>
      <c r="AT299" s="253" t="s">
        <v>129</v>
      </c>
      <c r="AU299" s="253" t="s">
        <v>79</v>
      </c>
      <c r="AV299" s="12" t="s">
        <v>79</v>
      </c>
      <c r="AW299" s="12" t="s">
        <v>33</v>
      </c>
      <c r="AX299" s="12" t="s">
        <v>69</v>
      </c>
      <c r="AY299" s="253" t="s">
        <v>119</v>
      </c>
    </row>
    <row r="300" s="12" customFormat="1">
      <c r="B300" s="243"/>
      <c r="C300" s="244"/>
      <c r="D300" s="234" t="s">
        <v>129</v>
      </c>
      <c r="E300" s="245" t="s">
        <v>21</v>
      </c>
      <c r="F300" s="246" t="s">
        <v>332</v>
      </c>
      <c r="G300" s="244"/>
      <c r="H300" s="247">
        <v>142.566</v>
      </c>
      <c r="I300" s="248"/>
      <c r="J300" s="244"/>
      <c r="K300" s="244"/>
      <c r="L300" s="249"/>
      <c r="M300" s="250"/>
      <c r="N300" s="251"/>
      <c r="O300" s="251"/>
      <c r="P300" s="251"/>
      <c r="Q300" s="251"/>
      <c r="R300" s="251"/>
      <c r="S300" s="251"/>
      <c r="T300" s="252"/>
      <c r="AT300" s="253" t="s">
        <v>129</v>
      </c>
      <c r="AU300" s="253" t="s">
        <v>79</v>
      </c>
      <c r="AV300" s="12" t="s">
        <v>79</v>
      </c>
      <c r="AW300" s="12" t="s">
        <v>33</v>
      </c>
      <c r="AX300" s="12" t="s">
        <v>69</v>
      </c>
      <c r="AY300" s="253" t="s">
        <v>119</v>
      </c>
    </row>
    <row r="301" s="13" customFormat="1">
      <c r="B301" s="267"/>
      <c r="C301" s="268"/>
      <c r="D301" s="234" t="s">
        <v>129</v>
      </c>
      <c r="E301" s="269" t="s">
        <v>21</v>
      </c>
      <c r="F301" s="270" t="s">
        <v>227</v>
      </c>
      <c r="G301" s="268"/>
      <c r="H301" s="271">
        <v>246.05099999999999</v>
      </c>
      <c r="I301" s="272"/>
      <c r="J301" s="268"/>
      <c r="K301" s="268"/>
      <c r="L301" s="273"/>
      <c r="M301" s="274"/>
      <c r="N301" s="275"/>
      <c r="O301" s="275"/>
      <c r="P301" s="275"/>
      <c r="Q301" s="275"/>
      <c r="R301" s="275"/>
      <c r="S301" s="275"/>
      <c r="T301" s="276"/>
      <c r="AT301" s="277" t="s">
        <v>129</v>
      </c>
      <c r="AU301" s="277" t="s">
        <v>79</v>
      </c>
      <c r="AV301" s="13" t="s">
        <v>127</v>
      </c>
      <c r="AW301" s="13" t="s">
        <v>33</v>
      </c>
      <c r="AX301" s="13" t="s">
        <v>77</v>
      </c>
      <c r="AY301" s="277" t="s">
        <v>119</v>
      </c>
    </row>
    <row r="302" s="1" customFormat="1" ht="25.5" customHeight="1">
      <c r="B302" s="45"/>
      <c r="C302" s="254" t="s">
        <v>168</v>
      </c>
      <c r="D302" s="254" t="s">
        <v>146</v>
      </c>
      <c r="E302" s="255" t="s">
        <v>604</v>
      </c>
      <c r="F302" s="256" t="s">
        <v>605</v>
      </c>
      <c r="G302" s="257" t="s">
        <v>222</v>
      </c>
      <c r="H302" s="258">
        <v>278.03800000000001</v>
      </c>
      <c r="I302" s="259"/>
      <c r="J302" s="260">
        <f>ROUND(I302*H302,2)</f>
        <v>0</v>
      </c>
      <c r="K302" s="256" t="s">
        <v>21</v>
      </c>
      <c r="L302" s="261"/>
      <c r="M302" s="262" t="s">
        <v>21</v>
      </c>
      <c r="N302" s="263" t="s">
        <v>40</v>
      </c>
      <c r="O302" s="46"/>
      <c r="P302" s="229">
        <f>O302*H302</f>
        <v>0</v>
      </c>
      <c r="Q302" s="229">
        <v>0.0044999999999999997</v>
      </c>
      <c r="R302" s="229">
        <f>Q302*H302</f>
        <v>1.251171</v>
      </c>
      <c r="S302" s="229">
        <v>0</v>
      </c>
      <c r="T302" s="230">
        <f>S302*H302</f>
        <v>0</v>
      </c>
      <c r="AR302" s="23" t="s">
        <v>375</v>
      </c>
      <c r="AT302" s="23" t="s">
        <v>146</v>
      </c>
      <c r="AU302" s="23" t="s">
        <v>79</v>
      </c>
      <c r="AY302" s="23" t="s">
        <v>119</v>
      </c>
      <c r="BE302" s="231">
        <f>IF(N302="základní",J302,0)</f>
        <v>0</v>
      </c>
      <c r="BF302" s="231">
        <f>IF(N302="snížená",J302,0)</f>
        <v>0</v>
      </c>
      <c r="BG302" s="231">
        <f>IF(N302="zákl. přenesená",J302,0)</f>
        <v>0</v>
      </c>
      <c r="BH302" s="231">
        <f>IF(N302="sníž. přenesená",J302,0)</f>
        <v>0</v>
      </c>
      <c r="BI302" s="231">
        <f>IF(N302="nulová",J302,0)</f>
        <v>0</v>
      </c>
      <c r="BJ302" s="23" t="s">
        <v>77</v>
      </c>
      <c r="BK302" s="231">
        <f>ROUND(I302*H302,2)</f>
        <v>0</v>
      </c>
      <c r="BL302" s="23" t="s">
        <v>288</v>
      </c>
      <c r="BM302" s="23" t="s">
        <v>606</v>
      </c>
    </row>
    <row r="303" s="12" customFormat="1">
      <c r="B303" s="243"/>
      <c r="C303" s="244"/>
      <c r="D303" s="234" t="s">
        <v>129</v>
      </c>
      <c r="E303" s="245" t="s">
        <v>21</v>
      </c>
      <c r="F303" s="246" t="s">
        <v>607</v>
      </c>
      <c r="G303" s="244"/>
      <c r="H303" s="247">
        <v>278.03800000000001</v>
      </c>
      <c r="I303" s="248"/>
      <c r="J303" s="244"/>
      <c r="K303" s="244"/>
      <c r="L303" s="249"/>
      <c r="M303" s="250"/>
      <c r="N303" s="251"/>
      <c r="O303" s="251"/>
      <c r="P303" s="251"/>
      <c r="Q303" s="251"/>
      <c r="R303" s="251"/>
      <c r="S303" s="251"/>
      <c r="T303" s="252"/>
      <c r="AT303" s="253" t="s">
        <v>129</v>
      </c>
      <c r="AU303" s="253" t="s">
        <v>79</v>
      </c>
      <c r="AV303" s="12" t="s">
        <v>79</v>
      </c>
      <c r="AW303" s="12" t="s">
        <v>33</v>
      </c>
      <c r="AX303" s="12" t="s">
        <v>77</v>
      </c>
      <c r="AY303" s="253" t="s">
        <v>119</v>
      </c>
    </row>
    <row r="304" s="1" customFormat="1" ht="25.5" customHeight="1">
      <c r="B304" s="45"/>
      <c r="C304" s="220" t="s">
        <v>608</v>
      </c>
      <c r="D304" s="220" t="s">
        <v>122</v>
      </c>
      <c r="E304" s="221" t="s">
        <v>609</v>
      </c>
      <c r="F304" s="222" t="s">
        <v>610</v>
      </c>
      <c r="G304" s="223" t="s">
        <v>164</v>
      </c>
      <c r="H304" s="224">
        <v>19.699999999999999</v>
      </c>
      <c r="I304" s="225"/>
      <c r="J304" s="226">
        <f>ROUND(I304*H304,2)</f>
        <v>0</v>
      </c>
      <c r="K304" s="222" t="s">
        <v>223</v>
      </c>
      <c r="L304" s="71"/>
      <c r="M304" s="227" t="s">
        <v>21</v>
      </c>
      <c r="N304" s="228" t="s">
        <v>40</v>
      </c>
      <c r="O304" s="46"/>
      <c r="P304" s="229">
        <f>O304*H304</f>
        <v>0</v>
      </c>
      <c r="Q304" s="229">
        <v>8.0000000000000007E-05</v>
      </c>
      <c r="R304" s="229">
        <f>Q304*H304</f>
        <v>0.0015760000000000001</v>
      </c>
      <c r="S304" s="229">
        <v>0</v>
      </c>
      <c r="T304" s="230">
        <f>S304*H304</f>
        <v>0</v>
      </c>
      <c r="AR304" s="23" t="s">
        <v>288</v>
      </c>
      <c r="AT304" s="23" t="s">
        <v>122</v>
      </c>
      <c r="AU304" s="23" t="s">
        <v>79</v>
      </c>
      <c r="AY304" s="23" t="s">
        <v>119</v>
      </c>
      <c r="BE304" s="231">
        <f>IF(N304="základní",J304,0)</f>
        <v>0</v>
      </c>
      <c r="BF304" s="231">
        <f>IF(N304="snížená",J304,0)</f>
        <v>0</v>
      </c>
      <c r="BG304" s="231">
        <f>IF(N304="zákl. přenesená",J304,0)</f>
        <v>0</v>
      </c>
      <c r="BH304" s="231">
        <f>IF(N304="sníž. přenesená",J304,0)</f>
        <v>0</v>
      </c>
      <c r="BI304" s="231">
        <f>IF(N304="nulová",J304,0)</f>
        <v>0</v>
      </c>
      <c r="BJ304" s="23" t="s">
        <v>77</v>
      </c>
      <c r="BK304" s="231">
        <f>ROUND(I304*H304,2)</f>
        <v>0</v>
      </c>
      <c r="BL304" s="23" t="s">
        <v>288</v>
      </c>
      <c r="BM304" s="23" t="s">
        <v>611</v>
      </c>
    </row>
    <row r="305" s="12" customFormat="1">
      <c r="B305" s="243"/>
      <c r="C305" s="244"/>
      <c r="D305" s="234" t="s">
        <v>129</v>
      </c>
      <c r="E305" s="245" t="s">
        <v>21</v>
      </c>
      <c r="F305" s="246" t="s">
        <v>612</v>
      </c>
      <c r="G305" s="244"/>
      <c r="H305" s="247">
        <v>19.699999999999999</v>
      </c>
      <c r="I305" s="248"/>
      <c r="J305" s="244"/>
      <c r="K305" s="244"/>
      <c r="L305" s="249"/>
      <c r="M305" s="250"/>
      <c r="N305" s="251"/>
      <c r="O305" s="251"/>
      <c r="P305" s="251"/>
      <c r="Q305" s="251"/>
      <c r="R305" s="251"/>
      <c r="S305" s="251"/>
      <c r="T305" s="252"/>
      <c r="AT305" s="253" t="s">
        <v>129</v>
      </c>
      <c r="AU305" s="253" t="s">
        <v>79</v>
      </c>
      <c r="AV305" s="12" t="s">
        <v>79</v>
      </c>
      <c r="AW305" s="12" t="s">
        <v>33</v>
      </c>
      <c r="AX305" s="12" t="s">
        <v>77</v>
      </c>
      <c r="AY305" s="253" t="s">
        <v>119</v>
      </c>
    </row>
    <row r="306" s="1" customFormat="1" ht="16.5" customHeight="1">
      <c r="B306" s="45"/>
      <c r="C306" s="220" t="s">
        <v>613</v>
      </c>
      <c r="D306" s="220" t="s">
        <v>122</v>
      </c>
      <c r="E306" s="221" t="s">
        <v>614</v>
      </c>
      <c r="F306" s="222" t="s">
        <v>615</v>
      </c>
      <c r="G306" s="223" t="s">
        <v>316</v>
      </c>
      <c r="H306" s="224">
        <v>250.56</v>
      </c>
      <c r="I306" s="225"/>
      <c r="J306" s="226">
        <f>ROUND(I306*H306,2)</f>
        <v>0</v>
      </c>
      <c r="K306" s="222" t="s">
        <v>21</v>
      </c>
      <c r="L306" s="71"/>
      <c r="M306" s="227" t="s">
        <v>21</v>
      </c>
      <c r="N306" s="228" t="s">
        <v>40</v>
      </c>
      <c r="O306" s="46"/>
      <c r="P306" s="229">
        <f>O306*H306</f>
        <v>0</v>
      </c>
      <c r="Q306" s="229">
        <v>5.0000000000000002E-05</v>
      </c>
      <c r="R306" s="229">
        <f>Q306*H306</f>
        <v>0.012528000000000001</v>
      </c>
      <c r="S306" s="229">
        <v>0</v>
      </c>
      <c r="T306" s="230">
        <f>S306*H306</f>
        <v>0</v>
      </c>
      <c r="AR306" s="23" t="s">
        <v>288</v>
      </c>
      <c r="AT306" s="23" t="s">
        <v>122</v>
      </c>
      <c r="AU306" s="23" t="s">
        <v>79</v>
      </c>
      <c r="AY306" s="23" t="s">
        <v>119</v>
      </c>
      <c r="BE306" s="231">
        <f>IF(N306="základní",J306,0)</f>
        <v>0</v>
      </c>
      <c r="BF306" s="231">
        <f>IF(N306="snížená",J306,0)</f>
        <v>0</v>
      </c>
      <c r="BG306" s="231">
        <f>IF(N306="zákl. přenesená",J306,0)</f>
        <v>0</v>
      </c>
      <c r="BH306" s="231">
        <f>IF(N306="sníž. přenesená",J306,0)</f>
        <v>0</v>
      </c>
      <c r="BI306" s="231">
        <f>IF(N306="nulová",J306,0)</f>
        <v>0</v>
      </c>
      <c r="BJ306" s="23" t="s">
        <v>77</v>
      </c>
      <c r="BK306" s="231">
        <f>ROUND(I306*H306,2)</f>
        <v>0</v>
      </c>
      <c r="BL306" s="23" t="s">
        <v>288</v>
      </c>
      <c r="BM306" s="23" t="s">
        <v>616</v>
      </c>
    </row>
    <row r="307" s="11" customFormat="1">
      <c r="B307" s="232"/>
      <c r="C307" s="233"/>
      <c r="D307" s="234" t="s">
        <v>129</v>
      </c>
      <c r="E307" s="235" t="s">
        <v>21</v>
      </c>
      <c r="F307" s="236" t="s">
        <v>617</v>
      </c>
      <c r="G307" s="233"/>
      <c r="H307" s="235" t="s">
        <v>21</v>
      </c>
      <c r="I307" s="237"/>
      <c r="J307" s="233"/>
      <c r="K307" s="233"/>
      <c r="L307" s="238"/>
      <c r="M307" s="239"/>
      <c r="N307" s="240"/>
      <c r="O307" s="240"/>
      <c r="P307" s="240"/>
      <c r="Q307" s="240"/>
      <c r="R307" s="240"/>
      <c r="S307" s="240"/>
      <c r="T307" s="241"/>
      <c r="AT307" s="242" t="s">
        <v>129</v>
      </c>
      <c r="AU307" s="242" t="s">
        <v>79</v>
      </c>
      <c r="AV307" s="11" t="s">
        <v>77</v>
      </c>
      <c r="AW307" s="11" t="s">
        <v>33</v>
      </c>
      <c r="AX307" s="11" t="s">
        <v>69</v>
      </c>
      <c r="AY307" s="242" t="s">
        <v>119</v>
      </c>
    </row>
    <row r="308" s="12" customFormat="1">
      <c r="B308" s="243"/>
      <c r="C308" s="244"/>
      <c r="D308" s="234" t="s">
        <v>129</v>
      </c>
      <c r="E308" s="245" t="s">
        <v>21</v>
      </c>
      <c r="F308" s="246" t="s">
        <v>618</v>
      </c>
      <c r="G308" s="244"/>
      <c r="H308" s="247">
        <v>250.56</v>
      </c>
      <c r="I308" s="248"/>
      <c r="J308" s="244"/>
      <c r="K308" s="244"/>
      <c r="L308" s="249"/>
      <c r="M308" s="250"/>
      <c r="N308" s="251"/>
      <c r="O308" s="251"/>
      <c r="P308" s="251"/>
      <c r="Q308" s="251"/>
      <c r="R308" s="251"/>
      <c r="S308" s="251"/>
      <c r="T308" s="252"/>
      <c r="AT308" s="253" t="s">
        <v>129</v>
      </c>
      <c r="AU308" s="253" t="s">
        <v>79</v>
      </c>
      <c r="AV308" s="12" t="s">
        <v>79</v>
      </c>
      <c r="AW308" s="12" t="s">
        <v>33</v>
      </c>
      <c r="AX308" s="12" t="s">
        <v>69</v>
      </c>
      <c r="AY308" s="253" t="s">
        <v>119</v>
      </c>
    </row>
    <row r="309" s="13" customFormat="1">
      <c r="B309" s="267"/>
      <c r="C309" s="268"/>
      <c r="D309" s="234" t="s">
        <v>129</v>
      </c>
      <c r="E309" s="269" t="s">
        <v>21</v>
      </c>
      <c r="F309" s="270" t="s">
        <v>227</v>
      </c>
      <c r="G309" s="268"/>
      <c r="H309" s="271">
        <v>250.56</v>
      </c>
      <c r="I309" s="272"/>
      <c r="J309" s="268"/>
      <c r="K309" s="268"/>
      <c r="L309" s="273"/>
      <c r="M309" s="274"/>
      <c r="N309" s="275"/>
      <c r="O309" s="275"/>
      <c r="P309" s="275"/>
      <c r="Q309" s="275"/>
      <c r="R309" s="275"/>
      <c r="S309" s="275"/>
      <c r="T309" s="276"/>
      <c r="AT309" s="277" t="s">
        <v>129</v>
      </c>
      <c r="AU309" s="277" t="s">
        <v>79</v>
      </c>
      <c r="AV309" s="13" t="s">
        <v>127</v>
      </c>
      <c r="AW309" s="13" t="s">
        <v>33</v>
      </c>
      <c r="AX309" s="13" t="s">
        <v>77</v>
      </c>
      <c r="AY309" s="277" t="s">
        <v>119</v>
      </c>
    </row>
    <row r="310" s="1" customFormat="1" ht="38.25" customHeight="1">
      <c r="B310" s="45"/>
      <c r="C310" s="220" t="s">
        <v>619</v>
      </c>
      <c r="D310" s="220" t="s">
        <v>122</v>
      </c>
      <c r="E310" s="221" t="s">
        <v>620</v>
      </c>
      <c r="F310" s="222" t="s">
        <v>621</v>
      </c>
      <c r="G310" s="223" t="s">
        <v>149</v>
      </c>
      <c r="H310" s="224">
        <v>1.4279999999999999</v>
      </c>
      <c r="I310" s="225"/>
      <c r="J310" s="226">
        <f>ROUND(I310*H310,2)</f>
        <v>0</v>
      </c>
      <c r="K310" s="222" t="s">
        <v>223</v>
      </c>
      <c r="L310" s="71"/>
      <c r="M310" s="227" t="s">
        <v>21</v>
      </c>
      <c r="N310" s="278" t="s">
        <v>40</v>
      </c>
      <c r="O310" s="279"/>
      <c r="P310" s="280">
        <f>O310*H310</f>
        <v>0</v>
      </c>
      <c r="Q310" s="280">
        <v>0</v>
      </c>
      <c r="R310" s="280">
        <f>Q310*H310</f>
        <v>0</v>
      </c>
      <c r="S310" s="280">
        <v>0</v>
      </c>
      <c r="T310" s="281">
        <f>S310*H310</f>
        <v>0</v>
      </c>
      <c r="AR310" s="23" t="s">
        <v>127</v>
      </c>
      <c r="AT310" s="23" t="s">
        <v>122</v>
      </c>
      <c r="AU310" s="23" t="s">
        <v>79</v>
      </c>
      <c r="AY310" s="23" t="s">
        <v>119</v>
      </c>
      <c r="BE310" s="231">
        <f>IF(N310="základní",J310,0)</f>
        <v>0</v>
      </c>
      <c r="BF310" s="231">
        <f>IF(N310="snížená",J310,0)</f>
        <v>0</v>
      </c>
      <c r="BG310" s="231">
        <f>IF(N310="zákl. přenesená",J310,0)</f>
        <v>0</v>
      </c>
      <c r="BH310" s="231">
        <f>IF(N310="sníž. přenesená",J310,0)</f>
        <v>0</v>
      </c>
      <c r="BI310" s="231">
        <f>IF(N310="nulová",J310,0)</f>
        <v>0</v>
      </c>
      <c r="BJ310" s="23" t="s">
        <v>77</v>
      </c>
      <c r="BK310" s="231">
        <f>ROUND(I310*H310,2)</f>
        <v>0</v>
      </c>
      <c r="BL310" s="23" t="s">
        <v>127</v>
      </c>
      <c r="BM310" s="23" t="s">
        <v>622</v>
      </c>
    </row>
    <row r="311" s="1" customFormat="1" ht="6.96" customHeight="1">
      <c r="B311" s="66"/>
      <c r="C311" s="67"/>
      <c r="D311" s="67"/>
      <c r="E311" s="67"/>
      <c r="F311" s="67"/>
      <c r="G311" s="67"/>
      <c r="H311" s="67"/>
      <c r="I311" s="165"/>
      <c r="J311" s="67"/>
      <c r="K311" s="67"/>
      <c r="L311" s="71"/>
    </row>
  </sheetData>
  <sheetProtection sheet="1" autoFilter="0" formatColumns="0" formatRows="0" objects="1" scenarios="1" spinCount="100000" saltValue="D4L11uTLdBE+ZJObqtYanYkP7r5EdG2Uwb7LY8xiwxRM3cwge92ydayz5uoyRFssfDHmaum1iZpnDflU6CykuQ==" hashValue="9JaRgWBge0uaurP5ffCuUPU7ZWJmiDDPU+nLgIwKN2GFzZx12av/E12OfkixLNmoJlVPRtV0iasEWTZt5MhkwQ==" algorithmName="SHA-512" password="CC35"/>
  <autoFilter ref="C85:K310"/>
  <mergeCells count="10">
    <mergeCell ref="E7:H7"/>
    <mergeCell ref="E9:H9"/>
    <mergeCell ref="E24:H24"/>
    <mergeCell ref="E45:H45"/>
    <mergeCell ref="E47:H47"/>
    <mergeCell ref="J51:J52"/>
    <mergeCell ref="E76:H76"/>
    <mergeCell ref="E78:H78"/>
    <mergeCell ref="G1:H1"/>
    <mergeCell ref="L2:V2"/>
  </mergeCells>
  <hyperlinks>
    <hyperlink ref="F1:G1" location="C2" display="1) Krycí list soupisu"/>
    <hyperlink ref="G1:H1" location="C54" display="2) Rekapitulace"/>
    <hyperlink ref="J1" location="C85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5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0"/>
      <c r="B1" s="136"/>
      <c r="C1" s="136"/>
      <c r="D1" s="137" t="s">
        <v>1</v>
      </c>
      <c r="E1" s="136"/>
      <c r="F1" s="138" t="s">
        <v>86</v>
      </c>
      <c r="G1" s="138" t="s">
        <v>87</v>
      </c>
      <c r="H1" s="138"/>
      <c r="I1" s="139"/>
      <c r="J1" s="138" t="s">
        <v>88</v>
      </c>
      <c r="K1" s="137" t="s">
        <v>89</v>
      </c>
      <c r="L1" s="138" t="s">
        <v>90</v>
      </c>
      <c r="M1" s="138"/>
      <c r="N1" s="138"/>
      <c r="O1" s="138"/>
      <c r="P1" s="138"/>
      <c r="Q1" s="138"/>
      <c r="R1" s="138"/>
      <c r="S1" s="138"/>
      <c r="T1" s="138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ht="36.96" customHeight="1">
      <c r="L2"/>
      <c r="AT2" s="23" t="s">
        <v>85</v>
      </c>
    </row>
    <row r="3" ht="6.96" customHeight="1">
      <c r="B3" s="24"/>
      <c r="C3" s="25"/>
      <c r="D3" s="25"/>
      <c r="E3" s="25"/>
      <c r="F3" s="25"/>
      <c r="G3" s="25"/>
      <c r="H3" s="25"/>
      <c r="I3" s="140"/>
      <c r="J3" s="25"/>
      <c r="K3" s="26"/>
      <c r="AT3" s="23" t="s">
        <v>79</v>
      </c>
    </row>
    <row r="4" ht="36.96" customHeight="1">
      <c r="B4" s="27"/>
      <c r="C4" s="28"/>
      <c r="D4" s="29" t="s">
        <v>91</v>
      </c>
      <c r="E4" s="28"/>
      <c r="F4" s="28"/>
      <c r="G4" s="28"/>
      <c r="H4" s="28"/>
      <c r="I4" s="141"/>
      <c r="J4" s="28"/>
      <c r="K4" s="30"/>
      <c r="M4" s="31" t="s">
        <v>12</v>
      </c>
      <c r="AT4" s="23" t="s">
        <v>6</v>
      </c>
    </row>
    <row r="5" ht="6.96" customHeight="1">
      <c r="B5" s="27"/>
      <c r="C5" s="28"/>
      <c r="D5" s="28"/>
      <c r="E5" s="28"/>
      <c r="F5" s="28"/>
      <c r="G5" s="28"/>
      <c r="H5" s="28"/>
      <c r="I5" s="141"/>
      <c r="J5" s="28"/>
      <c r="K5" s="30"/>
    </row>
    <row r="6">
      <c r="B6" s="27"/>
      <c r="C6" s="28"/>
      <c r="D6" s="39" t="s">
        <v>18</v>
      </c>
      <c r="E6" s="28"/>
      <c r="F6" s="28"/>
      <c r="G6" s="28"/>
      <c r="H6" s="28"/>
      <c r="I6" s="141"/>
      <c r="J6" s="28"/>
      <c r="K6" s="30"/>
    </row>
    <row r="7" ht="16.5" customHeight="1">
      <c r="B7" s="27"/>
      <c r="C7" s="28"/>
      <c r="D7" s="28"/>
      <c r="E7" s="142" t="str">
        <f>'Rekapitulace stavby'!K6</f>
        <v>Oprava mostu v km 162,715 na trati Retz - Kolín</v>
      </c>
      <c r="F7" s="39"/>
      <c r="G7" s="39"/>
      <c r="H7" s="39"/>
      <c r="I7" s="141"/>
      <c r="J7" s="28"/>
      <c r="K7" s="30"/>
    </row>
    <row r="8" s="1" customFormat="1">
      <c r="B8" s="45"/>
      <c r="C8" s="46"/>
      <c r="D8" s="39" t="s">
        <v>92</v>
      </c>
      <c r="E8" s="46"/>
      <c r="F8" s="46"/>
      <c r="G8" s="46"/>
      <c r="H8" s="46"/>
      <c r="I8" s="143"/>
      <c r="J8" s="46"/>
      <c r="K8" s="50"/>
    </row>
    <row r="9" s="1" customFormat="1" ht="36.96" customHeight="1">
      <c r="B9" s="45"/>
      <c r="C9" s="46"/>
      <c r="D9" s="46"/>
      <c r="E9" s="144" t="s">
        <v>623</v>
      </c>
      <c r="F9" s="46"/>
      <c r="G9" s="46"/>
      <c r="H9" s="46"/>
      <c r="I9" s="143"/>
      <c r="J9" s="46"/>
      <c r="K9" s="50"/>
    </row>
    <row r="10" s="1" customFormat="1">
      <c r="B10" s="45"/>
      <c r="C10" s="46"/>
      <c r="D10" s="46"/>
      <c r="E10" s="46"/>
      <c r="F10" s="46"/>
      <c r="G10" s="46"/>
      <c r="H10" s="46"/>
      <c r="I10" s="143"/>
      <c r="J10" s="46"/>
      <c r="K10" s="50"/>
    </row>
    <row r="11" s="1" customFormat="1" ht="14.4" customHeight="1">
      <c r="B11" s="45"/>
      <c r="C11" s="46"/>
      <c r="D11" s="39" t="s">
        <v>20</v>
      </c>
      <c r="E11" s="46"/>
      <c r="F11" s="34" t="s">
        <v>21</v>
      </c>
      <c r="G11" s="46"/>
      <c r="H11" s="46"/>
      <c r="I11" s="145" t="s">
        <v>22</v>
      </c>
      <c r="J11" s="34" t="s">
        <v>21</v>
      </c>
      <c r="K11" s="50"/>
    </row>
    <row r="12" s="1" customFormat="1" ht="14.4" customHeight="1">
      <c r="B12" s="45"/>
      <c r="C12" s="46"/>
      <c r="D12" s="39" t="s">
        <v>23</v>
      </c>
      <c r="E12" s="46"/>
      <c r="F12" s="34" t="s">
        <v>24</v>
      </c>
      <c r="G12" s="46"/>
      <c r="H12" s="46"/>
      <c r="I12" s="145" t="s">
        <v>25</v>
      </c>
      <c r="J12" s="146" t="str">
        <f>'Rekapitulace stavby'!AN8</f>
        <v>11. 6. 2018</v>
      </c>
      <c r="K12" s="50"/>
    </row>
    <row r="13" s="1" customFormat="1" ht="10.8" customHeight="1">
      <c r="B13" s="45"/>
      <c r="C13" s="46"/>
      <c r="D13" s="46"/>
      <c r="E13" s="46"/>
      <c r="F13" s="46"/>
      <c r="G13" s="46"/>
      <c r="H13" s="46"/>
      <c r="I13" s="143"/>
      <c r="J13" s="46"/>
      <c r="K13" s="50"/>
    </row>
    <row r="14" s="1" customFormat="1" ht="14.4" customHeight="1">
      <c r="B14" s="45"/>
      <c r="C14" s="46"/>
      <c r="D14" s="39" t="s">
        <v>27</v>
      </c>
      <c r="E14" s="46"/>
      <c r="F14" s="46"/>
      <c r="G14" s="46"/>
      <c r="H14" s="46"/>
      <c r="I14" s="145" t="s">
        <v>28</v>
      </c>
      <c r="J14" s="34" t="str">
        <f>IF('Rekapitulace stavby'!AN10="","",'Rekapitulace stavby'!AN10)</f>
        <v/>
      </c>
      <c r="K14" s="50"/>
    </row>
    <row r="15" s="1" customFormat="1" ht="18" customHeight="1">
      <c r="B15" s="45"/>
      <c r="C15" s="46"/>
      <c r="D15" s="46"/>
      <c r="E15" s="34" t="str">
        <f>IF('Rekapitulace stavby'!E11="","",'Rekapitulace stavby'!E11)</f>
        <v xml:space="preserve"> </v>
      </c>
      <c r="F15" s="46"/>
      <c r="G15" s="46"/>
      <c r="H15" s="46"/>
      <c r="I15" s="145" t="s">
        <v>29</v>
      </c>
      <c r="J15" s="34" t="str">
        <f>IF('Rekapitulace stavby'!AN11="","",'Rekapitulace stavby'!AN11)</f>
        <v/>
      </c>
      <c r="K15" s="50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143"/>
      <c r="J16" s="46"/>
      <c r="K16" s="50"/>
    </row>
    <row r="17" s="1" customFormat="1" ht="14.4" customHeight="1">
      <c r="B17" s="45"/>
      <c r="C17" s="46"/>
      <c r="D17" s="39" t="s">
        <v>30</v>
      </c>
      <c r="E17" s="46"/>
      <c r="F17" s="46"/>
      <c r="G17" s="46"/>
      <c r="H17" s="46"/>
      <c r="I17" s="145" t="s">
        <v>28</v>
      </c>
      <c r="J17" s="34" t="str">
        <f>IF('Rekapitulace stavby'!AN13="Vyplň údaj","",IF('Rekapitulace stavby'!AN13="","",'Rekapitulace stavby'!AN13))</f>
        <v/>
      </c>
      <c r="K17" s="50"/>
    </row>
    <row r="18" s="1" customFormat="1" ht="18" customHeight="1">
      <c r="B18" s="45"/>
      <c r="C18" s="46"/>
      <c r="D18" s="46"/>
      <c r="E18" s="34" t="str">
        <f>IF('Rekapitulace stavby'!E14="Vyplň údaj","",IF('Rekapitulace stavby'!E14="","",'Rekapitulace stavby'!E14))</f>
        <v/>
      </c>
      <c r="F18" s="46"/>
      <c r="G18" s="46"/>
      <c r="H18" s="46"/>
      <c r="I18" s="145" t="s">
        <v>29</v>
      </c>
      <c r="J18" s="34" t="str">
        <f>IF('Rekapitulace stavby'!AN14="Vyplň údaj","",IF('Rekapitulace stavby'!AN14="","",'Rekapitulace stavby'!AN14))</f>
        <v/>
      </c>
      <c r="K18" s="50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143"/>
      <c r="J19" s="46"/>
      <c r="K19" s="50"/>
    </row>
    <row r="20" s="1" customFormat="1" ht="14.4" customHeight="1">
      <c r="B20" s="45"/>
      <c r="C20" s="46"/>
      <c r="D20" s="39" t="s">
        <v>32</v>
      </c>
      <c r="E20" s="46"/>
      <c r="F20" s="46"/>
      <c r="G20" s="46"/>
      <c r="H20" s="46"/>
      <c r="I20" s="145" t="s">
        <v>28</v>
      </c>
      <c r="J20" s="34" t="str">
        <f>IF('Rekapitulace stavby'!AN16="","",'Rekapitulace stavby'!AN16)</f>
        <v/>
      </c>
      <c r="K20" s="50"/>
    </row>
    <row r="21" s="1" customFormat="1" ht="18" customHeight="1">
      <c r="B21" s="45"/>
      <c r="C21" s="46"/>
      <c r="D21" s="46"/>
      <c r="E21" s="34" t="str">
        <f>IF('Rekapitulace stavby'!E17="","",'Rekapitulace stavby'!E17)</f>
        <v xml:space="preserve"> </v>
      </c>
      <c r="F21" s="46"/>
      <c r="G21" s="46"/>
      <c r="H21" s="46"/>
      <c r="I21" s="145" t="s">
        <v>29</v>
      </c>
      <c r="J21" s="34" t="str">
        <f>IF('Rekapitulace stavby'!AN17="","",'Rekapitulace stavby'!AN17)</f>
        <v/>
      </c>
      <c r="K21" s="50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143"/>
      <c r="J22" s="46"/>
      <c r="K22" s="50"/>
    </row>
    <row r="23" s="1" customFormat="1" ht="14.4" customHeight="1">
      <c r="B23" s="45"/>
      <c r="C23" s="46"/>
      <c r="D23" s="39" t="s">
        <v>34</v>
      </c>
      <c r="E23" s="46"/>
      <c r="F23" s="46"/>
      <c r="G23" s="46"/>
      <c r="H23" s="46"/>
      <c r="I23" s="143"/>
      <c r="J23" s="46"/>
      <c r="K23" s="50"/>
    </row>
    <row r="24" s="6" customFormat="1" ht="16.5" customHeight="1">
      <c r="B24" s="147"/>
      <c r="C24" s="148"/>
      <c r="D24" s="148"/>
      <c r="E24" s="43" t="s">
        <v>21</v>
      </c>
      <c r="F24" s="43"/>
      <c r="G24" s="43"/>
      <c r="H24" s="43"/>
      <c r="I24" s="149"/>
      <c r="J24" s="148"/>
      <c r="K24" s="150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143"/>
      <c r="J25" s="46"/>
      <c r="K25" s="50"/>
    </row>
    <row r="26" s="1" customFormat="1" ht="6.96" customHeight="1">
      <c r="B26" s="45"/>
      <c r="C26" s="46"/>
      <c r="D26" s="105"/>
      <c r="E26" s="105"/>
      <c r="F26" s="105"/>
      <c r="G26" s="105"/>
      <c r="H26" s="105"/>
      <c r="I26" s="151"/>
      <c r="J26" s="105"/>
      <c r="K26" s="152"/>
    </row>
    <row r="27" s="1" customFormat="1" ht="25.44" customHeight="1">
      <c r="B27" s="45"/>
      <c r="C27" s="46"/>
      <c r="D27" s="153" t="s">
        <v>35</v>
      </c>
      <c r="E27" s="46"/>
      <c r="F27" s="46"/>
      <c r="G27" s="46"/>
      <c r="H27" s="46"/>
      <c r="I27" s="143"/>
      <c r="J27" s="154">
        <f>ROUND(J82,2)</f>
        <v>0</v>
      </c>
      <c r="K27" s="50"/>
    </row>
    <row r="28" s="1" customFormat="1" ht="6.96" customHeight="1">
      <c r="B28" s="45"/>
      <c r="C28" s="46"/>
      <c r="D28" s="105"/>
      <c r="E28" s="105"/>
      <c r="F28" s="105"/>
      <c r="G28" s="105"/>
      <c r="H28" s="105"/>
      <c r="I28" s="151"/>
      <c r="J28" s="105"/>
      <c r="K28" s="152"/>
    </row>
    <row r="29" s="1" customFormat="1" ht="14.4" customHeight="1">
      <c r="B29" s="45"/>
      <c r="C29" s="46"/>
      <c r="D29" s="46"/>
      <c r="E29" s="46"/>
      <c r="F29" s="51" t="s">
        <v>37</v>
      </c>
      <c r="G29" s="46"/>
      <c r="H29" s="46"/>
      <c r="I29" s="155" t="s">
        <v>36</v>
      </c>
      <c r="J29" s="51" t="s">
        <v>38</v>
      </c>
      <c r="K29" s="50"/>
    </row>
    <row r="30" s="1" customFormat="1" ht="14.4" customHeight="1">
      <c r="B30" s="45"/>
      <c r="C30" s="46"/>
      <c r="D30" s="54" t="s">
        <v>39</v>
      </c>
      <c r="E30" s="54" t="s">
        <v>40</v>
      </c>
      <c r="F30" s="156">
        <f>ROUND(SUM(BE82:BE99), 2)</f>
        <v>0</v>
      </c>
      <c r="G30" s="46"/>
      <c r="H30" s="46"/>
      <c r="I30" s="157">
        <v>0.20999999999999999</v>
      </c>
      <c r="J30" s="156">
        <f>ROUND(ROUND((SUM(BE82:BE99)), 2)*I30, 2)</f>
        <v>0</v>
      </c>
      <c r="K30" s="50"/>
    </row>
    <row r="31" s="1" customFormat="1" ht="14.4" customHeight="1">
      <c r="B31" s="45"/>
      <c r="C31" s="46"/>
      <c r="D31" s="46"/>
      <c r="E31" s="54" t="s">
        <v>41</v>
      </c>
      <c r="F31" s="156">
        <f>ROUND(SUM(BF82:BF99), 2)</f>
        <v>0</v>
      </c>
      <c r="G31" s="46"/>
      <c r="H31" s="46"/>
      <c r="I31" s="157">
        <v>0.14999999999999999</v>
      </c>
      <c r="J31" s="156">
        <f>ROUND(ROUND((SUM(BF82:BF99)), 2)*I31, 2)</f>
        <v>0</v>
      </c>
      <c r="K31" s="50"/>
    </row>
    <row r="32" hidden="1" s="1" customFormat="1" ht="14.4" customHeight="1">
      <c r="B32" s="45"/>
      <c r="C32" s="46"/>
      <c r="D32" s="46"/>
      <c r="E32" s="54" t="s">
        <v>42</v>
      </c>
      <c r="F32" s="156">
        <f>ROUND(SUM(BG82:BG99), 2)</f>
        <v>0</v>
      </c>
      <c r="G32" s="46"/>
      <c r="H32" s="46"/>
      <c r="I32" s="157">
        <v>0.20999999999999999</v>
      </c>
      <c r="J32" s="156">
        <v>0</v>
      </c>
      <c r="K32" s="50"/>
    </row>
    <row r="33" hidden="1" s="1" customFormat="1" ht="14.4" customHeight="1">
      <c r="B33" s="45"/>
      <c r="C33" s="46"/>
      <c r="D33" s="46"/>
      <c r="E33" s="54" t="s">
        <v>43</v>
      </c>
      <c r="F33" s="156">
        <f>ROUND(SUM(BH82:BH99), 2)</f>
        <v>0</v>
      </c>
      <c r="G33" s="46"/>
      <c r="H33" s="46"/>
      <c r="I33" s="157">
        <v>0.14999999999999999</v>
      </c>
      <c r="J33" s="156">
        <v>0</v>
      </c>
      <c r="K33" s="50"/>
    </row>
    <row r="34" hidden="1" s="1" customFormat="1" ht="14.4" customHeight="1">
      <c r="B34" s="45"/>
      <c r="C34" s="46"/>
      <c r="D34" s="46"/>
      <c r="E34" s="54" t="s">
        <v>44</v>
      </c>
      <c r="F34" s="156">
        <f>ROUND(SUM(BI82:BI99), 2)</f>
        <v>0</v>
      </c>
      <c r="G34" s="46"/>
      <c r="H34" s="46"/>
      <c r="I34" s="157">
        <v>0</v>
      </c>
      <c r="J34" s="156">
        <v>0</v>
      </c>
      <c r="K34" s="50"/>
    </row>
    <row r="35" s="1" customFormat="1" ht="6.96" customHeight="1">
      <c r="B35" s="45"/>
      <c r="C35" s="46"/>
      <c r="D35" s="46"/>
      <c r="E35" s="46"/>
      <c r="F35" s="46"/>
      <c r="G35" s="46"/>
      <c r="H35" s="46"/>
      <c r="I35" s="143"/>
      <c r="J35" s="46"/>
      <c r="K35" s="50"/>
    </row>
    <row r="36" s="1" customFormat="1" ht="25.44" customHeight="1">
      <c r="B36" s="45"/>
      <c r="C36" s="158"/>
      <c r="D36" s="159" t="s">
        <v>45</v>
      </c>
      <c r="E36" s="97"/>
      <c r="F36" s="97"/>
      <c r="G36" s="160" t="s">
        <v>46</v>
      </c>
      <c r="H36" s="161" t="s">
        <v>47</v>
      </c>
      <c r="I36" s="162"/>
      <c r="J36" s="163">
        <f>SUM(J27:J34)</f>
        <v>0</v>
      </c>
      <c r="K36" s="164"/>
    </row>
    <row r="37" s="1" customFormat="1" ht="14.4" customHeight="1">
      <c r="B37" s="66"/>
      <c r="C37" s="67"/>
      <c r="D37" s="67"/>
      <c r="E37" s="67"/>
      <c r="F37" s="67"/>
      <c r="G37" s="67"/>
      <c r="H37" s="67"/>
      <c r="I37" s="165"/>
      <c r="J37" s="67"/>
      <c r="K37" s="68"/>
    </row>
    <row r="41" s="1" customFormat="1" ht="6.96" customHeight="1">
      <c r="B41" s="166"/>
      <c r="C41" s="167"/>
      <c r="D41" s="167"/>
      <c r="E41" s="167"/>
      <c r="F41" s="167"/>
      <c r="G41" s="167"/>
      <c r="H41" s="167"/>
      <c r="I41" s="168"/>
      <c r="J41" s="167"/>
      <c r="K41" s="169"/>
    </row>
    <row r="42" s="1" customFormat="1" ht="36.96" customHeight="1">
      <c r="B42" s="45"/>
      <c r="C42" s="29" t="s">
        <v>94</v>
      </c>
      <c r="D42" s="46"/>
      <c r="E42" s="46"/>
      <c r="F42" s="46"/>
      <c r="G42" s="46"/>
      <c r="H42" s="46"/>
      <c r="I42" s="143"/>
      <c r="J42" s="46"/>
      <c r="K42" s="50"/>
    </row>
    <row r="43" s="1" customFormat="1" ht="6.96" customHeight="1">
      <c r="B43" s="45"/>
      <c r="C43" s="46"/>
      <c r="D43" s="46"/>
      <c r="E43" s="46"/>
      <c r="F43" s="46"/>
      <c r="G43" s="46"/>
      <c r="H43" s="46"/>
      <c r="I43" s="143"/>
      <c r="J43" s="46"/>
      <c r="K43" s="50"/>
    </row>
    <row r="44" s="1" customFormat="1" ht="14.4" customHeight="1">
      <c r="B44" s="45"/>
      <c r="C44" s="39" t="s">
        <v>18</v>
      </c>
      <c r="D44" s="46"/>
      <c r="E44" s="46"/>
      <c r="F44" s="46"/>
      <c r="G44" s="46"/>
      <c r="H44" s="46"/>
      <c r="I44" s="143"/>
      <c r="J44" s="46"/>
      <c r="K44" s="50"/>
    </row>
    <row r="45" s="1" customFormat="1" ht="16.5" customHeight="1">
      <c r="B45" s="45"/>
      <c r="C45" s="46"/>
      <c r="D45" s="46"/>
      <c r="E45" s="142" t="str">
        <f>E7</f>
        <v>Oprava mostu v km 162,715 na trati Retz - Kolín</v>
      </c>
      <c r="F45" s="39"/>
      <c r="G45" s="39"/>
      <c r="H45" s="39"/>
      <c r="I45" s="143"/>
      <c r="J45" s="46"/>
      <c r="K45" s="50"/>
    </row>
    <row r="46" s="1" customFormat="1" ht="14.4" customHeight="1">
      <c r="B46" s="45"/>
      <c r="C46" s="39" t="s">
        <v>92</v>
      </c>
      <c r="D46" s="46"/>
      <c r="E46" s="46"/>
      <c r="F46" s="46"/>
      <c r="G46" s="46"/>
      <c r="H46" s="46"/>
      <c r="I46" s="143"/>
      <c r="J46" s="46"/>
      <c r="K46" s="50"/>
    </row>
    <row r="47" s="1" customFormat="1" ht="17.25" customHeight="1">
      <c r="B47" s="45"/>
      <c r="C47" s="46"/>
      <c r="D47" s="46"/>
      <c r="E47" s="144" t="str">
        <f>E9</f>
        <v>SO 103 - VRN</v>
      </c>
      <c r="F47" s="46"/>
      <c r="G47" s="46"/>
      <c r="H47" s="46"/>
      <c r="I47" s="143"/>
      <c r="J47" s="46"/>
      <c r="K47" s="50"/>
    </row>
    <row r="48" s="1" customFormat="1" ht="6.96" customHeight="1">
      <c r="B48" s="45"/>
      <c r="C48" s="46"/>
      <c r="D48" s="46"/>
      <c r="E48" s="46"/>
      <c r="F48" s="46"/>
      <c r="G48" s="46"/>
      <c r="H48" s="46"/>
      <c r="I48" s="143"/>
      <c r="J48" s="46"/>
      <c r="K48" s="50"/>
    </row>
    <row r="49" s="1" customFormat="1" ht="18" customHeight="1">
      <c r="B49" s="45"/>
      <c r="C49" s="39" t="s">
        <v>23</v>
      </c>
      <c r="D49" s="46"/>
      <c r="E49" s="46"/>
      <c r="F49" s="34" t="str">
        <f>F12</f>
        <v xml:space="preserve"> </v>
      </c>
      <c r="G49" s="46"/>
      <c r="H49" s="46"/>
      <c r="I49" s="145" t="s">
        <v>25</v>
      </c>
      <c r="J49" s="146" t="str">
        <f>IF(J12="","",J12)</f>
        <v>11. 6. 2018</v>
      </c>
      <c r="K49" s="50"/>
    </row>
    <row r="50" s="1" customFormat="1" ht="6.96" customHeight="1">
      <c r="B50" s="45"/>
      <c r="C50" s="46"/>
      <c r="D50" s="46"/>
      <c r="E50" s="46"/>
      <c r="F50" s="46"/>
      <c r="G50" s="46"/>
      <c r="H50" s="46"/>
      <c r="I50" s="143"/>
      <c r="J50" s="46"/>
      <c r="K50" s="50"/>
    </row>
    <row r="51" s="1" customFormat="1">
      <c r="B51" s="45"/>
      <c r="C51" s="39" t="s">
        <v>27</v>
      </c>
      <c r="D51" s="46"/>
      <c r="E51" s="46"/>
      <c r="F51" s="34" t="str">
        <f>E15</f>
        <v xml:space="preserve"> </v>
      </c>
      <c r="G51" s="46"/>
      <c r="H51" s="46"/>
      <c r="I51" s="145" t="s">
        <v>32</v>
      </c>
      <c r="J51" s="43" t="str">
        <f>E21</f>
        <v xml:space="preserve"> </v>
      </c>
      <c r="K51" s="50"/>
    </row>
    <row r="52" s="1" customFormat="1" ht="14.4" customHeight="1">
      <c r="B52" s="45"/>
      <c r="C52" s="39" t="s">
        <v>30</v>
      </c>
      <c r="D52" s="46"/>
      <c r="E52" s="46"/>
      <c r="F52" s="34" t="str">
        <f>IF(E18="","",E18)</f>
        <v/>
      </c>
      <c r="G52" s="46"/>
      <c r="H52" s="46"/>
      <c r="I52" s="143"/>
      <c r="J52" s="170"/>
      <c r="K52" s="50"/>
    </row>
    <row r="53" s="1" customFormat="1" ht="10.32" customHeight="1">
      <c r="B53" s="45"/>
      <c r="C53" s="46"/>
      <c r="D53" s="46"/>
      <c r="E53" s="46"/>
      <c r="F53" s="46"/>
      <c r="G53" s="46"/>
      <c r="H53" s="46"/>
      <c r="I53" s="143"/>
      <c r="J53" s="46"/>
      <c r="K53" s="50"/>
    </row>
    <row r="54" s="1" customFormat="1" ht="29.28" customHeight="1">
      <c r="B54" s="45"/>
      <c r="C54" s="171" t="s">
        <v>95</v>
      </c>
      <c r="D54" s="158"/>
      <c r="E54" s="158"/>
      <c r="F54" s="158"/>
      <c r="G54" s="158"/>
      <c r="H54" s="158"/>
      <c r="I54" s="172"/>
      <c r="J54" s="173" t="s">
        <v>96</v>
      </c>
      <c r="K54" s="174"/>
    </row>
    <row r="55" s="1" customFormat="1" ht="10.32" customHeight="1">
      <c r="B55" s="45"/>
      <c r="C55" s="46"/>
      <c r="D55" s="46"/>
      <c r="E55" s="46"/>
      <c r="F55" s="46"/>
      <c r="G55" s="46"/>
      <c r="H55" s="46"/>
      <c r="I55" s="143"/>
      <c r="J55" s="46"/>
      <c r="K55" s="50"/>
    </row>
    <row r="56" s="1" customFormat="1" ht="29.28" customHeight="1">
      <c r="B56" s="45"/>
      <c r="C56" s="175" t="s">
        <v>97</v>
      </c>
      <c r="D56" s="46"/>
      <c r="E56" s="46"/>
      <c r="F56" s="46"/>
      <c r="G56" s="46"/>
      <c r="H56" s="46"/>
      <c r="I56" s="143"/>
      <c r="J56" s="154">
        <f>J82</f>
        <v>0</v>
      </c>
      <c r="K56" s="50"/>
      <c r="AU56" s="23" t="s">
        <v>98</v>
      </c>
    </row>
    <row r="57" s="7" customFormat="1" ht="24.96" customHeight="1">
      <c r="B57" s="176"/>
      <c r="C57" s="177"/>
      <c r="D57" s="178" t="s">
        <v>102</v>
      </c>
      <c r="E57" s="179"/>
      <c r="F57" s="179"/>
      <c r="G57" s="179"/>
      <c r="H57" s="179"/>
      <c r="I57" s="180"/>
      <c r="J57" s="181">
        <f>J83</f>
        <v>0</v>
      </c>
      <c r="K57" s="182"/>
    </row>
    <row r="58" s="8" customFormat="1" ht="19.92" customHeight="1">
      <c r="B58" s="183"/>
      <c r="C58" s="184"/>
      <c r="D58" s="185" t="s">
        <v>624</v>
      </c>
      <c r="E58" s="186"/>
      <c r="F58" s="186"/>
      <c r="G58" s="186"/>
      <c r="H58" s="186"/>
      <c r="I58" s="187"/>
      <c r="J58" s="188">
        <f>J84</f>
        <v>0</v>
      </c>
      <c r="K58" s="189"/>
    </row>
    <row r="59" s="8" customFormat="1" ht="19.92" customHeight="1">
      <c r="B59" s="183"/>
      <c r="C59" s="184"/>
      <c r="D59" s="185" t="s">
        <v>625</v>
      </c>
      <c r="E59" s="186"/>
      <c r="F59" s="186"/>
      <c r="G59" s="186"/>
      <c r="H59" s="186"/>
      <c r="I59" s="187"/>
      <c r="J59" s="188">
        <f>J87</f>
        <v>0</v>
      </c>
      <c r="K59" s="189"/>
    </row>
    <row r="60" s="8" customFormat="1" ht="19.92" customHeight="1">
      <c r="B60" s="183"/>
      <c r="C60" s="184"/>
      <c r="D60" s="185" t="s">
        <v>626</v>
      </c>
      <c r="E60" s="186"/>
      <c r="F60" s="186"/>
      <c r="G60" s="186"/>
      <c r="H60" s="186"/>
      <c r="I60" s="187"/>
      <c r="J60" s="188">
        <f>J93</f>
        <v>0</v>
      </c>
      <c r="K60" s="189"/>
    </row>
    <row r="61" s="8" customFormat="1" ht="19.92" customHeight="1">
      <c r="B61" s="183"/>
      <c r="C61" s="184"/>
      <c r="D61" s="185" t="s">
        <v>627</v>
      </c>
      <c r="E61" s="186"/>
      <c r="F61" s="186"/>
      <c r="G61" s="186"/>
      <c r="H61" s="186"/>
      <c r="I61" s="187"/>
      <c r="J61" s="188">
        <f>J96</f>
        <v>0</v>
      </c>
      <c r="K61" s="189"/>
    </row>
    <row r="62" s="8" customFormat="1" ht="19.92" customHeight="1">
      <c r="B62" s="183"/>
      <c r="C62" s="184"/>
      <c r="D62" s="185" t="s">
        <v>628</v>
      </c>
      <c r="E62" s="186"/>
      <c r="F62" s="186"/>
      <c r="G62" s="186"/>
      <c r="H62" s="186"/>
      <c r="I62" s="187"/>
      <c r="J62" s="188">
        <f>J98</f>
        <v>0</v>
      </c>
      <c r="K62" s="189"/>
    </row>
    <row r="63" s="1" customFormat="1" ht="21.84" customHeight="1">
      <c r="B63" s="45"/>
      <c r="C63" s="46"/>
      <c r="D63" s="46"/>
      <c r="E63" s="46"/>
      <c r="F63" s="46"/>
      <c r="G63" s="46"/>
      <c r="H63" s="46"/>
      <c r="I63" s="143"/>
      <c r="J63" s="46"/>
      <c r="K63" s="50"/>
    </row>
    <row r="64" s="1" customFormat="1" ht="6.96" customHeight="1">
      <c r="B64" s="66"/>
      <c r="C64" s="67"/>
      <c r="D64" s="67"/>
      <c r="E64" s="67"/>
      <c r="F64" s="67"/>
      <c r="G64" s="67"/>
      <c r="H64" s="67"/>
      <c r="I64" s="165"/>
      <c r="J64" s="67"/>
      <c r="K64" s="68"/>
    </row>
    <row r="68" s="1" customFormat="1" ht="6.96" customHeight="1">
      <c r="B68" s="69"/>
      <c r="C68" s="70"/>
      <c r="D68" s="70"/>
      <c r="E68" s="70"/>
      <c r="F68" s="70"/>
      <c r="G68" s="70"/>
      <c r="H68" s="70"/>
      <c r="I68" s="168"/>
      <c r="J68" s="70"/>
      <c r="K68" s="70"/>
      <c r="L68" s="71"/>
    </row>
    <row r="69" s="1" customFormat="1" ht="36.96" customHeight="1">
      <c r="B69" s="45"/>
      <c r="C69" s="72" t="s">
        <v>103</v>
      </c>
      <c r="D69" s="73"/>
      <c r="E69" s="73"/>
      <c r="F69" s="73"/>
      <c r="G69" s="73"/>
      <c r="H69" s="73"/>
      <c r="I69" s="190"/>
      <c r="J69" s="73"/>
      <c r="K69" s="73"/>
      <c r="L69" s="71"/>
    </row>
    <row r="70" s="1" customFormat="1" ht="6.96" customHeight="1">
      <c r="B70" s="45"/>
      <c r="C70" s="73"/>
      <c r="D70" s="73"/>
      <c r="E70" s="73"/>
      <c r="F70" s="73"/>
      <c r="G70" s="73"/>
      <c r="H70" s="73"/>
      <c r="I70" s="190"/>
      <c r="J70" s="73"/>
      <c r="K70" s="73"/>
      <c r="L70" s="71"/>
    </row>
    <row r="71" s="1" customFormat="1" ht="14.4" customHeight="1">
      <c r="B71" s="45"/>
      <c r="C71" s="75" t="s">
        <v>18</v>
      </c>
      <c r="D71" s="73"/>
      <c r="E71" s="73"/>
      <c r="F71" s="73"/>
      <c r="G71" s="73"/>
      <c r="H71" s="73"/>
      <c r="I71" s="190"/>
      <c r="J71" s="73"/>
      <c r="K71" s="73"/>
      <c r="L71" s="71"/>
    </row>
    <row r="72" s="1" customFormat="1" ht="16.5" customHeight="1">
      <c r="B72" s="45"/>
      <c r="C72" s="73"/>
      <c r="D72" s="73"/>
      <c r="E72" s="191" t="str">
        <f>E7</f>
        <v>Oprava mostu v km 162,715 na trati Retz - Kolín</v>
      </c>
      <c r="F72" s="75"/>
      <c r="G72" s="75"/>
      <c r="H72" s="75"/>
      <c r="I72" s="190"/>
      <c r="J72" s="73"/>
      <c r="K72" s="73"/>
      <c r="L72" s="71"/>
    </row>
    <row r="73" s="1" customFormat="1" ht="14.4" customHeight="1">
      <c r="B73" s="45"/>
      <c r="C73" s="75" t="s">
        <v>92</v>
      </c>
      <c r="D73" s="73"/>
      <c r="E73" s="73"/>
      <c r="F73" s="73"/>
      <c r="G73" s="73"/>
      <c r="H73" s="73"/>
      <c r="I73" s="190"/>
      <c r="J73" s="73"/>
      <c r="K73" s="73"/>
      <c r="L73" s="71"/>
    </row>
    <row r="74" s="1" customFormat="1" ht="17.25" customHeight="1">
      <c r="B74" s="45"/>
      <c r="C74" s="73"/>
      <c r="D74" s="73"/>
      <c r="E74" s="81" t="str">
        <f>E9</f>
        <v>SO 103 - VRN</v>
      </c>
      <c r="F74" s="73"/>
      <c r="G74" s="73"/>
      <c r="H74" s="73"/>
      <c r="I74" s="190"/>
      <c r="J74" s="73"/>
      <c r="K74" s="73"/>
      <c r="L74" s="71"/>
    </row>
    <row r="75" s="1" customFormat="1" ht="6.96" customHeight="1">
      <c r="B75" s="45"/>
      <c r="C75" s="73"/>
      <c r="D75" s="73"/>
      <c r="E75" s="73"/>
      <c r="F75" s="73"/>
      <c r="G75" s="73"/>
      <c r="H75" s="73"/>
      <c r="I75" s="190"/>
      <c r="J75" s="73"/>
      <c r="K75" s="73"/>
      <c r="L75" s="71"/>
    </row>
    <row r="76" s="1" customFormat="1" ht="18" customHeight="1">
      <c r="B76" s="45"/>
      <c r="C76" s="75" t="s">
        <v>23</v>
      </c>
      <c r="D76" s="73"/>
      <c r="E76" s="73"/>
      <c r="F76" s="192" t="str">
        <f>F12</f>
        <v xml:space="preserve"> </v>
      </c>
      <c r="G76" s="73"/>
      <c r="H76" s="73"/>
      <c r="I76" s="193" t="s">
        <v>25</v>
      </c>
      <c r="J76" s="84" t="str">
        <f>IF(J12="","",J12)</f>
        <v>11. 6. 2018</v>
      </c>
      <c r="K76" s="73"/>
      <c r="L76" s="71"/>
    </row>
    <row r="77" s="1" customFormat="1" ht="6.96" customHeight="1">
      <c r="B77" s="45"/>
      <c r="C77" s="73"/>
      <c r="D77" s="73"/>
      <c r="E77" s="73"/>
      <c r="F77" s="73"/>
      <c r="G77" s="73"/>
      <c r="H77" s="73"/>
      <c r="I77" s="190"/>
      <c r="J77" s="73"/>
      <c r="K77" s="73"/>
      <c r="L77" s="71"/>
    </row>
    <row r="78" s="1" customFormat="1">
      <c r="B78" s="45"/>
      <c r="C78" s="75" t="s">
        <v>27</v>
      </c>
      <c r="D78" s="73"/>
      <c r="E78" s="73"/>
      <c r="F78" s="192" t="str">
        <f>E15</f>
        <v xml:space="preserve"> </v>
      </c>
      <c r="G78" s="73"/>
      <c r="H78" s="73"/>
      <c r="I78" s="193" t="s">
        <v>32</v>
      </c>
      <c r="J78" s="192" t="str">
        <f>E21</f>
        <v xml:space="preserve"> </v>
      </c>
      <c r="K78" s="73"/>
      <c r="L78" s="71"/>
    </row>
    <row r="79" s="1" customFormat="1" ht="14.4" customHeight="1">
      <c r="B79" s="45"/>
      <c r="C79" s="75" t="s">
        <v>30</v>
      </c>
      <c r="D79" s="73"/>
      <c r="E79" s="73"/>
      <c r="F79" s="192" t="str">
        <f>IF(E18="","",E18)</f>
        <v/>
      </c>
      <c r="G79" s="73"/>
      <c r="H79" s="73"/>
      <c r="I79" s="190"/>
      <c r="J79" s="73"/>
      <c r="K79" s="73"/>
      <c r="L79" s="71"/>
    </row>
    <row r="80" s="1" customFormat="1" ht="10.32" customHeight="1">
      <c r="B80" s="45"/>
      <c r="C80" s="73"/>
      <c r="D80" s="73"/>
      <c r="E80" s="73"/>
      <c r="F80" s="73"/>
      <c r="G80" s="73"/>
      <c r="H80" s="73"/>
      <c r="I80" s="190"/>
      <c r="J80" s="73"/>
      <c r="K80" s="73"/>
      <c r="L80" s="71"/>
    </row>
    <row r="81" s="9" customFormat="1" ht="29.28" customHeight="1">
      <c r="B81" s="194"/>
      <c r="C81" s="195" t="s">
        <v>104</v>
      </c>
      <c r="D81" s="196" t="s">
        <v>54</v>
      </c>
      <c r="E81" s="196" t="s">
        <v>50</v>
      </c>
      <c r="F81" s="196" t="s">
        <v>105</v>
      </c>
      <c r="G81" s="196" t="s">
        <v>106</v>
      </c>
      <c r="H81" s="196" t="s">
        <v>107</v>
      </c>
      <c r="I81" s="197" t="s">
        <v>108</v>
      </c>
      <c r="J81" s="196" t="s">
        <v>96</v>
      </c>
      <c r="K81" s="198" t="s">
        <v>109</v>
      </c>
      <c r="L81" s="199"/>
      <c r="M81" s="101" t="s">
        <v>110</v>
      </c>
      <c r="N81" s="102" t="s">
        <v>39</v>
      </c>
      <c r="O81" s="102" t="s">
        <v>111</v>
      </c>
      <c r="P81" s="102" t="s">
        <v>112</v>
      </c>
      <c r="Q81" s="102" t="s">
        <v>113</v>
      </c>
      <c r="R81" s="102" t="s">
        <v>114</v>
      </c>
      <c r="S81" s="102" t="s">
        <v>115</v>
      </c>
      <c r="T81" s="103" t="s">
        <v>116</v>
      </c>
    </row>
    <row r="82" s="1" customFormat="1" ht="29.28" customHeight="1">
      <c r="B82" s="45"/>
      <c r="C82" s="107" t="s">
        <v>97</v>
      </c>
      <c r="D82" s="73"/>
      <c r="E82" s="73"/>
      <c r="F82" s="73"/>
      <c r="G82" s="73"/>
      <c r="H82" s="73"/>
      <c r="I82" s="190"/>
      <c r="J82" s="200">
        <f>BK82</f>
        <v>0</v>
      </c>
      <c r="K82" s="73"/>
      <c r="L82" s="71"/>
      <c r="M82" s="104"/>
      <c r="N82" s="105"/>
      <c r="O82" s="105"/>
      <c r="P82" s="201">
        <f>P83</f>
        <v>0</v>
      </c>
      <c r="Q82" s="105"/>
      <c r="R82" s="201">
        <f>R83</f>
        <v>0</v>
      </c>
      <c r="S82" s="105"/>
      <c r="T82" s="202">
        <f>T83</f>
        <v>0</v>
      </c>
      <c r="AT82" s="23" t="s">
        <v>68</v>
      </c>
      <c r="AU82" s="23" t="s">
        <v>98</v>
      </c>
      <c r="BK82" s="203">
        <f>BK83</f>
        <v>0</v>
      </c>
    </row>
    <row r="83" s="10" customFormat="1" ht="37.44001" customHeight="1">
      <c r="B83" s="204"/>
      <c r="C83" s="205"/>
      <c r="D83" s="206" t="s">
        <v>68</v>
      </c>
      <c r="E83" s="207" t="s">
        <v>84</v>
      </c>
      <c r="F83" s="207" t="s">
        <v>201</v>
      </c>
      <c r="G83" s="205"/>
      <c r="H83" s="205"/>
      <c r="I83" s="208"/>
      <c r="J83" s="209">
        <f>BK83</f>
        <v>0</v>
      </c>
      <c r="K83" s="205"/>
      <c r="L83" s="210"/>
      <c r="M83" s="211"/>
      <c r="N83" s="212"/>
      <c r="O83" s="212"/>
      <c r="P83" s="213">
        <f>P84+P87+P93+P96+P98</f>
        <v>0</v>
      </c>
      <c r="Q83" s="212"/>
      <c r="R83" s="213">
        <f>R84+R87+R93+R96+R98</f>
        <v>0</v>
      </c>
      <c r="S83" s="212"/>
      <c r="T83" s="214">
        <f>T84+T87+T93+T96+T98</f>
        <v>0</v>
      </c>
      <c r="AR83" s="215" t="s">
        <v>120</v>
      </c>
      <c r="AT83" s="216" t="s">
        <v>68</v>
      </c>
      <c r="AU83" s="216" t="s">
        <v>69</v>
      </c>
      <c r="AY83" s="215" t="s">
        <v>119</v>
      </c>
      <c r="BK83" s="217">
        <f>BK84+BK87+BK93+BK96+BK98</f>
        <v>0</v>
      </c>
    </row>
    <row r="84" s="10" customFormat="1" ht="19.92" customHeight="1">
      <c r="B84" s="204"/>
      <c r="C84" s="205"/>
      <c r="D84" s="206" t="s">
        <v>68</v>
      </c>
      <c r="E84" s="218" t="s">
        <v>629</v>
      </c>
      <c r="F84" s="218" t="s">
        <v>630</v>
      </c>
      <c r="G84" s="205"/>
      <c r="H84" s="205"/>
      <c r="I84" s="208"/>
      <c r="J84" s="219">
        <f>BK84</f>
        <v>0</v>
      </c>
      <c r="K84" s="205"/>
      <c r="L84" s="210"/>
      <c r="M84" s="211"/>
      <c r="N84" s="212"/>
      <c r="O84" s="212"/>
      <c r="P84" s="213">
        <f>SUM(P85:P86)</f>
        <v>0</v>
      </c>
      <c r="Q84" s="212"/>
      <c r="R84" s="213">
        <f>SUM(R85:R86)</f>
        <v>0</v>
      </c>
      <c r="S84" s="212"/>
      <c r="T84" s="214">
        <f>SUM(T85:T86)</f>
        <v>0</v>
      </c>
      <c r="AR84" s="215" t="s">
        <v>120</v>
      </c>
      <c r="AT84" s="216" t="s">
        <v>68</v>
      </c>
      <c r="AU84" s="216" t="s">
        <v>77</v>
      </c>
      <c r="AY84" s="215" t="s">
        <v>119</v>
      </c>
      <c r="BK84" s="217">
        <f>SUM(BK85:BK86)</f>
        <v>0</v>
      </c>
    </row>
    <row r="85" s="1" customFormat="1" ht="16.5" customHeight="1">
      <c r="B85" s="45"/>
      <c r="C85" s="220" t="s">
        <v>77</v>
      </c>
      <c r="D85" s="220" t="s">
        <v>122</v>
      </c>
      <c r="E85" s="221" t="s">
        <v>631</v>
      </c>
      <c r="F85" s="222" t="s">
        <v>632</v>
      </c>
      <c r="G85" s="223" t="s">
        <v>633</v>
      </c>
      <c r="H85" s="224">
        <v>1</v>
      </c>
      <c r="I85" s="225"/>
      <c r="J85" s="226">
        <f>ROUND(I85*H85,2)</f>
        <v>0</v>
      </c>
      <c r="K85" s="222" t="s">
        <v>223</v>
      </c>
      <c r="L85" s="71"/>
      <c r="M85" s="227" t="s">
        <v>21</v>
      </c>
      <c r="N85" s="228" t="s">
        <v>40</v>
      </c>
      <c r="O85" s="46"/>
      <c r="P85" s="229">
        <f>O85*H85</f>
        <v>0</v>
      </c>
      <c r="Q85" s="229">
        <v>0</v>
      </c>
      <c r="R85" s="229">
        <f>Q85*H85</f>
        <v>0</v>
      </c>
      <c r="S85" s="229">
        <v>0</v>
      </c>
      <c r="T85" s="230">
        <f>S85*H85</f>
        <v>0</v>
      </c>
      <c r="AR85" s="23" t="s">
        <v>634</v>
      </c>
      <c r="AT85" s="23" t="s">
        <v>122</v>
      </c>
      <c r="AU85" s="23" t="s">
        <v>79</v>
      </c>
      <c r="AY85" s="23" t="s">
        <v>119</v>
      </c>
      <c r="BE85" s="231">
        <f>IF(N85="základní",J85,0)</f>
        <v>0</v>
      </c>
      <c r="BF85" s="231">
        <f>IF(N85="snížená",J85,0)</f>
        <v>0</v>
      </c>
      <c r="BG85" s="231">
        <f>IF(N85="zákl. přenesená",J85,0)</f>
        <v>0</v>
      </c>
      <c r="BH85" s="231">
        <f>IF(N85="sníž. přenesená",J85,0)</f>
        <v>0</v>
      </c>
      <c r="BI85" s="231">
        <f>IF(N85="nulová",J85,0)</f>
        <v>0</v>
      </c>
      <c r="BJ85" s="23" t="s">
        <v>77</v>
      </c>
      <c r="BK85" s="231">
        <f>ROUND(I85*H85,2)</f>
        <v>0</v>
      </c>
      <c r="BL85" s="23" t="s">
        <v>634</v>
      </c>
      <c r="BM85" s="23" t="s">
        <v>635</v>
      </c>
    </row>
    <row r="86" s="1" customFormat="1" ht="25.5" customHeight="1">
      <c r="B86" s="45"/>
      <c r="C86" s="220" t="s">
        <v>79</v>
      </c>
      <c r="D86" s="220" t="s">
        <v>122</v>
      </c>
      <c r="E86" s="221" t="s">
        <v>636</v>
      </c>
      <c r="F86" s="222" t="s">
        <v>637</v>
      </c>
      <c r="G86" s="223" t="s">
        <v>633</v>
      </c>
      <c r="H86" s="224">
        <v>1</v>
      </c>
      <c r="I86" s="225"/>
      <c r="J86" s="226">
        <f>ROUND(I86*H86,2)</f>
        <v>0</v>
      </c>
      <c r="K86" s="222" t="s">
        <v>223</v>
      </c>
      <c r="L86" s="71"/>
      <c r="M86" s="227" t="s">
        <v>21</v>
      </c>
      <c r="N86" s="228" t="s">
        <v>40</v>
      </c>
      <c r="O86" s="46"/>
      <c r="P86" s="229">
        <f>O86*H86</f>
        <v>0</v>
      </c>
      <c r="Q86" s="229">
        <v>0</v>
      </c>
      <c r="R86" s="229">
        <f>Q86*H86</f>
        <v>0</v>
      </c>
      <c r="S86" s="229">
        <v>0</v>
      </c>
      <c r="T86" s="230">
        <f>S86*H86</f>
        <v>0</v>
      </c>
      <c r="AR86" s="23" t="s">
        <v>634</v>
      </c>
      <c r="AT86" s="23" t="s">
        <v>122</v>
      </c>
      <c r="AU86" s="23" t="s">
        <v>79</v>
      </c>
      <c r="AY86" s="23" t="s">
        <v>119</v>
      </c>
      <c r="BE86" s="231">
        <f>IF(N86="základní",J86,0)</f>
        <v>0</v>
      </c>
      <c r="BF86" s="231">
        <f>IF(N86="snížená",J86,0)</f>
        <v>0</v>
      </c>
      <c r="BG86" s="231">
        <f>IF(N86="zákl. přenesená",J86,0)</f>
        <v>0</v>
      </c>
      <c r="BH86" s="231">
        <f>IF(N86="sníž. přenesená",J86,0)</f>
        <v>0</v>
      </c>
      <c r="BI86" s="231">
        <f>IF(N86="nulová",J86,0)</f>
        <v>0</v>
      </c>
      <c r="BJ86" s="23" t="s">
        <v>77</v>
      </c>
      <c r="BK86" s="231">
        <f>ROUND(I86*H86,2)</f>
        <v>0</v>
      </c>
      <c r="BL86" s="23" t="s">
        <v>634</v>
      </c>
      <c r="BM86" s="23" t="s">
        <v>638</v>
      </c>
    </row>
    <row r="87" s="10" customFormat="1" ht="29.88" customHeight="1">
      <c r="B87" s="204"/>
      <c r="C87" s="205"/>
      <c r="D87" s="206" t="s">
        <v>68</v>
      </c>
      <c r="E87" s="218" t="s">
        <v>639</v>
      </c>
      <c r="F87" s="218" t="s">
        <v>640</v>
      </c>
      <c r="G87" s="205"/>
      <c r="H87" s="205"/>
      <c r="I87" s="208"/>
      <c r="J87" s="219">
        <f>BK87</f>
        <v>0</v>
      </c>
      <c r="K87" s="205"/>
      <c r="L87" s="210"/>
      <c r="M87" s="211"/>
      <c r="N87" s="212"/>
      <c r="O87" s="212"/>
      <c r="P87" s="213">
        <f>SUM(P88:P92)</f>
        <v>0</v>
      </c>
      <c r="Q87" s="212"/>
      <c r="R87" s="213">
        <f>SUM(R88:R92)</f>
        <v>0</v>
      </c>
      <c r="S87" s="212"/>
      <c r="T87" s="214">
        <f>SUM(T88:T92)</f>
        <v>0</v>
      </c>
      <c r="AR87" s="215" t="s">
        <v>120</v>
      </c>
      <c r="AT87" s="216" t="s">
        <v>68</v>
      </c>
      <c r="AU87" s="216" t="s">
        <v>77</v>
      </c>
      <c r="AY87" s="215" t="s">
        <v>119</v>
      </c>
      <c r="BK87" s="217">
        <f>SUM(BK88:BK92)</f>
        <v>0</v>
      </c>
    </row>
    <row r="88" s="1" customFormat="1" ht="16.5" customHeight="1">
      <c r="B88" s="45"/>
      <c r="C88" s="220" t="s">
        <v>137</v>
      </c>
      <c r="D88" s="220" t="s">
        <v>122</v>
      </c>
      <c r="E88" s="221" t="s">
        <v>641</v>
      </c>
      <c r="F88" s="222" t="s">
        <v>642</v>
      </c>
      <c r="G88" s="223" t="s">
        <v>633</v>
      </c>
      <c r="H88" s="224">
        <v>1</v>
      </c>
      <c r="I88" s="225"/>
      <c r="J88" s="226">
        <f>ROUND(I88*H88,2)</f>
        <v>0</v>
      </c>
      <c r="K88" s="222" t="s">
        <v>223</v>
      </c>
      <c r="L88" s="71"/>
      <c r="M88" s="227" t="s">
        <v>21</v>
      </c>
      <c r="N88" s="228" t="s">
        <v>40</v>
      </c>
      <c r="O88" s="46"/>
      <c r="P88" s="229">
        <f>O88*H88</f>
        <v>0</v>
      </c>
      <c r="Q88" s="229">
        <v>0</v>
      </c>
      <c r="R88" s="229">
        <f>Q88*H88</f>
        <v>0</v>
      </c>
      <c r="S88" s="229">
        <v>0</v>
      </c>
      <c r="T88" s="230">
        <f>S88*H88</f>
        <v>0</v>
      </c>
      <c r="AR88" s="23" t="s">
        <v>634</v>
      </c>
      <c r="AT88" s="23" t="s">
        <v>122</v>
      </c>
      <c r="AU88" s="23" t="s">
        <v>79</v>
      </c>
      <c r="AY88" s="23" t="s">
        <v>119</v>
      </c>
      <c r="BE88" s="231">
        <f>IF(N88="základní",J88,0)</f>
        <v>0</v>
      </c>
      <c r="BF88" s="231">
        <f>IF(N88="snížená",J88,0)</f>
        <v>0</v>
      </c>
      <c r="BG88" s="231">
        <f>IF(N88="zákl. přenesená",J88,0)</f>
        <v>0</v>
      </c>
      <c r="BH88" s="231">
        <f>IF(N88="sníž. přenesená",J88,0)</f>
        <v>0</v>
      </c>
      <c r="BI88" s="231">
        <f>IF(N88="nulová",J88,0)</f>
        <v>0</v>
      </c>
      <c r="BJ88" s="23" t="s">
        <v>77</v>
      </c>
      <c r="BK88" s="231">
        <f>ROUND(I88*H88,2)</f>
        <v>0</v>
      </c>
      <c r="BL88" s="23" t="s">
        <v>634</v>
      </c>
      <c r="BM88" s="23" t="s">
        <v>643</v>
      </c>
    </row>
    <row r="89" s="1" customFormat="1" ht="16.5" customHeight="1">
      <c r="B89" s="45"/>
      <c r="C89" s="220" t="s">
        <v>127</v>
      </c>
      <c r="D89" s="220" t="s">
        <v>122</v>
      </c>
      <c r="E89" s="221" t="s">
        <v>644</v>
      </c>
      <c r="F89" s="222" t="s">
        <v>645</v>
      </c>
      <c r="G89" s="223" t="s">
        <v>633</v>
      </c>
      <c r="H89" s="224">
        <v>1</v>
      </c>
      <c r="I89" s="225"/>
      <c r="J89" s="226">
        <f>ROUND(I89*H89,2)</f>
        <v>0</v>
      </c>
      <c r="K89" s="222" t="s">
        <v>223</v>
      </c>
      <c r="L89" s="71"/>
      <c r="M89" s="227" t="s">
        <v>21</v>
      </c>
      <c r="N89" s="228" t="s">
        <v>40</v>
      </c>
      <c r="O89" s="46"/>
      <c r="P89" s="229">
        <f>O89*H89</f>
        <v>0</v>
      </c>
      <c r="Q89" s="229">
        <v>0</v>
      </c>
      <c r="R89" s="229">
        <f>Q89*H89</f>
        <v>0</v>
      </c>
      <c r="S89" s="229">
        <v>0</v>
      </c>
      <c r="T89" s="230">
        <f>S89*H89</f>
        <v>0</v>
      </c>
      <c r="AR89" s="23" t="s">
        <v>634</v>
      </c>
      <c r="AT89" s="23" t="s">
        <v>122</v>
      </c>
      <c r="AU89" s="23" t="s">
        <v>79</v>
      </c>
      <c r="AY89" s="23" t="s">
        <v>119</v>
      </c>
      <c r="BE89" s="231">
        <f>IF(N89="základní",J89,0)</f>
        <v>0</v>
      </c>
      <c r="BF89" s="231">
        <f>IF(N89="snížená",J89,0)</f>
        <v>0</v>
      </c>
      <c r="BG89" s="231">
        <f>IF(N89="zákl. přenesená",J89,0)</f>
        <v>0</v>
      </c>
      <c r="BH89" s="231">
        <f>IF(N89="sníž. přenesená",J89,0)</f>
        <v>0</v>
      </c>
      <c r="BI89" s="231">
        <f>IF(N89="nulová",J89,0)</f>
        <v>0</v>
      </c>
      <c r="BJ89" s="23" t="s">
        <v>77</v>
      </c>
      <c r="BK89" s="231">
        <f>ROUND(I89*H89,2)</f>
        <v>0</v>
      </c>
      <c r="BL89" s="23" t="s">
        <v>634</v>
      </c>
      <c r="BM89" s="23" t="s">
        <v>646</v>
      </c>
    </row>
    <row r="90" s="1" customFormat="1" ht="16.5" customHeight="1">
      <c r="B90" s="45"/>
      <c r="C90" s="220" t="s">
        <v>120</v>
      </c>
      <c r="D90" s="220" t="s">
        <v>122</v>
      </c>
      <c r="E90" s="221" t="s">
        <v>647</v>
      </c>
      <c r="F90" s="222" t="s">
        <v>648</v>
      </c>
      <c r="G90" s="223" t="s">
        <v>633</v>
      </c>
      <c r="H90" s="224">
        <v>1</v>
      </c>
      <c r="I90" s="225"/>
      <c r="J90" s="226">
        <f>ROUND(I90*H90,2)</f>
        <v>0</v>
      </c>
      <c r="K90" s="222" t="s">
        <v>223</v>
      </c>
      <c r="L90" s="71"/>
      <c r="M90" s="227" t="s">
        <v>21</v>
      </c>
      <c r="N90" s="228" t="s">
        <v>40</v>
      </c>
      <c r="O90" s="46"/>
      <c r="P90" s="229">
        <f>O90*H90</f>
        <v>0</v>
      </c>
      <c r="Q90" s="229">
        <v>0</v>
      </c>
      <c r="R90" s="229">
        <f>Q90*H90</f>
        <v>0</v>
      </c>
      <c r="S90" s="229">
        <v>0</v>
      </c>
      <c r="T90" s="230">
        <f>S90*H90</f>
        <v>0</v>
      </c>
      <c r="AR90" s="23" t="s">
        <v>634</v>
      </c>
      <c r="AT90" s="23" t="s">
        <v>122</v>
      </c>
      <c r="AU90" s="23" t="s">
        <v>79</v>
      </c>
      <c r="AY90" s="23" t="s">
        <v>119</v>
      </c>
      <c r="BE90" s="231">
        <f>IF(N90="základní",J90,0)</f>
        <v>0</v>
      </c>
      <c r="BF90" s="231">
        <f>IF(N90="snížená",J90,0)</f>
        <v>0</v>
      </c>
      <c r="BG90" s="231">
        <f>IF(N90="zákl. přenesená",J90,0)</f>
        <v>0</v>
      </c>
      <c r="BH90" s="231">
        <f>IF(N90="sníž. přenesená",J90,0)</f>
        <v>0</v>
      </c>
      <c r="BI90" s="231">
        <f>IF(N90="nulová",J90,0)</f>
        <v>0</v>
      </c>
      <c r="BJ90" s="23" t="s">
        <v>77</v>
      </c>
      <c r="BK90" s="231">
        <f>ROUND(I90*H90,2)</f>
        <v>0</v>
      </c>
      <c r="BL90" s="23" t="s">
        <v>634</v>
      </c>
      <c r="BM90" s="23" t="s">
        <v>649</v>
      </c>
    </row>
    <row r="91" s="1" customFormat="1" ht="16.5" customHeight="1">
      <c r="B91" s="45"/>
      <c r="C91" s="220" t="s">
        <v>153</v>
      </c>
      <c r="D91" s="220" t="s">
        <v>122</v>
      </c>
      <c r="E91" s="221" t="s">
        <v>650</v>
      </c>
      <c r="F91" s="222" t="s">
        <v>651</v>
      </c>
      <c r="G91" s="223" t="s">
        <v>633</v>
      </c>
      <c r="H91" s="224">
        <v>1</v>
      </c>
      <c r="I91" s="225"/>
      <c r="J91" s="226">
        <f>ROUND(I91*H91,2)</f>
        <v>0</v>
      </c>
      <c r="K91" s="222" t="s">
        <v>223</v>
      </c>
      <c r="L91" s="71"/>
      <c r="M91" s="227" t="s">
        <v>21</v>
      </c>
      <c r="N91" s="228" t="s">
        <v>40</v>
      </c>
      <c r="O91" s="46"/>
      <c r="P91" s="229">
        <f>O91*H91</f>
        <v>0</v>
      </c>
      <c r="Q91" s="229">
        <v>0</v>
      </c>
      <c r="R91" s="229">
        <f>Q91*H91</f>
        <v>0</v>
      </c>
      <c r="S91" s="229">
        <v>0</v>
      </c>
      <c r="T91" s="230">
        <f>S91*H91</f>
        <v>0</v>
      </c>
      <c r="AR91" s="23" t="s">
        <v>634</v>
      </c>
      <c r="AT91" s="23" t="s">
        <v>122</v>
      </c>
      <c r="AU91" s="23" t="s">
        <v>79</v>
      </c>
      <c r="AY91" s="23" t="s">
        <v>119</v>
      </c>
      <c r="BE91" s="231">
        <f>IF(N91="základní",J91,0)</f>
        <v>0</v>
      </c>
      <c r="BF91" s="231">
        <f>IF(N91="snížená",J91,0)</f>
        <v>0</v>
      </c>
      <c r="BG91" s="231">
        <f>IF(N91="zákl. přenesená",J91,0)</f>
        <v>0</v>
      </c>
      <c r="BH91" s="231">
        <f>IF(N91="sníž. přenesená",J91,0)</f>
        <v>0</v>
      </c>
      <c r="BI91" s="231">
        <f>IF(N91="nulová",J91,0)</f>
        <v>0</v>
      </c>
      <c r="BJ91" s="23" t="s">
        <v>77</v>
      </c>
      <c r="BK91" s="231">
        <f>ROUND(I91*H91,2)</f>
        <v>0</v>
      </c>
      <c r="BL91" s="23" t="s">
        <v>634</v>
      </c>
      <c r="BM91" s="23" t="s">
        <v>652</v>
      </c>
    </row>
    <row r="92" s="1" customFormat="1" ht="16.5" customHeight="1">
      <c r="B92" s="45"/>
      <c r="C92" s="220" t="s">
        <v>157</v>
      </c>
      <c r="D92" s="220" t="s">
        <v>122</v>
      </c>
      <c r="E92" s="221" t="s">
        <v>653</v>
      </c>
      <c r="F92" s="222" t="s">
        <v>654</v>
      </c>
      <c r="G92" s="223" t="s">
        <v>633</v>
      </c>
      <c r="H92" s="224">
        <v>1</v>
      </c>
      <c r="I92" s="225"/>
      <c r="J92" s="226">
        <f>ROUND(I92*H92,2)</f>
        <v>0</v>
      </c>
      <c r="K92" s="222" t="s">
        <v>223</v>
      </c>
      <c r="L92" s="71"/>
      <c r="M92" s="227" t="s">
        <v>21</v>
      </c>
      <c r="N92" s="228" t="s">
        <v>40</v>
      </c>
      <c r="O92" s="46"/>
      <c r="P92" s="229">
        <f>O92*H92</f>
        <v>0</v>
      </c>
      <c r="Q92" s="229">
        <v>0</v>
      </c>
      <c r="R92" s="229">
        <f>Q92*H92</f>
        <v>0</v>
      </c>
      <c r="S92" s="229">
        <v>0</v>
      </c>
      <c r="T92" s="230">
        <f>S92*H92</f>
        <v>0</v>
      </c>
      <c r="AR92" s="23" t="s">
        <v>634</v>
      </c>
      <c r="AT92" s="23" t="s">
        <v>122</v>
      </c>
      <c r="AU92" s="23" t="s">
        <v>79</v>
      </c>
      <c r="AY92" s="23" t="s">
        <v>119</v>
      </c>
      <c r="BE92" s="231">
        <f>IF(N92="základní",J92,0)</f>
        <v>0</v>
      </c>
      <c r="BF92" s="231">
        <f>IF(N92="snížená",J92,0)</f>
        <v>0</v>
      </c>
      <c r="BG92" s="231">
        <f>IF(N92="zákl. přenesená",J92,0)</f>
        <v>0</v>
      </c>
      <c r="BH92" s="231">
        <f>IF(N92="sníž. přenesená",J92,0)</f>
        <v>0</v>
      </c>
      <c r="BI92" s="231">
        <f>IF(N92="nulová",J92,0)</f>
        <v>0</v>
      </c>
      <c r="BJ92" s="23" t="s">
        <v>77</v>
      </c>
      <c r="BK92" s="231">
        <f>ROUND(I92*H92,2)</f>
        <v>0</v>
      </c>
      <c r="BL92" s="23" t="s">
        <v>634</v>
      </c>
      <c r="BM92" s="23" t="s">
        <v>655</v>
      </c>
    </row>
    <row r="93" s="10" customFormat="1" ht="29.88" customHeight="1">
      <c r="B93" s="204"/>
      <c r="C93" s="205"/>
      <c r="D93" s="206" t="s">
        <v>68</v>
      </c>
      <c r="E93" s="218" t="s">
        <v>656</v>
      </c>
      <c r="F93" s="218" t="s">
        <v>657</v>
      </c>
      <c r="G93" s="205"/>
      <c r="H93" s="205"/>
      <c r="I93" s="208"/>
      <c r="J93" s="219">
        <f>BK93</f>
        <v>0</v>
      </c>
      <c r="K93" s="205"/>
      <c r="L93" s="210"/>
      <c r="M93" s="211"/>
      <c r="N93" s="212"/>
      <c r="O93" s="212"/>
      <c r="P93" s="213">
        <f>SUM(P94:P95)</f>
        <v>0</v>
      </c>
      <c r="Q93" s="212"/>
      <c r="R93" s="213">
        <f>SUM(R94:R95)</f>
        <v>0</v>
      </c>
      <c r="S93" s="212"/>
      <c r="T93" s="214">
        <f>SUM(T94:T95)</f>
        <v>0</v>
      </c>
      <c r="AR93" s="215" t="s">
        <v>120</v>
      </c>
      <c r="AT93" s="216" t="s">
        <v>68</v>
      </c>
      <c r="AU93" s="216" t="s">
        <v>77</v>
      </c>
      <c r="AY93" s="215" t="s">
        <v>119</v>
      </c>
      <c r="BK93" s="217">
        <f>SUM(BK94:BK95)</f>
        <v>0</v>
      </c>
    </row>
    <row r="94" s="1" customFormat="1" ht="16.5" customHeight="1">
      <c r="B94" s="45"/>
      <c r="C94" s="220" t="s">
        <v>150</v>
      </c>
      <c r="D94" s="220" t="s">
        <v>122</v>
      </c>
      <c r="E94" s="221" t="s">
        <v>658</v>
      </c>
      <c r="F94" s="222" t="s">
        <v>659</v>
      </c>
      <c r="G94" s="223" t="s">
        <v>633</v>
      </c>
      <c r="H94" s="224">
        <v>1</v>
      </c>
      <c r="I94" s="225"/>
      <c r="J94" s="226">
        <f>ROUND(I94*H94,2)</f>
        <v>0</v>
      </c>
      <c r="K94" s="222" t="s">
        <v>223</v>
      </c>
      <c r="L94" s="71"/>
      <c r="M94" s="227" t="s">
        <v>21</v>
      </c>
      <c r="N94" s="228" t="s">
        <v>40</v>
      </c>
      <c r="O94" s="46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" t="s">
        <v>634</v>
      </c>
      <c r="AT94" s="23" t="s">
        <v>122</v>
      </c>
      <c r="AU94" s="23" t="s">
        <v>79</v>
      </c>
      <c r="AY94" s="23" t="s">
        <v>119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3" t="s">
        <v>77</v>
      </c>
      <c r="BK94" s="231">
        <f>ROUND(I94*H94,2)</f>
        <v>0</v>
      </c>
      <c r="BL94" s="23" t="s">
        <v>634</v>
      </c>
      <c r="BM94" s="23" t="s">
        <v>660</v>
      </c>
    </row>
    <row r="95" s="1" customFormat="1" ht="16.5" customHeight="1">
      <c r="B95" s="45"/>
      <c r="C95" s="220" t="s">
        <v>169</v>
      </c>
      <c r="D95" s="220" t="s">
        <v>122</v>
      </c>
      <c r="E95" s="221" t="s">
        <v>661</v>
      </c>
      <c r="F95" s="222" t="s">
        <v>662</v>
      </c>
      <c r="G95" s="223" t="s">
        <v>633</v>
      </c>
      <c r="H95" s="224">
        <v>1</v>
      </c>
      <c r="I95" s="225"/>
      <c r="J95" s="226">
        <f>ROUND(I95*H95,2)</f>
        <v>0</v>
      </c>
      <c r="K95" s="222" t="s">
        <v>223</v>
      </c>
      <c r="L95" s="71"/>
      <c r="M95" s="227" t="s">
        <v>21</v>
      </c>
      <c r="N95" s="228" t="s">
        <v>40</v>
      </c>
      <c r="O95" s="46"/>
      <c r="P95" s="229">
        <f>O95*H95</f>
        <v>0</v>
      </c>
      <c r="Q95" s="229">
        <v>0</v>
      </c>
      <c r="R95" s="229">
        <f>Q95*H95</f>
        <v>0</v>
      </c>
      <c r="S95" s="229">
        <v>0</v>
      </c>
      <c r="T95" s="230">
        <f>S95*H95</f>
        <v>0</v>
      </c>
      <c r="AR95" s="23" t="s">
        <v>634</v>
      </c>
      <c r="AT95" s="23" t="s">
        <v>122</v>
      </c>
      <c r="AU95" s="23" t="s">
        <v>79</v>
      </c>
      <c r="AY95" s="23" t="s">
        <v>119</v>
      </c>
      <c r="BE95" s="231">
        <f>IF(N95="základní",J95,0)</f>
        <v>0</v>
      </c>
      <c r="BF95" s="231">
        <f>IF(N95="snížená",J95,0)</f>
        <v>0</v>
      </c>
      <c r="BG95" s="231">
        <f>IF(N95="zákl. přenesená",J95,0)</f>
        <v>0</v>
      </c>
      <c r="BH95" s="231">
        <f>IF(N95="sníž. přenesená",J95,0)</f>
        <v>0</v>
      </c>
      <c r="BI95" s="231">
        <f>IF(N95="nulová",J95,0)</f>
        <v>0</v>
      </c>
      <c r="BJ95" s="23" t="s">
        <v>77</v>
      </c>
      <c r="BK95" s="231">
        <f>ROUND(I95*H95,2)</f>
        <v>0</v>
      </c>
      <c r="BL95" s="23" t="s">
        <v>634</v>
      </c>
      <c r="BM95" s="23" t="s">
        <v>663</v>
      </c>
    </row>
    <row r="96" s="10" customFormat="1" ht="29.88" customHeight="1">
      <c r="B96" s="204"/>
      <c r="C96" s="205"/>
      <c r="D96" s="206" t="s">
        <v>68</v>
      </c>
      <c r="E96" s="218" t="s">
        <v>664</v>
      </c>
      <c r="F96" s="218" t="s">
        <v>665</v>
      </c>
      <c r="G96" s="205"/>
      <c r="H96" s="205"/>
      <c r="I96" s="208"/>
      <c r="J96" s="219">
        <f>BK96</f>
        <v>0</v>
      </c>
      <c r="K96" s="205"/>
      <c r="L96" s="210"/>
      <c r="M96" s="211"/>
      <c r="N96" s="212"/>
      <c r="O96" s="212"/>
      <c r="P96" s="213">
        <f>P97</f>
        <v>0</v>
      </c>
      <c r="Q96" s="212"/>
      <c r="R96" s="213">
        <f>R97</f>
        <v>0</v>
      </c>
      <c r="S96" s="212"/>
      <c r="T96" s="214">
        <f>T97</f>
        <v>0</v>
      </c>
      <c r="AR96" s="215" t="s">
        <v>120</v>
      </c>
      <c r="AT96" s="216" t="s">
        <v>68</v>
      </c>
      <c r="AU96" s="216" t="s">
        <v>77</v>
      </c>
      <c r="AY96" s="215" t="s">
        <v>119</v>
      </c>
      <c r="BK96" s="217">
        <f>BK97</f>
        <v>0</v>
      </c>
    </row>
    <row r="97" s="1" customFormat="1" ht="25.5" customHeight="1">
      <c r="B97" s="45"/>
      <c r="C97" s="220" t="s">
        <v>173</v>
      </c>
      <c r="D97" s="220" t="s">
        <v>122</v>
      </c>
      <c r="E97" s="221" t="s">
        <v>666</v>
      </c>
      <c r="F97" s="222" t="s">
        <v>667</v>
      </c>
      <c r="G97" s="223" t="s">
        <v>633</v>
      </c>
      <c r="H97" s="224">
        <v>1</v>
      </c>
      <c r="I97" s="225"/>
      <c r="J97" s="226">
        <f>ROUND(I97*H97,2)</f>
        <v>0</v>
      </c>
      <c r="K97" s="222" t="s">
        <v>223</v>
      </c>
      <c r="L97" s="71"/>
      <c r="M97" s="227" t="s">
        <v>21</v>
      </c>
      <c r="N97" s="228" t="s">
        <v>40</v>
      </c>
      <c r="O97" s="46"/>
      <c r="P97" s="229">
        <f>O97*H97</f>
        <v>0</v>
      </c>
      <c r="Q97" s="229">
        <v>0</v>
      </c>
      <c r="R97" s="229">
        <f>Q97*H97</f>
        <v>0</v>
      </c>
      <c r="S97" s="229">
        <v>0</v>
      </c>
      <c r="T97" s="230">
        <f>S97*H97</f>
        <v>0</v>
      </c>
      <c r="AR97" s="23" t="s">
        <v>634</v>
      </c>
      <c r="AT97" s="23" t="s">
        <v>122</v>
      </c>
      <c r="AU97" s="23" t="s">
        <v>79</v>
      </c>
      <c r="AY97" s="23" t="s">
        <v>119</v>
      </c>
      <c r="BE97" s="231">
        <f>IF(N97="základní",J97,0)</f>
        <v>0</v>
      </c>
      <c r="BF97" s="231">
        <f>IF(N97="snížená",J97,0)</f>
        <v>0</v>
      </c>
      <c r="BG97" s="231">
        <f>IF(N97="zákl. přenesená",J97,0)</f>
        <v>0</v>
      </c>
      <c r="BH97" s="231">
        <f>IF(N97="sníž. přenesená",J97,0)</f>
        <v>0</v>
      </c>
      <c r="BI97" s="231">
        <f>IF(N97="nulová",J97,0)</f>
        <v>0</v>
      </c>
      <c r="BJ97" s="23" t="s">
        <v>77</v>
      </c>
      <c r="BK97" s="231">
        <f>ROUND(I97*H97,2)</f>
        <v>0</v>
      </c>
      <c r="BL97" s="23" t="s">
        <v>634</v>
      </c>
      <c r="BM97" s="23" t="s">
        <v>668</v>
      </c>
    </row>
    <row r="98" s="10" customFormat="1" ht="29.88" customHeight="1">
      <c r="B98" s="204"/>
      <c r="C98" s="205"/>
      <c r="D98" s="206" t="s">
        <v>68</v>
      </c>
      <c r="E98" s="218" t="s">
        <v>669</v>
      </c>
      <c r="F98" s="218" t="s">
        <v>670</v>
      </c>
      <c r="G98" s="205"/>
      <c r="H98" s="205"/>
      <c r="I98" s="208"/>
      <c r="J98" s="219">
        <f>BK98</f>
        <v>0</v>
      </c>
      <c r="K98" s="205"/>
      <c r="L98" s="210"/>
      <c r="M98" s="211"/>
      <c r="N98" s="212"/>
      <c r="O98" s="212"/>
      <c r="P98" s="213">
        <f>P99</f>
        <v>0</v>
      </c>
      <c r="Q98" s="212"/>
      <c r="R98" s="213">
        <f>R99</f>
        <v>0</v>
      </c>
      <c r="S98" s="212"/>
      <c r="T98" s="214">
        <f>T99</f>
        <v>0</v>
      </c>
      <c r="AR98" s="215" t="s">
        <v>120</v>
      </c>
      <c r="AT98" s="216" t="s">
        <v>68</v>
      </c>
      <c r="AU98" s="216" t="s">
        <v>77</v>
      </c>
      <c r="AY98" s="215" t="s">
        <v>119</v>
      </c>
      <c r="BK98" s="217">
        <f>BK99</f>
        <v>0</v>
      </c>
    </row>
    <row r="99" s="1" customFormat="1" ht="25.5" customHeight="1">
      <c r="B99" s="45"/>
      <c r="C99" s="220" t="s">
        <v>179</v>
      </c>
      <c r="D99" s="220" t="s">
        <v>122</v>
      </c>
      <c r="E99" s="221" t="s">
        <v>671</v>
      </c>
      <c r="F99" s="222" t="s">
        <v>672</v>
      </c>
      <c r="G99" s="223" t="s">
        <v>633</v>
      </c>
      <c r="H99" s="224">
        <v>1</v>
      </c>
      <c r="I99" s="225"/>
      <c r="J99" s="226">
        <f>ROUND(I99*H99,2)</f>
        <v>0</v>
      </c>
      <c r="K99" s="222" t="s">
        <v>223</v>
      </c>
      <c r="L99" s="71"/>
      <c r="M99" s="227" t="s">
        <v>21</v>
      </c>
      <c r="N99" s="278" t="s">
        <v>40</v>
      </c>
      <c r="O99" s="279"/>
      <c r="P99" s="280">
        <f>O99*H99</f>
        <v>0</v>
      </c>
      <c r="Q99" s="280">
        <v>0</v>
      </c>
      <c r="R99" s="280">
        <f>Q99*H99</f>
        <v>0</v>
      </c>
      <c r="S99" s="280">
        <v>0</v>
      </c>
      <c r="T99" s="281">
        <f>S99*H99</f>
        <v>0</v>
      </c>
      <c r="AR99" s="23" t="s">
        <v>634</v>
      </c>
      <c r="AT99" s="23" t="s">
        <v>122</v>
      </c>
      <c r="AU99" s="23" t="s">
        <v>79</v>
      </c>
      <c r="AY99" s="23" t="s">
        <v>119</v>
      </c>
      <c r="BE99" s="231">
        <f>IF(N99="základní",J99,0)</f>
        <v>0</v>
      </c>
      <c r="BF99" s="231">
        <f>IF(N99="snížená",J99,0)</f>
        <v>0</v>
      </c>
      <c r="BG99" s="231">
        <f>IF(N99="zákl. přenesená",J99,0)</f>
        <v>0</v>
      </c>
      <c r="BH99" s="231">
        <f>IF(N99="sníž. přenesená",J99,0)</f>
        <v>0</v>
      </c>
      <c r="BI99" s="231">
        <f>IF(N99="nulová",J99,0)</f>
        <v>0</v>
      </c>
      <c r="BJ99" s="23" t="s">
        <v>77</v>
      </c>
      <c r="BK99" s="231">
        <f>ROUND(I99*H99,2)</f>
        <v>0</v>
      </c>
      <c r="BL99" s="23" t="s">
        <v>634</v>
      </c>
      <c r="BM99" s="23" t="s">
        <v>673</v>
      </c>
    </row>
    <row r="100" s="1" customFormat="1" ht="6.96" customHeight="1">
      <c r="B100" s="66"/>
      <c r="C100" s="67"/>
      <c r="D100" s="67"/>
      <c r="E100" s="67"/>
      <c r="F100" s="67"/>
      <c r="G100" s="67"/>
      <c r="H100" s="67"/>
      <c r="I100" s="165"/>
      <c r="J100" s="67"/>
      <c r="K100" s="67"/>
      <c r="L100" s="71"/>
    </row>
  </sheetData>
  <sheetProtection sheet="1" autoFilter="0" formatColumns="0" formatRows="0" objects="1" scenarios="1" spinCount="100000" saltValue="/qe7S760/xv72QY9SJnHXEft92oSvsWsM5p/i90TJPH7FI1Xz8uKwFvfv+6y658WxdNibNraAdHEKvkRK3+GHw==" hashValue="6JsC6cvTqtq7mEGetYIJLp36rU3GNjERR9MaOE5Lk/c+RBr0Jmj8dTT/pGU/YIbtiXmbqvEmp8d+2Tc+5Q4qhQ==" algorithmName="SHA-512" password="CC35"/>
  <autoFilter ref="C81:K99"/>
  <mergeCells count="10">
    <mergeCell ref="E7:H7"/>
    <mergeCell ref="E9:H9"/>
    <mergeCell ref="E24:H24"/>
    <mergeCell ref="E45:H45"/>
    <mergeCell ref="E47:H47"/>
    <mergeCell ref="J51:J52"/>
    <mergeCell ref="E72:H72"/>
    <mergeCell ref="E74:H74"/>
    <mergeCell ref="G1:H1"/>
    <mergeCell ref="L2:V2"/>
  </mergeCells>
  <hyperlinks>
    <hyperlink ref="F1:G1" location="C2" display="1) Krycí list soupisu"/>
    <hyperlink ref="G1:H1" location="C54" display="2) Rekapitulace"/>
    <hyperlink ref="J1" location="C81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82" customWidth="1"/>
    <col min="2" max="2" width="1.664063" style="282" customWidth="1"/>
    <col min="3" max="4" width="5" style="282" customWidth="1"/>
    <col min="5" max="5" width="11.67" style="282" customWidth="1"/>
    <col min="6" max="6" width="9.17" style="282" customWidth="1"/>
    <col min="7" max="7" width="5" style="282" customWidth="1"/>
    <col min="8" max="8" width="77.83" style="282" customWidth="1"/>
    <col min="9" max="10" width="20" style="282" customWidth="1"/>
    <col min="11" max="11" width="1.664063" style="282" customWidth="1"/>
  </cols>
  <sheetData>
    <row r="1" ht="37.5" customHeight="1"/>
    <row r="2" ht="7.5" customHeight="1">
      <c r="B2" s="283"/>
      <c r="C2" s="284"/>
      <c r="D2" s="284"/>
      <c r="E2" s="284"/>
      <c r="F2" s="284"/>
      <c r="G2" s="284"/>
      <c r="H2" s="284"/>
      <c r="I2" s="284"/>
      <c r="J2" s="284"/>
      <c r="K2" s="285"/>
    </row>
    <row r="3" s="14" customFormat="1" ht="45" customHeight="1">
      <c r="B3" s="286"/>
      <c r="C3" s="287" t="s">
        <v>674</v>
      </c>
      <c r="D3" s="287"/>
      <c r="E3" s="287"/>
      <c r="F3" s="287"/>
      <c r="G3" s="287"/>
      <c r="H3" s="287"/>
      <c r="I3" s="287"/>
      <c r="J3" s="287"/>
      <c r="K3" s="288"/>
    </row>
    <row r="4" ht="25.5" customHeight="1">
      <c r="B4" s="289"/>
      <c r="C4" s="290" t="s">
        <v>675</v>
      </c>
      <c r="D4" s="290"/>
      <c r="E4" s="290"/>
      <c r="F4" s="290"/>
      <c r="G4" s="290"/>
      <c r="H4" s="290"/>
      <c r="I4" s="290"/>
      <c r="J4" s="290"/>
      <c r="K4" s="291"/>
    </row>
    <row r="5" ht="5.25" customHeight="1">
      <c r="B5" s="289"/>
      <c r="C5" s="292"/>
      <c r="D5" s="292"/>
      <c r="E5" s="292"/>
      <c r="F5" s="292"/>
      <c r="G5" s="292"/>
      <c r="H5" s="292"/>
      <c r="I5" s="292"/>
      <c r="J5" s="292"/>
      <c r="K5" s="291"/>
    </row>
    <row r="6" ht="15" customHeight="1">
      <c r="B6" s="289"/>
      <c r="C6" s="293" t="s">
        <v>676</v>
      </c>
      <c r="D6" s="293"/>
      <c r="E6" s="293"/>
      <c r="F6" s="293"/>
      <c r="G6" s="293"/>
      <c r="H6" s="293"/>
      <c r="I6" s="293"/>
      <c r="J6" s="293"/>
      <c r="K6" s="291"/>
    </row>
    <row r="7" ht="15" customHeight="1">
      <c r="B7" s="294"/>
      <c r="C7" s="293" t="s">
        <v>677</v>
      </c>
      <c r="D7" s="293"/>
      <c r="E7" s="293"/>
      <c r="F7" s="293"/>
      <c r="G7" s="293"/>
      <c r="H7" s="293"/>
      <c r="I7" s="293"/>
      <c r="J7" s="293"/>
      <c r="K7" s="291"/>
    </row>
    <row r="8" ht="12.75" customHeight="1">
      <c r="B8" s="294"/>
      <c r="C8" s="293"/>
      <c r="D8" s="293"/>
      <c r="E8" s="293"/>
      <c r="F8" s="293"/>
      <c r="G8" s="293"/>
      <c r="H8" s="293"/>
      <c r="I8" s="293"/>
      <c r="J8" s="293"/>
      <c r="K8" s="291"/>
    </row>
    <row r="9" ht="15" customHeight="1">
      <c r="B9" s="294"/>
      <c r="C9" s="293" t="s">
        <v>678</v>
      </c>
      <c r="D9" s="293"/>
      <c r="E9" s="293"/>
      <c r="F9" s="293"/>
      <c r="G9" s="293"/>
      <c r="H9" s="293"/>
      <c r="I9" s="293"/>
      <c r="J9" s="293"/>
      <c r="K9" s="291"/>
    </row>
    <row r="10" ht="15" customHeight="1">
      <c r="B10" s="294"/>
      <c r="C10" s="293"/>
      <c r="D10" s="293" t="s">
        <v>679</v>
      </c>
      <c r="E10" s="293"/>
      <c r="F10" s="293"/>
      <c r="G10" s="293"/>
      <c r="H10" s="293"/>
      <c r="I10" s="293"/>
      <c r="J10" s="293"/>
      <c r="K10" s="291"/>
    </row>
    <row r="11" ht="15" customHeight="1">
      <c r="B11" s="294"/>
      <c r="C11" s="295"/>
      <c r="D11" s="293" t="s">
        <v>680</v>
      </c>
      <c r="E11" s="293"/>
      <c r="F11" s="293"/>
      <c r="G11" s="293"/>
      <c r="H11" s="293"/>
      <c r="I11" s="293"/>
      <c r="J11" s="293"/>
      <c r="K11" s="291"/>
    </row>
    <row r="12" ht="12.75" customHeight="1">
      <c r="B12" s="294"/>
      <c r="C12" s="295"/>
      <c r="D12" s="295"/>
      <c r="E12" s="295"/>
      <c r="F12" s="295"/>
      <c r="G12" s="295"/>
      <c r="H12" s="295"/>
      <c r="I12" s="295"/>
      <c r="J12" s="295"/>
      <c r="K12" s="291"/>
    </row>
    <row r="13" ht="15" customHeight="1">
      <c r="B13" s="294"/>
      <c r="C13" s="295"/>
      <c r="D13" s="293" t="s">
        <v>681</v>
      </c>
      <c r="E13" s="293"/>
      <c r="F13" s="293"/>
      <c r="G13" s="293"/>
      <c r="H13" s="293"/>
      <c r="I13" s="293"/>
      <c r="J13" s="293"/>
      <c r="K13" s="291"/>
    </row>
    <row r="14" ht="15" customHeight="1">
      <c r="B14" s="294"/>
      <c r="C14" s="295"/>
      <c r="D14" s="293" t="s">
        <v>682</v>
      </c>
      <c r="E14" s="293"/>
      <c r="F14" s="293"/>
      <c r="G14" s="293"/>
      <c r="H14" s="293"/>
      <c r="I14" s="293"/>
      <c r="J14" s="293"/>
      <c r="K14" s="291"/>
    </row>
    <row r="15" ht="15" customHeight="1">
      <c r="B15" s="294"/>
      <c r="C15" s="295"/>
      <c r="D15" s="293" t="s">
        <v>683</v>
      </c>
      <c r="E15" s="293"/>
      <c r="F15" s="293"/>
      <c r="G15" s="293"/>
      <c r="H15" s="293"/>
      <c r="I15" s="293"/>
      <c r="J15" s="293"/>
      <c r="K15" s="291"/>
    </row>
    <row r="16" ht="15" customHeight="1">
      <c r="B16" s="294"/>
      <c r="C16" s="295"/>
      <c r="D16" s="295"/>
      <c r="E16" s="296" t="s">
        <v>76</v>
      </c>
      <c r="F16" s="293" t="s">
        <v>684</v>
      </c>
      <c r="G16" s="293"/>
      <c r="H16" s="293"/>
      <c r="I16" s="293"/>
      <c r="J16" s="293"/>
      <c r="K16" s="291"/>
    </row>
    <row r="17" ht="15" customHeight="1">
      <c r="B17" s="294"/>
      <c r="C17" s="295"/>
      <c r="D17" s="295"/>
      <c r="E17" s="296" t="s">
        <v>685</v>
      </c>
      <c r="F17" s="293" t="s">
        <v>686</v>
      </c>
      <c r="G17" s="293"/>
      <c r="H17" s="293"/>
      <c r="I17" s="293"/>
      <c r="J17" s="293"/>
      <c r="K17" s="291"/>
    </row>
    <row r="18" ht="15" customHeight="1">
      <c r="B18" s="294"/>
      <c r="C18" s="295"/>
      <c r="D18" s="295"/>
      <c r="E18" s="296" t="s">
        <v>687</v>
      </c>
      <c r="F18" s="293" t="s">
        <v>688</v>
      </c>
      <c r="G18" s="293"/>
      <c r="H18" s="293"/>
      <c r="I18" s="293"/>
      <c r="J18" s="293"/>
      <c r="K18" s="291"/>
    </row>
    <row r="19" ht="15" customHeight="1">
      <c r="B19" s="294"/>
      <c r="C19" s="295"/>
      <c r="D19" s="295"/>
      <c r="E19" s="296" t="s">
        <v>689</v>
      </c>
      <c r="F19" s="293" t="s">
        <v>690</v>
      </c>
      <c r="G19" s="293"/>
      <c r="H19" s="293"/>
      <c r="I19" s="293"/>
      <c r="J19" s="293"/>
      <c r="K19" s="291"/>
    </row>
    <row r="20" ht="15" customHeight="1">
      <c r="B20" s="294"/>
      <c r="C20" s="295"/>
      <c r="D20" s="295"/>
      <c r="E20" s="296" t="s">
        <v>193</v>
      </c>
      <c r="F20" s="293" t="s">
        <v>194</v>
      </c>
      <c r="G20" s="293"/>
      <c r="H20" s="293"/>
      <c r="I20" s="293"/>
      <c r="J20" s="293"/>
      <c r="K20" s="291"/>
    </row>
    <row r="21" ht="15" customHeight="1">
      <c r="B21" s="294"/>
      <c r="C21" s="295"/>
      <c r="D21" s="295"/>
      <c r="E21" s="296" t="s">
        <v>691</v>
      </c>
      <c r="F21" s="293" t="s">
        <v>692</v>
      </c>
      <c r="G21" s="293"/>
      <c r="H21" s="293"/>
      <c r="I21" s="293"/>
      <c r="J21" s="293"/>
      <c r="K21" s="291"/>
    </row>
    <row r="22" ht="12.75" customHeight="1">
      <c r="B22" s="294"/>
      <c r="C22" s="295"/>
      <c r="D22" s="295"/>
      <c r="E22" s="295"/>
      <c r="F22" s="295"/>
      <c r="G22" s="295"/>
      <c r="H22" s="295"/>
      <c r="I22" s="295"/>
      <c r="J22" s="295"/>
      <c r="K22" s="291"/>
    </row>
    <row r="23" ht="15" customHeight="1">
      <c r="B23" s="294"/>
      <c r="C23" s="293" t="s">
        <v>693</v>
      </c>
      <c r="D23" s="293"/>
      <c r="E23" s="293"/>
      <c r="F23" s="293"/>
      <c r="G23" s="293"/>
      <c r="H23" s="293"/>
      <c r="I23" s="293"/>
      <c r="J23" s="293"/>
      <c r="K23" s="291"/>
    </row>
    <row r="24" ht="15" customHeight="1">
      <c r="B24" s="294"/>
      <c r="C24" s="293" t="s">
        <v>694</v>
      </c>
      <c r="D24" s="293"/>
      <c r="E24" s="293"/>
      <c r="F24" s="293"/>
      <c r="G24" s="293"/>
      <c r="H24" s="293"/>
      <c r="I24" s="293"/>
      <c r="J24" s="293"/>
      <c r="K24" s="291"/>
    </row>
    <row r="25" ht="15" customHeight="1">
      <c r="B25" s="294"/>
      <c r="C25" s="293"/>
      <c r="D25" s="293" t="s">
        <v>695</v>
      </c>
      <c r="E25" s="293"/>
      <c r="F25" s="293"/>
      <c r="G25" s="293"/>
      <c r="H25" s="293"/>
      <c r="I25" s="293"/>
      <c r="J25" s="293"/>
      <c r="K25" s="291"/>
    </row>
    <row r="26" ht="15" customHeight="1">
      <c r="B26" s="294"/>
      <c r="C26" s="295"/>
      <c r="D26" s="293" t="s">
        <v>696</v>
      </c>
      <c r="E26" s="293"/>
      <c r="F26" s="293"/>
      <c r="G26" s="293"/>
      <c r="H26" s="293"/>
      <c r="I26" s="293"/>
      <c r="J26" s="293"/>
      <c r="K26" s="291"/>
    </row>
    <row r="27" ht="12.75" customHeight="1">
      <c r="B27" s="294"/>
      <c r="C27" s="295"/>
      <c r="D27" s="295"/>
      <c r="E27" s="295"/>
      <c r="F27" s="295"/>
      <c r="G27" s="295"/>
      <c r="H27" s="295"/>
      <c r="I27" s="295"/>
      <c r="J27" s="295"/>
      <c r="K27" s="291"/>
    </row>
    <row r="28" ht="15" customHeight="1">
      <c r="B28" s="294"/>
      <c r="C28" s="295"/>
      <c r="D28" s="293" t="s">
        <v>697</v>
      </c>
      <c r="E28" s="293"/>
      <c r="F28" s="293"/>
      <c r="G28" s="293"/>
      <c r="H28" s="293"/>
      <c r="I28" s="293"/>
      <c r="J28" s="293"/>
      <c r="K28" s="291"/>
    </row>
    <row r="29" ht="15" customHeight="1">
      <c r="B29" s="294"/>
      <c r="C29" s="295"/>
      <c r="D29" s="293" t="s">
        <v>698</v>
      </c>
      <c r="E29" s="293"/>
      <c r="F29" s="293"/>
      <c r="G29" s="293"/>
      <c r="H29" s="293"/>
      <c r="I29" s="293"/>
      <c r="J29" s="293"/>
      <c r="K29" s="291"/>
    </row>
    <row r="30" ht="12.75" customHeight="1">
      <c r="B30" s="294"/>
      <c r="C30" s="295"/>
      <c r="D30" s="295"/>
      <c r="E30" s="295"/>
      <c r="F30" s="295"/>
      <c r="G30" s="295"/>
      <c r="H30" s="295"/>
      <c r="I30" s="295"/>
      <c r="J30" s="295"/>
      <c r="K30" s="291"/>
    </row>
    <row r="31" ht="15" customHeight="1">
      <c r="B31" s="294"/>
      <c r="C31" s="295"/>
      <c r="D31" s="293" t="s">
        <v>699</v>
      </c>
      <c r="E31" s="293"/>
      <c r="F31" s="293"/>
      <c r="G31" s="293"/>
      <c r="H31" s="293"/>
      <c r="I31" s="293"/>
      <c r="J31" s="293"/>
      <c r="K31" s="291"/>
    </row>
    <row r="32" ht="15" customHeight="1">
      <c r="B32" s="294"/>
      <c r="C32" s="295"/>
      <c r="D32" s="293" t="s">
        <v>700</v>
      </c>
      <c r="E32" s="293"/>
      <c r="F32" s="293"/>
      <c r="G32" s="293"/>
      <c r="H32" s="293"/>
      <c r="I32" s="293"/>
      <c r="J32" s="293"/>
      <c r="K32" s="291"/>
    </row>
    <row r="33" ht="15" customHeight="1">
      <c r="B33" s="294"/>
      <c r="C33" s="295"/>
      <c r="D33" s="293" t="s">
        <v>701</v>
      </c>
      <c r="E33" s="293"/>
      <c r="F33" s="293"/>
      <c r="G33" s="293"/>
      <c r="H33" s="293"/>
      <c r="I33" s="293"/>
      <c r="J33" s="293"/>
      <c r="K33" s="291"/>
    </row>
    <row r="34" ht="15" customHeight="1">
      <c r="B34" s="294"/>
      <c r="C34" s="295"/>
      <c r="D34" s="293"/>
      <c r="E34" s="297" t="s">
        <v>104</v>
      </c>
      <c r="F34" s="293"/>
      <c r="G34" s="293" t="s">
        <v>702</v>
      </c>
      <c r="H34" s="293"/>
      <c r="I34" s="293"/>
      <c r="J34" s="293"/>
      <c r="K34" s="291"/>
    </row>
    <row r="35" ht="30.75" customHeight="1">
      <c r="B35" s="294"/>
      <c r="C35" s="295"/>
      <c r="D35" s="293"/>
      <c r="E35" s="297" t="s">
        <v>703</v>
      </c>
      <c r="F35" s="293"/>
      <c r="G35" s="293" t="s">
        <v>704</v>
      </c>
      <c r="H35" s="293"/>
      <c r="I35" s="293"/>
      <c r="J35" s="293"/>
      <c r="K35" s="291"/>
    </row>
    <row r="36" ht="15" customHeight="1">
      <c r="B36" s="294"/>
      <c r="C36" s="295"/>
      <c r="D36" s="293"/>
      <c r="E36" s="297" t="s">
        <v>50</v>
      </c>
      <c r="F36" s="293"/>
      <c r="G36" s="293" t="s">
        <v>705</v>
      </c>
      <c r="H36" s="293"/>
      <c r="I36" s="293"/>
      <c r="J36" s="293"/>
      <c r="K36" s="291"/>
    </row>
    <row r="37" ht="15" customHeight="1">
      <c r="B37" s="294"/>
      <c r="C37" s="295"/>
      <c r="D37" s="293"/>
      <c r="E37" s="297" t="s">
        <v>105</v>
      </c>
      <c r="F37" s="293"/>
      <c r="G37" s="293" t="s">
        <v>706</v>
      </c>
      <c r="H37" s="293"/>
      <c r="I37" s="293"/>
      <c r="J37" s="293"/>
      <c r="K37" s="291"/>
    </row>
    <row r="38" ht="15" customHeight="1">
      <c r="B38" s="294"/>
      <c r="C38" s="295"/>
      <c r="D38" s="293"/>
      <c r="E38" s="297" t="s">
        <v>106</v>
      </c>
      <c r="F38" s="293"/>
      <c r="G38" s="293" t="s">
        <v>707</v>
      </c>
      <c r="H38" s="293"/>
      <c r="I38" s="293"/>
      <c r="J38" s="293"/>
      <c r="K38" s="291"/>
    </row>
    <row r="39" ht="15" customHeight="1">
      <c r="B39" s="294"/>
      <c r="C39" s="295"/>
      <c r="D39" s="293"/>
      <c r="E39" s="297" t="s">
        <v>107</v>
      </c>
      <c r="F39" s="293"/>
      <c r="G39" s="293" t="s">
        <v>708</v>
      </c>
      <c r="H39" s="293"/>
      <c r="I39" s="293"/>
      <c r="J39" s="293"/>
      <c r="K39" s="291"/>
    </row>
    <row r="40" ht="15" customHeight="1">
      <c r="B40" s="294"/>
      <c r="C40" s="295"/>
      <c r="D40" s="293"/>
      <c r="E40" s="297" t="s">
        <v>709</v>
      </c>
      <c r="F40" s="293"/>
      <c r="G40" s="293" t="s">
        <v>710</v>
      </c>
      <c r="H40" s="293"/>
      <c r="I40" s="293"/>
      <c r="J40" s="293"/>
      <c r="K40" s="291"/>
    </row>
    <row r="41" ht="15" customHeight="1">
      <c r="B41" s="294"/>
      <c r="C41" s="295"/>
      <c r="D41" s="293"/>
      <c r="E41" s="297"/>
      <c r="F41" s="293"/>
      <c r="G41" s="293" t="s">
        <v>711</v>
      </c>
      <c r="H41" s="293"/>
      <c r="I41" s="293"/>
      <c r="J41" s="293"/>
      <c r="K41" s="291"/>
    </row>
    <row r="42" ht="15" customHeight="1">
      <c r="B42" s="294"/>
      <c r="C42" s="295"/>
      <c r="D42" s="293"/>
      <c r="E42" s="297" t="s">
        <v>712</v>
      </c>
      <c r="F42" s="293"/>
      <c r="G42" s="293" t="s">
        <v>713</v>
      </c>
      <c r="H42" s="293"/>
      <c r="I42" s="293"/>
      <c r="J42" s="293"/>
      <c r="K42" s="291"/>
    </row>
    <row r="43" ht="15" customHeight="1">
      <c r="B43" s="294"/>
      <c r="C43" s="295"/>
      <c r="D43" s="293"/>
      <c r="E43" s="297" t="s">
        <v>109</v>
      </c>
      <c r="F43" s="293"/>
      <c r="G43" s="293" t="s">
        <v>714</v>
      </c>
      <c r="H43" s="293"/>
      <c r="I43" s="293"/>
      <c r="J43" s="293"/>
      <c r="K43" s="291"/>
    </row>
    <row r="44" ht="12.75" customHeight="1">
      <c r="B44" s="294"/>
      <c r="C44" s="295"/>
      <c r="D44" s="293"/>
      <c r="E44" s="293"/>
      <c r="F44" s="293"/>
      <c r="G44" s="293"/>
      <c r="H44" s="293"/>
      <c r="I44" s="293"/>
      <c r="J44" s="293"/>
      <c r="K44" s="291"/>
    </row>
    <row r="45" ht="15" customHeight="1">
      <c r="B45" s="294"/>
      <c r="C45" s="295"/>
      <c r="D45" s="293" t="s">
        <v>715</v>
      </c>
      <c r="E45" s="293"/>
      <c r="F45" s="293"/>
      <c r="G45" s="293"/>
      <c r="H45" s="293"/>
      <c r="I45" s="293"/>
      <c r="J45" s="293"/>
      <c r="K45" s="291"/>
    </row>
    <row r="46" ht="15" customHeight="1">
      <c r="B46" s="294"/>
      <c r="C46" s="295"/>
      <c r="D46" s="295"/>
      <c r="E46" s="293" t="s">
        <v>716</v>
      </c>
      <c r="F46" s="293"/>
      <c r="G46" s="293"/>
      <c r="H46" s="293"/>
      <c r="I46" s="293"/>
      <c r="J46" s="293"/>
      <c r="K46" s="291"/>
    </row>
    <row r="47" ht="15" customHeight="1">
      <c r="B47" s="294"/>
      <c r="C47" s="295"/>
      <c r="D47" s="295"/>
      <c r="E47" s="293" t="s">
        <v>717</v>
      </c>
      <c r="F47" s="293"/>
      <c r="G47" s="293"/>
      <c r="H47" s="293"/>
      <c r="I47" s="293"/>
      <c r="J47" s="293"/>
      <c r="K47" s="291"/>
    </row>
    <row r="48" ht="15" customHeight="1">
      <c r="B48" s="294"/>
      <c r="C48" s="295"/>
      <c r="D48" s="295"/>
      <c r="E48" s="293" t="s">
        <v>718</v>
      </c>
      <c r="F48" s="293"/>
      <c r="G48" s="293"/>
      <c r="H48" s="293"/>
      <c r="I48" s="293"/>
      <c r="J48" s="293"/>
      <c r="K48" s="291"/>
    </row>
    <row r="49" ht="15" customHeight="1">
      <c r="B49" s="294"/>
      <c r="C49" s="295"/>
      <c r="D49" s="293" t="s">
        <v>719</v>
      </c>
      <c r="E49" s="293"/>
      <c r="F49" s="293"/>
      <c r="G49" s="293"/>
      <c r="H49" s="293"/>
      <c r="I49" s="293"/>
      <c r="J49" s="293"/>
      <c r="K49" s="291"/>
    </row>
    <row r="50" ht="25.5" customHeight="1">
      <c r="B50" s="289"/>
      <c r="C50" s="290" t="s">
        <v>720</v>
      </c>
      <c r="D50" s="290"/>
      <c r="E50" s="290"/>
      <c r="F50" s="290"/>
      <c r="G50" s="290"/>
      <c r="H50" s="290"/>
      <c r="I50" s="290"/>
      <c r="J50" s="290"/>
      <c r="K50" s="291"/>
    </row>
    <row r="51" ht="5.25" customHeight="1">
      <c r="B51" s="289"/>
      <c r="C51" s="292"/>
      <c r="D51" s="292"/>
      <c r="E51" s="292"/>
      <c r="F51" s="292"/>
      <c r="G51" s="292"/>
      <c r="H51" s="292"/>
      <c r="I51" s="292"/>
      <c r="J51" s="292"/>
      <c r="K51" s="291"/>
    </row>
    <row r="52" ht="15" customHeight="1">
      <c r="B52" s="289"/>
      <c r="C52" s="293" t="s">
        <v>721</v>
      </c>
      <c r="D52" s="293"/>
      <c r="E52" s="293"/>
      <c r="F52" s="293"/>
      <c r="G52" s="293"/>
      <c r="H52" s="293"/>
      <c r="I52" s="293"/>
      <c r="J52" s="293"/>
      <c r="K52" s="291"/>
    </row>
    <row r="53" ht="15" customHeight="1">
      <c r="B53" s="289"/>
      <c r="C53" s="293" t="s">
        <v>722</v>
      </c>
      <c r="D53" s="293"/>
      <c r="E53" s="293"/>
      <c r="F53" s="293"/>
      <c r="G53" s="293"/>
      <c r="H53" s="293"/>
      <c r="I53" s="293"/>
      <c r="J53" s="293"/>
      <c r="K53" s="291"/>
    </row>
    <row r="54" ht="12.75" customHeight="1">
      <c r="B54" s="289"/>
      <c r="C54" s="293"/>
      <c r="D54" s="293"/>
      <c r="E54" s="293"/>
      <c r="F54" s="293"/>
      <c r="G54" s="293"/>
      <c r="H54" s="293"/>
      <c r="I54" s="293"/>
      <c r="J54" s="293"/>
      <c r="K54" s="291"/>
    </row>
    <row r="55" ht="15" customHeight="1">
      <c r="B55" s="289"/>
      <c r="C55" s="293" t="s">
        <v>723</v>
      </c>
      <c r="D55" s="293"/>
      <c r="E55" s="293"/>
      <c r="F55" s="293"/>
      <c r="G55" s="293"/>
      <c r="H55" s="293"/>
      <c r="I55" s="293"/>
      <c r="J55" s="293"/>
      <c r="K55" s="291"/>
    </row>
    <row r="56" ht="15" customHeight="1">
      <c r="B56" s="289"/>
      <c r="C56" s="295"/>
      <c r="D56" s="293" t="s">
        <v>724</v>
      </c>
      <c r="E56" s="293"/>
      <c r="F56" s="293"/>
      <c r="G56" s="293"/>
      <c r="H56" s="293"/>
      <c r="I56" s="293"/>
      <c r="J56" s="293"/>
      <c r="K56" s="291"/>
    </row>
    <row r="57" ht="15" customHeight="1">
      <c r="B57" s="289"/>
      <c r="C57" s="295"/>
      <c r="D57" s="293" t="s">
        <v>725</v>
      </c>
      <c r="E57" s="293"/>
      <c r="F57" s="293"/>
      <c r="G57" s="293"/>
      <c r="H57" s="293"/>
      <c r="I57" s="293"/>
      <c r="J57" s="293"/>
      <c r="K57" s="291"/>
    </row>
    <row r="58" ht="15" customHeight="1">
      <c r="B58" s="289"/>
      <c r="C58" s="295"/>
      <c r="D58" s="293" t="s">
        <v>726</v>
      </c>
      <c r="E58" s="293"/>
      <c r="F58" s="293"/>
      <c r="G58" s="293"/>
      <c r="H58" s="293"/>
      <c r="I58" s="293"/>
      <c r="J58" s="293"/>
      <c r="K58" s="291"/>
    </row>
    <row r="59" ht="15" customHeight="1">
      <c r="B59" s="289"/>
      <c r="C59" s="295"/>
      <c r="D59" s="293" t="s">
        <v>727</v>
      </c>
      <c r="E59" s="293"/>
      <c r="F59" s="293"/>
      <c r="G59" s="293"/>
      <c r="H59" s="293"/>
      <c r="I59" s="293"/>
      <c r="J59" s="293"/>
      <c r="K59" s="291"/>
    </row>
    <row r="60" ht="15" customHeight="1">
      <c r="B60" s="289"/>
      <c r="C60" s="295"/>
      <c r="D60" s="298" t="s">
        <v>728</v>
      </c>
      <c r="E60" s="298"/>
      <c r="F60" s="298"/>
      <c r="G60" s="298"/>
      <c r="H60" s="298"/>
      <c r="I60" s="298"/>
      <c r="J60" s="298"/>
      <c r="K60" s="291"/>
    </row>
    <row r="61" ht="15" customHeight="1">
      <c r="B61" s="289"/>
      <c r="C61" s="295"/>
      <c r="D61" s="293" t="s">
        <v>729</v>
      </c>
      <c r="E61" s="293"/>
      <c r="F61" s="293"/>
      <c r="G61" s="293"/>
      <c r="H61" s="293"/>
      <c r="I61" s="293"/>
      <c r="J61" s="293"/>
      <c r="K61" s="291"/>
    </row>
    <row r="62" ht="12.75" customHeight="1">
      <c r="B62" s="289"/>
      <c r="C62" s="295"/>
      <c r="D62" s="295"/>
      <c r="E62" s="299"/>
      <c r="F62" s="295"/>
      <c r="G62" s="295"/>
      <c r="H62" s="295"/>
      <c r="I62" s="295"/>
      <c r="J62" s="295"/>
      <c r="K62" s="291"/>
    </row>
    <row r="63" ht="15" customHeight="1">
      <c r="B63" s="289"/>
      <c r="C63" s="295"/>
      <c r="D63" s="293" t="s">
        <v>730</v>
      </c>
      <c r="E63" s="293"/>
      <c r="F63" s="293"/>
      <c r="G63" s="293"/>
      <c r="H63" s="293"/>
      <c r="I63" s="293"/>
      <c r="J63" s="293"/>
      <c r="K63" s="291"/>
    </row>
    <row r="64" ht="15" customHeight="1">
      <c r="B64" s="289"/>
      <c r="C64" s="295"/>
      <c r="D64" s="298" t="s">
        <v>731</v>
      </c>
      <c r="E64" s="298"/>
      <c r="F64" s="298"/>
      <c r="G64" s="298"/>
      <c r="H64" s="298"/>
      <c r="I64" s="298"/>
      <c r="J64" s="298"/>
      <c r="K64" s="291"/>
    </row>
    <row r="65" ht="15" customHeight="1">
      <c r="B65" s="289"/>
      <c r="C65" s="295"/>
      <c r="D65" s="293" t="s">
        <v>732</v>
      </c>
      <c r="E65" s="293"/>
      <c r="F65" s="293"/>
      <c r="G65" s="293"/>
      <c r="H65" s="293"/>
      <c r="I65" s="293"/>
      <c r="J65" s="293"/>
      <c r="K65" s="291"/>
    </row>
    <row r="66" ht="15" customHeight="1">
      <c r="B66" s="289"/>
      <c r="C66" s="295"/>
      <c r="D66" s="293" t="s">
        <v>733</v>
      </c>
      <c r="E66" s="293"/>
      <c r="F66" s="293"/>
      <c r="G66" s="293"/>
      <c r="H66" s="293"/>
      <c r="I66" s="293"/>
      <c r="J66" s="293"/>
      <c r="K66" s="291"/>
    </row>
    <row r="67" ht="15" customHeight="1">
      <c r="B67" s="289"/>
      <c r="C67" s="295"/>
      <c r="D67" s="293" t="s">
        <v>734</v>
      </c>
      <c r="E67" s="293"/>
      <c r="F67" s="293"/>
      <c r="G67" s="293"/>
      <c r="H67" s="293"/>
      <c r="I67" s="293"/>
      <c r="J67" s="293"/>
      <c r="K67" s="291"/>
    </row>
    <row r="68" ht="15" customHeight="1">
      <c r="B68" s="289"/>
      <c r="C68" s="295"/>
      <c r="D68" s="293" t="s">
        <v>735</v>
      </c>
      <c r="E68" s="293"/>
      <c r="F68" s="293"/>
      <c r="G68" s="293"/>
      <c r="H68" s="293"/>
      <c r="I68" s="293"/>
      <c r="J68" s="293"/>
      <c r="K68" s="291"/>
    </row>
    <row r="69" ht="12.75" customHeight="1">
      <c r="B69" s="300"/>
      <c r="C69" s="301"/>
      <c r="D69" s="301"/>
      <c r="E69" s="301"/>
      <c r="F69" s="301"/>
      <c r="G69" s="301"/>
      <c r="H69" s="301"/>
      <c r="I69" s="301"/>
      <c r="J69" s="301"/>
      <c r="K69" s="302"/>
    </row>
    <row r="70" ht="18.75" customHeight="1">
      <c r="B70" s="303"/>
      <c r="C70" s="303"/>
      <c r="D70" s="303"/>
      <c r="E70" s="303"/>
      <c r="F70" s="303"/>
      <c r="G70" s="303"/>
      <c r="H70" s="303"/>
      <c r="I70" s="303"/>
      <c r="J70" s="303"/>
      <c r="K70" s="304"/>
    </row>
    <row r="71" ht="18.75" customHeight="1">
      <c r="B71" s="304"/>
      <c r="C71" s="304"/>
      <c r="D71" s="304"/>
      <c r="E71" s="304"/>
      <c r="F71" s="304"/>
      <c r="G71" s="304"/>
      <c r="H71" s="304"/>
      <c r="I71" s="304"/>
      <c r="J71" s="304"/>
      <c r="K71" s="304"/>
    </row>
    <row r="72" ht="7.5" customHeight="1">
      <c r="B72" s="305"/>
      <c r="C72" s="306"/>
      <c r="D72" s="306"/>
      <c r="E72" s="306"/>
      <c r="F72" s="306"/>
      <c r="G72" s="306"/>
      <c r="H72" s="306"/>
      <c r="I72" s="306"/>
      <c r="J72" s="306"/>
      <c r="K72" s="307"/>
    </row>
    <row r="73" ht="45" customHeight="1">
      <c r="B73" s="308"/>
      <c r="C73" s="309" t="s">
        <v>90</v>
      </c>
      <c r="D73" s="309"/>
      <c r="E73" s="309"/>
      <c r="F73" s="309"/>
      <c r="G73" s="309"/>
      <c r="H73" s="309"/>
      <c r="I73" s="309"/>
      <c r="J73" s="309"/>
      <c r="K73" s="310"/>
    </row>
    <row r="74" ht="17.25" customHeight="1">
      <c r="B74" s="308"/>
      <c r="C74" s="311" t="s">
        <v>736</v>
      </c>
      <c r="D74" s="311"/>
      <c r="E74" s="311"/>
      <c r="F74" s="311" t="s">
        <v>737</v>
      </c>
      <c r="G74" s="312"/>
      <c r="H74" s="311" t="s">
        <v>105</v>
      </c>
      <c r="I74" s="311" t="s">
        <v>54</v>
      </c>
      <c r="J74" s="311" t="s">
        <v>738</v>
      </c>
      <c r="K74" s="310"/>
    </row>
    <row r="75" ht="17.25" customHeight="1">
      <c r="B75" s="308"/>
      <c r="C75" s="313" t="s">
        <v>739</v>
      </c>
      <c r="D75" s="313"/>
      <c r="E75" s="313"/>
      <c r="F75" s="314" t="s">
        <v>740</v>
      </c>
      <c r="G75" s="315"/>
      <c r="H75" s="313"/>
      <c r="I75" s="313"/>
      <c r="J75" s="313" t="s">
        <v>741</v>
      </c>
      <c r="K75" s="310"/>
    </row>
    <row r="76" ht="5.25" customHeight="1">
      <c r="B76" s="308"/>
      <c r="C76" s="316"/>
      <c r="D76" s="316"/>
      <c r="E76" s="316"/>
      <c r="F76" s="316"/>
      <c r="G76" s="317"/>
      <c r="H76" s="316"/>
      <c r="I76" s="316"/>
      <c r="J76" s="316"/>
      <c r="K76" s="310"/>
    </row>
    <row r="77" ht="15" customHeight="1">
      <c r="B77" s="308"/>
      <c r="C77" s="297" t="s">
        <v>50</v>
      </c>
      <c r="D77" s="316"/>
      <c r="E77" s="316"/>
      <c r="F77" s="318" t="s">
        <v>742</v>
      </c>
      <c r="G77" s="317"/>
      <c r="H77" s="297" t="s">
        <v>743</v>
      </c>
      <c r="I77" s="297" t="s">
        <v>744</v>
      </c>
      <c r="J77" s="297">
        <v>20</v>
      </c>
      <c r="K77" s="310"/>
    </row>
    <row r="78" ht="15" customHeight="1">
      <c r="B78" s="308"/>
      <c r="C78" s="297" t="s">
        <v>745</v>
      </c>
      <c r="D78" s="297"/>
      <c r="E78" s="297"/>
      <c r="F78" s="318" t="s">
        <v>742</v>
      </c>
      <c r="G78" s="317"/>
      <c r="H78" s="297" t="s">
        <v>746</v>
      </c>
      <c r="I78" s="297" t="s">
        <v>744</v>
      </c>
      <c r="J78" s="297">
        <v>120</v>
      </c>
      <c r="K78" s="310"/>
    </row>
    <row r="79" ht="15" customHeight="1">
      <c r="B79" s="319"/>
      <c r="C79" s="297" t="s">
        <v>747</v>
      </c>
      <c r="D79" s="297"/>
      <c r="E79" s="297"/>
      <c r="F79" s="318" t="s">
        <v>748</v>
      </c>
      <c r="G79" s="317"/>
      <c r="H79" s="297" t="s">
        <v>749</v>
      </c>
      <c r="I79" s="297" t="s">
        <v>744</v>
      </c>
      <c r="J79" s="297">
        <v>50</v>
      </c>
      <c r="K79" s="310"/>
    </row>
    <row r="80" ht="15" customHeight="1">
      <c r="B80" s="319"/>
      <c r="C80" s="297" t="s">
        <v>750</v>
      </c>
      <c r="D80" s="297"/>
      <c r="E80" s="297"/>
      <c r="F80" s="318" t="s">
        <v>742</v>
      </c>
      <c r="G80" s="317"/>
      <c r="H80" s="297" t="s">
        <v>751</v>
      </c>
      <c r="I80" s="297" t="s">
        <v>752</v>
      </c>
      <c r="J80" s="297"/>
      <c r="K80" s="310"/>
    </row>
    <row r="81" ht="15" customHeight="1">
      <c r="B81" s="319"/>
      <c r="C81" s="320" t="s">
        <v>753</v>
      </c>
      <c r="D81" s="320"/>
      <c r="E81" s="320"/>
      <c r="F81" s="321" t="s">
        <v>748</v>
      </c>
      <c r="G81" s="320"/>
      <c r="H81" s="320" t="s">
        <v>754</v>
      </c>
      <c r="I81" s="320" t="s">
        <v>744</v>
      </c>
      <c r="J81" s="320">
        <v>15</v>
      </c>
      <c r="K81" s="310"/>
    </row>
    <row r="82" ht="15" customHeight="1">
      <c r="B82" s="319"/>
      <c r="C82" s="320" t="s">
        <v>755</v>
      </c>
      <c r="D82" s="320"/>
      <c r="E82" s="320"/>
      <c r="F82" s="321" t="s">
        <v>748</v>
      </c>
      <c r="G82" s="320"/>
      <c r="H82" s="320" t="s">
        <v>756</v>
      </c>
      <c r="I82" s="320" t="s">
        <v>744</v>
      </c>
      <c r="J82" s="320">
        <v>15</v>
      </c>
      <c r="K82" s="310"/>
    </row>
    <row r="83" ht="15" customHeight="1">
      <c r="B83" s="319"/>
      <c r="C83" s="320" t="s">
        <v>757</v>
      </c>
      <c r="D83" s="320"/>
      <c r="E83" s="320"/>
      <c r="F83" s="321" t="s">
        <v>748</v>
      </c>
      <c r="G83" s="320"/>
      <c r="H83" s="320" t="s">
        <v>758</v>
      </c>
      <c r="I83" s="320" t="s">
        <v>744</v>
      </c>
      <c r="J83" s="320">
        <v>20</v>
      </c>
      <c r="K83" s="310"/>
    </row>
    <row r="84" ht="15" customHeight="1">
      <c r="B84" s="319"/>
      <c r="C84" s="320" t="s">
        <v>759</v>
      </c>
      <c r="D84" s="320"/>
      <c r="E84" s="320"/>
      <c r="F84" s="321" t="s">
        <v>748</v>
      </c>
      <c r="G84" s="320"/>
      <c r="H84" s="320" t="s">
        <v>760</v>
      </c>
      <c r="I84" s="320" t="s">
        <v>744</v>
      </c>
      <c r="J84" s="320">
        <v>20</v>
      </c>
      <c r="K84" s="310"/>
    </row>
    <row r="85" ht="15" customHeight="1">
      <c r="B85" s="319"/>
      <c r="C85" s="297" t="s">
        <v>761</v>
      </c>
      <c r="D85" s="297"/>
      <c r="E85" s="297"/>
      <c r="F85" s="318" t="s">
        <v>748</v>
      </c>
      <c r="G85" s="317"/>
      <c r="H85" s="297" t="s">
        <v>762</v>
      </c>
      <c r="I85" s="297" t="s">
        <v>744</v>
      </c>
      <c r="J85" s="297">
        <v>50</v>
      </c>
      <c r="K85" s="310"/>
    </row>
    <row r="86" ht="15" customHeight="1">
      <c r="B86" s="319"/>
      <c r="C86" s="297" t="s">
        <v>763</v>
      </c>
      <c r="D86" s="297"/>
      <c r="E86" s="297"/>
      <c r="F86" s="318" t="s">
        <v>748</v>
      </c>
      <c r="G86" s="317"/>
      <c r="H86" s="297" t="s">
        <v>764</v>
      </c>
      <c r="I86" s="297" t="s">
        <v>744</v>
      </c>
      <c r="J86" s="297">
        <v>20</v>
      </c>
      <c r="K86" s="310"/>
    </row>
    <row r="87" ht="15" customHeight="1">
      <c r="B87" s="319"/>
      <c r="C87" s="297" t="s">
        <v>765</v>
      </c>
      <c r="D87" s="297"/>
      <c r="E87" s="297"/>
      <c r="F87" s="318" t="s">
        <v>748</v>
      </c>
      <c r="G87" s="317"/>
      <c r="H87" s="297" t="s">
        <v>766</v>
      </c>
      <c r="I87" s="297" t="s">
        <v>744</v>
      </c>
      <c r="J87" s="297">
        <v>20</v>
      </c>
      <c r="K87" s="310"/>
    </row>
    <row r="88" ht="15" customHeight="1">
      <c r="B88" s="319"/>
      <c r="C88" s="297" t="s">
        <v>767</v>
      </c>
      <c r="D88" s="297"/>
      <c r="E88" s="297"/>
      <c r="F88" s="318" t="s">
        <v>748</v>
      </c>
      <c r="G88" s="317"/>
      <c r="H88" s="297" t="s">
        <v>768</v>
      </c>
      <c r="I88" s="297" t="s">
        <v>744</v>
      </c>
      <c r="J88" s="297">
        <v>50</v>
      </c>
      <c r="K88" s="310"/>
    </row>
    <row r="89" ht="15" customHeight="1">
      <c r="B89" s="319"/>
      <c r="C89" s="297" t="s">
        <v>769</v>
      </c>
      <c r="D89" s="297"/>
      <c r="E89" s="297"/>
      <c r="F89" s="318" t="s">
        <v>748</v>
      </c>
      <c r="G89" s="317"/>
      <c r="H89" s="297" t="s">
        <v>769</v>
      </c>
      <c r="I89" s="297" t="s">
        <v>744</v>
      </c>
      <c r="J89" s="297">
        <v>50</v>
      </c>
      <c r="K89" s="310"/>
    </row>
    <row r="90" ht="15" customHeight="1">
      <c r="B90" s="319"/>
      <c r="C90" s="297" t="s">
        <v>110</v>
      </c>
      <c r="D90" s="297"/>
      <c r="E90" s="297"/>
      <c r="F90" s="318" t="s">
        <v>748</v>
      </c>
      <c r="G90" s="317"/>
      <c r="H90" s="297" t="s">
        <v>770</v>
      </c>
      <c r="I90" s="297" t="s">
        <v>744</v>
      </c>
      <c r="J90" s="297">
        <v>255</v>
      </c>
      <c r="K90" s="310"/>
    </row>
    <row r="91" ht="15" customHeight="1">
      <c r="B91" s="319"/>
      <c r="C91" s="297" t="s">
        <v>771</v>
      </c>
      <c r="D91" s="297"/>
      <c r="E91" s="297"/>
      <c r="F91" s="318" t="s">
        <v>742</v>
      </c>
      <c r="G91" s="317"/>
      <c r="H91" s="297" t="s">
        <v>772</v>
      </c>
      <c r="I91" s="297" t="s">
        <v>773</v>
      </c>
      <c r="J91" s="297"/>
      <c r="K91" s="310"/>
    </row>
    <row r="92" ht="15" customHeight="1">
      <c r="B92" s="319"/>
      <c r="C92" s="297" t="s">
        <v>774</v>
      </c>
      <c r="D92" s="297"/>
      <c r="E92" s="297"/>
      <c r="F92" s="318" t="s">
        <v>742</v>
      </c>
      <c r="G92" s="317"/>
      <c r="H92" s="297" t="s">
        <v>775</v>
      </c>
      <c r="I92" s="297" t="s">
        <v>776</v>
      </c>
      <c r="J92" s="297"/>
      <c r="K92" s="310"/>
    </row>
    <row r="93" ht="15" customHeight="1">
      <c r="B93" s="319"/>
      <c r="C93" s="297" t="s">
        <v>777</v>
      </c>
      <c r="D93" s="297"/>
      <c r="E93" s="297"/>
      <c r="F93" s="318" t="s">
        <v>742</v>
      </c>
      <c r="G93" s="317"/>
      <c r="H93" s="297" t="s">
        <v>777</v>
      </c>
      <c r="I93" s="297" t="s">
        <v>776</v>
      </c>
      <c r="J93" s="297"/>
      <c r="K93" s="310"/>
    </row>
    <row r="94" ht="15" customHeight="1">
      <c r="B94" s="319"/>
      <c r="C94" s="297" t="s">
        <v>35</v>
      </c>
      <c r="D94" s="297"/>
      <c r="E94" s="297"/>
      <c r="F94" s="318" t="s">
        <v>742</v>
      </c>
      <c r="G94" s="317"/>
      <c r="H94" s="297" t="s">
        <v>778</v>
      </c>
      <c r="I94" s="297" t="s">
        <v>776</v>
      </c>
      <c r="J94" s="297"/>
      <c r="K94" s="310"/>
    </row>
    <row r="95" ht="15" customHeight="1">
      <c r="B95" s="319"/>
      <c r="C95" s="297" t="s">
        <v>45</v>
      </c>
      <c r="D95" s="297"/>
      <c r="E95" s="297"/>
      <c r="F95" s="318" t="s">
        <v>742</v>
      </c>
      <c r="G95" s="317"/>
      <c r="H95" s="297" t="s">
        <v>779</v>
      </c>
      <c r="I95" s="297" t="s">
        <v>776</v>
      </c>
      <c r="J95" s="297"/>
      <c r="K95" s="310"/>
    </row>
    <row r="96" ht="15" customHeight="1">
      <c r="B96" s="322"/>
      <c r="C96" s="323"/>
      <c r="D96" s="323"/>
      <c r="E96" s="323"/>
      <c r="F96" s="323"/>
      <c r="G96" s="323"/>
      <c r="H96" s="323"/>
      <c r="I96" s="323"/>
      <c r="J96" s="323"/>
      <c r="K96" s="324"/>
    </row>
    <row r="97" ht="18.75" customHeight="1">
      <c r="B97" s="325"/>
      <c r="C97" s="326"/>
      <c r="D97" s="326"/>
      <c r="E97" s="326"/>
      <c r="F97" s="326"/>
      <c r="G97" s="326"/>
      <c r="H97" s="326"/>
      <c r="I97" s="326"/>
      <c r="J97" s="326"/>
      <c r="K97" s="325"/>
    </row>
    <row r="98" ht="18.75" customHeight="1">
      <c r="B98" s="304"/>
      <c r="C98" s="304"/>
      <c r="D98" s="304"/>
      <c r="E98" s="304"/>
      <c r="F98" s="304"/>
      <c r="G98" s="304"/>
      <c r="H98" s="304"/>
      <c r="I98" s="304"/>
      <c r="J98" s="304"/>
      <c r="K98" s="304"/>
    </row>
    <row r="99" ht="7.5" customHeight="1">
      <c r="B99" s="305"/>
      <c r="C99" s="306"/>
      <c r="D99" s="306"/>
      <c r="E99" s="306"/>
      <c r="F99" s="306"/>
      <c r="G99" s="306"/>
      <c r="H99" s="306"/>
      <c r="I99" s="306"/>
      <c r="J99" s="306"/>
      <c r="K99" s="307"/>
    </row>
    <row r="100" ht="45" customHeight="1">
      <c r="B100" s="308"/>
      <c r="C100" s="309" t="s">
        <v>780</v>
      </c>
      <c r="D100" s="309"/>
      <c r="E100" s="309"/>
      <c r="F100" s="309"/>
      <c r="G100" s="309"/>
      <c r="H100" s="309"/>
      <c r="I100" s="309"/>
      <c r="J100" s="309"/>
      <c r="K100" s="310"/>
    </row>
    <row r="101" ht="17.25" customHeight="1">
      <c r="B101" s="308"/>
      <c r="C101" s="311" t="s">
        <v>736</v>
      </c>
      <c r="D101" s="311"/>
      <c r="E101" s="311"/>
      <c r="F101" s="311" t="s">
        <v>737</v>
      </c>
      <c r="G101" s="312"/>
      <c r="H101" s="311" t="s">
        <v>105</v>
      </c>
      <c r="I101" s="311" t="s">
        <v>54</v>
      </c>
      <c r="J101" s="311" t="s">
        <v>738</v>
      </c>
      <c r="K101" s="310"/>
    </row>
    <row r="102" ht="17.25" customHeight="1">
      <c r="B102" s="308"/>
      <c r="C102" s="313" t="s">
        <v>739</v>
      </c>
      <c r="D102" s="313"/>
      <c r="E102" s="313"/>
      <c r="F102" s="314" t="s">
        <v>740</v>
      </c>
      <c r="G102" s="315"/>
      <c r="H102" s="313"/>
      <c r="I102" s="313"/>
      <c r="J102" s="313" t="s">
        <v>741</v>
      </c>
      <c r="K102" s="310"/>
    </row>
    <row r="103" ht="5.25" customHeight="1">
      <c r="B103" s="308"/>
      <c r="C103" s="311"/>
      <c r="D103" s="311"/>
      <c r="E103" s="311"/>
      <c r="F103" s="311"/>
      <c r="G103" s="327"/>
      <c r="H103" s="311"/>
      <c r="I103" s="311"/>
      <c r="J103" s="311"/>
      <c r="K103" s="310"/>
    </row>
    <row r="104" ht="15" customHeight="1">
      <c r="B104" s="308"/>
      <c r="C104" s="297" t="s">
        <v>50</v>
      </c>
      <c r="D104" s="316"/>
      <c r="E104" s="316"/>
      <c r="F104" s="318" t="s">
        <v>742</v>
      </c>
      <c r="G104" s="327"/>
      <c r="H104" s="297" t="s">
        <v>781</v>
      </c>
      <c r="I104" s="297" t="s">
        <v>744</v>
      </c>
      <c r="J104" s="297">
        <v>20</v>
      </c>
      <c r="K104" s="310"/>
    </row>
    <row r="105" ht="15" customHeight="1">
      <c r="B105" s="308"/>
      <c r="C105" s="297" t="s">
        <v>745</v>
      </c>
      <c r="D105" s="297"/>
      <c r="E105" s="297"/>
      <c r="F105" s="318" t="s">
        <v>742</v>
      </c>
      <c r="G105" s="297"/>
      <c r="H105" s="297" t="s">
        <v>781</v>
      </c>
      <c r="I105" s="297" t="s">
        <v>744</v>
      </c>
      <c r="J105" s="297">
        <v>120</v>
      </c>
      <c r="K105" s="310"/>
    </row>
    <row r="106" ht="15" customHeight="1">
      <c r="B106" s="319"/>
      <c r="C106" s="297" t="s">
        <v>747</v>
      </c>
      <c r="D106" s="297"/>
      <c r="E106" s="297"/>
      <c r="F106" s="318" t="s">
        <v>748</v>
      </c>
      <c r="G106" s="297"/>
      <c r="H106" s="297" t="s">
        <v>781</v>
      </c>
      <c r="I106" s="297" t="s">
        <v>744</v>
      </c>
      <c r="J106" s="297">
        <v>50</v>
      </c>
      <c r="K106" s="310"/>
    </row>
    <row r="107" ht="15" customHeight="1">
      <c r="B107" s="319"/>
      <c r="C107" s="297" t="s">
        <v>750</v>
      </c>
      <c r="D107" s="297"/>
      <c r="E107" s="297"/>
      <c r="F107" s="318" t="s">
        <v>742</v>
      </c>
      <c r="G107" s="297"/>
      <c r="H107" s="297" t="s">
        <v>781</v>
      </c>
      <c r="I107" s="297" t="s">
        <v>752</v>
      </c>
      <c r="J107" s="297"/>
      <c r="K107" s="310"/>
    </row>
    <row r="108" ht="15" customHeight="1">
      <c r="B108" s="319"/>
      <c r="C108" s="297" t="s">
        <v>761</v>
      </c>
      <c r="D108" s="297"/>
      <c r="E108" s="297"/>
      <c r="F108" s="318" t="s">
        <v>748</v>
      </c>
      <c r="G108" s="297"/>
      <c r="H108" s="297" t="s">
        <v>781</v>
      </c>
      <c r="I108" s="297" t="s">
        <v>744</v>
      </c>
      <c r="J108" s="297">
        <v>50</v>
      </c>
      <c r="K108" s="310"/>
    </row>
    <row r="109" ht="15" customHeight="1">
      <c r="B109" s="319"/>
      <c r="C109" s="297" t="s">
        <v>769</v>
      </c>
      <c r="D109" s="297"/>
      <c r="E109" s="297"/>
      <c r="F109" s="318" t="s">
        <v>748</v>
      </c>
      <c r="G109" s="297"/>
      <c r="H109" s="297" t="s">
        <v>781</v>
      </c>
      <c r="I109" s="297" t="s">
        <v>744</v>
      </c>
      <c r="J109" s="297">
        <v>50</v>
      </c>
      <c r="K109" s="310"/>
    </row>
    <row r="110" ht="15" customHeight="1">
      <c r="B110" s="319"/>
      <c r="C110" s="297" t="s">
        <v>767</v>
      </c>
      <c r="D110" s="297"/>
      <c r="E110" s="297"/>
      <c r="F110" s="318" t="s">
        <v>748</v>
      </c>
      <c r="G110" s="297"/>
      <c r="H110" s="297" t="s">
        <v>781</v>
      </c>
      <c r="I110" s="297" t="s">
        <v>744</v>
      </c>
      <c r="J110" s="297">
        <v>50</v>
      </c>
      <c r="K110" s="310"/>
    </row>
    <row r="111" ht="15" customHeight="1">
      <c r="B111" s="319"/>
      <c r="C111" s="297" t="s">
        <v>50</v>
      </c>
      <c r="D111" s="297"/>
      <c r="E111" s="297"/>
      <c r="F111" s="318" t="s">
        <v>742</v>
      </c>
      <c r="G111" s="297"/>
      <c r="H111" s="297" t="s">
        <v>782</v>
      </c>
      <c r="I111" s="297" t="s">
        <v>744</v>
      </c>
      <c r="J111" s="297">
        <v>20</v>
      </c>
      <c r="K111" s="310"/>
    </row>
    <row r="112" ht="15" customHeight="1">
      <c r="B112" s="319"/>
      <c r="C112" s="297" t="s">
        <v>783</v>
      </c>
      <c r="D112" s="297"/>
      <c r="E112" s="297"/>
      <c r="F112" s="318" t="s">
        <v>742</v>
      </c>
      <c r="G112" s="297"/>
      <c r="H112" s="297" t="s">
        <v>784</v>
      </c>
      <c r="I112" s="297" t="s">
        <v>744</v>
      </c>
      <c r="J112" s="297">
        <v>120</v>
      </c>
      <c r="K112" s="310"/>
    </row>
    <row r="113" ht="15" customHeight="1">
      <c r="B113" s="319"/>
      <c r="C113" s="297" t="s">
        <v>35</v>
      </c>
      <c r="D113" s="297"/>
      <c r="E113" s="297"/>
      <c r="F113" s="318" t="s">
        <v>742</v>
      </c>
      <c r="G113" s="297"/>
      <c r="H113" s="297" t="s">
        <v>785</v>
      </c>
      <c r="I113" s="297" t="s">
        <v>776</v>
      </c>
      <c r="J113" s="297"/>
      <c r="K113" s="310"/>
    </row>
    <row r="114" ht="15" customHeight="1">
      <c r="B114" s="319"/>
      <c r="C114" s="297" t="s">
        <v>45</v>
      </c>
      <c r="D114" s="297"/>
      <c r="E114" s="297"/>
      <c r="F114" s="318" t="s">
        <v>742</v>
      </c>
      <c r="G114" s="297"/>
      <c r="H114" s="297" t="s">
        <v>786</v>
      </c>
      <c r="I114" s="297" t="s">
        <v>776</v>
      </c>
      <c r="J114" s="297"/>
      <c r="K114" s="310"/>
    </row>
    <row r="115" ht="15" customHeight="1">
      <c r="B115" s="319"/>
      <c r="C115" s="297" t="s">
        <v>54</v>
      </c>
      <c r="D115" s="297"/>
      <c r="E115" s="297"/>
      <c r="F115" s="318" t="s">
        <v>742</v>
      </c>
      <c r="G115" s="297"/>
      <c r="H115" s="297" t="s">
        <v>787</v>
      </c>
      <c r="I115" s="297" t="s">
        <v>788</v>
      </c>
      <c r="J115" s="297"/>
      <c r="K115" s="310"/>
    </row>
    <row r="116" ht="15" customHeight="1">
      <c r="B116" s="322"/>
      <c r="C116" s="328"/>
      <c r="D116" s="328"/>
      <c r="E116" s="328"/>
      <c r="F116" s="328"/>
      <c r="G116" s="328"/>
      <c r="H116" s="328"/>
      <c r="I116" s="328"/>
      <c r="J116" s="328"/>
      <c r="K116" s="324"/>
    </row>
    <row r="117" ht="18.75" customHeight="1">
      <c r="B117" s="329"/>
      <c r="C117" s="293"/>
      <c r="D117" s="293"/>
      <c r="E117" s="293"/>
      <c r="F117" s="330"/>
      <c r="G117" s="293"/>
      <c r="H117" s="293"/>
      <c r="I117" s="293"/>
      <c r="J117" s="293"/>
      <c r="K117" s="329"/>
    </row>
    <row r="118" ht="18.75" customHeight="1">
      <c r="B118" s="304"/>
      <c r="C118" s="304"/>
      <c r="D118" s="304"/>
      <c r="E118" s="304"/>
      <c r="F118" s="304"/>
      <c r="G118" s="304"/>
      <c r="H118" s="304"/>
      <c r="I118" s="304"/>
      <c r="J118" s="304"/>
      <c r="K118" s="304"/>
    </row>
    <row r="119" ht="7.5" customHeight="1">
      <c r="B119" s="331"/>
      <c r="C119" s="332"/>
      <c r="D119" s="332"/>
      <c r="E119" s="332"/>
      <c r="F119" s="332"/>
      <c r="G119" s="332"/>
      <c r="H119" s="332"/>
      <c r="I119" s="332"/>
      <c r="J119" s="332"/>
      <c r="K119" s="333"/>
    </row>
    <row r="120" ht="45" customHeight="1">
      <c r="B120" s="334"/>
      <c r="C120" s="287" t="s">
        <v>789</v>
      </c>
      <c r="D120" s="287"/>
      <c r="E120" s="287"/>
      <c r="F120" s="287"/>
      <c r="G120" s="287"/>
      <c r="H120" s="287"/>
      <c r="I120" s="287"/>
      <c r="J120" s="287"/>
      <c r="K120" s="335"/>
    </row>
    <row r="121" ht="17.25" customHeight="1">
      <c r="B121" s="336"/>
      <c r="C121" s="311" t="s">
        <v>736</v>
      </c>
      <c r="D121" s="311"/>
      <c r="E121" s="311"/>
      <c r="F121" s="311" t="s">
        <v>737</v>
      </c>
      <c r="G121" s="312"/>
      <c r="H121" s="311" t="s">
        <v>105</v>
      </c>
      <c r="I121" s="311" t="s">
        <v>54</v>
      </c>
      <c r="J121" s="311" t="s">
        <v>738</v>
      </c>
      <c r="K121" s="337"/>
    </row>
    <row r="122" ht="17.25" customHeight="1">
      <c r="B122" s="336"/>
      <c r="C122" s="313" t="s">
        <v>739</v>
      </c>
      <c r="D122" s="313"/>
      <c r="E122" s="313"/>
      <c r="F122" s="314" t="s">
        <v>740</v>
      </c>
      <c r="G122" s="315"/>
      <c r="H122" s="313"/>
      <c r="I122" s="313"/>
      <c r="J122" s="313" t="s">
        <v>741</v>
      </c>
      <c r="K122" s="337"/>
    </row>
    <row r="123" ht="5.25" customHeight="1">
      <c r="B123" s="338"/>
      <c r="C123" s="316"/>
      <c r="D123" s="316"/>
      <c r="E123" s="316"/>
      <c r="F123" s="316"/>
      <c r="G123" s="297"/>
      <c r="H123" s="316"/>
      <c r="I123" s="316"/>
      <c r="J123" s="316"/>
      <c r="K123" s="339"/>
    </row>
    <row r="124" ht="15" customHeight="1">
      <c r="B124" s="338"/>
      <c r="C124" s="297" t="s">
        <v>745</v>
      </c>
      <c r="D124" s="316"/>
      <c r="E124" s="316"/>
      <c r="F124" s="318" t="s">
        <v>742</v>
      </c>
      <c r="G124" s="297"/>
      <c r="H124" s="297" t="s">
        <v>781</v>
      </c>
      <c r="I124" s="297" t="s">
        <v>744</v>
      </c>
      <c r="J124" s="297">
        <v>120</v>
      </c>
      <c r="K124" s="340"/>
    </row>
    <row r="125" ht="15" customHeight="1">
      <c r="B125" s="338"/>
      <c r="C125" s="297" t="s">
        <v>790</v>
      </c>
      <c r="D125" s="297"/>
      <c r="E125" s="297"/>
      <c r="F125" s="318" t="s">
        <v>742</v>
      </c>
      <c r="G125" s="297"/>
      <c r="H125" s="297" t="s">
        <v>791</v>
      </c>
      <c r="I125" s="297" t="s">
        <v>744</v>
      </c>
      <c r="J125" s="297" t="s">
        <v>792</v>
      </c>
      <c r="K125" s="340"/>
    </row>
    <row r="126" ht="15" customHeight="1">
      <c r="B126" s="338"/>
      <c r="C126" s="297" t="s">
        <v>691</v>
      </c>
      <c r="D126" s="297"/>
      <c r="E126" s="297"/>
      <c r="F126" s="318" t="s">
        <v>742</v>
      </c>
      <c r="G126" s="297"/>
      <c r="H126" s="297" t="s">
        <v>793</v>
      </c>
      <c r="I126" s="297" t="s">
        <v>744</v>
      </c>
      <c r="J126" s="297" t="s">
        <v>792</v>
      </c>
      <c r="K126" s="340"/>
    </row>
    <row r="127" ht="15" customHeight="1">
      <c r="B127" s="338"/>
      <c r="C127" s="297" t="s">
        <v>753</v>
      </c>
      <c r="D127" s="297"/>
      <c r="E127" s="297"/>
      <c r="F127" s="318" t="s">
        <v>748</v>
      </c>
      <c r="G127" s="297"/>
      <c r="H127" s="297" t="s">
        <v>754</v>
      </c>
      <c r="I127" s="297" t="s">
        <v>744</v>
      </c>
      <c r="J127" s="297">
        <v>15</v>
      </c>
      <c r="K127" s="340"/>
    </row>
    <row r="128" ht="15" customHeight="1">
      <c r="B128" s="338"/>
      <c r="C128" s="320" t="s">
        <v>755</v>
      </c>
      <c r="D128" s="320"/>
      <c r="E128" s="320"/>
      <c r="F128" s="321" t="s">
        <v>748</v>
      </c>
      <c r="G128" s="320"/>
      <c r="H128" s="320" t="s">
        <v>756</v>
      </c>
      <c r="I128" s="320" t="s">
        <v>744</v>
      </c>
      <c r="J128" s="320">
        <v>15</v>
      </c>
      <c r="K128" s="340"/>
    </row>
    <row r="129" ht="15" customHeight="1">
      <c r="B129" s="338"/>
      <c r="C129" s="320" t="s">
        <v>757</v>
      </c>
      <c r="D129" s="320"/>
      <c r="E129" s="320"/>
      <c r="F129" s="321" t="s">
        <v>748</v>
      </c>
      <c r="G129" s="320"/>
      <c r="H129" s="320" t="s">
        <v>758</v>
      </c>
      <c r="I129" s="320" t="s">
        <v>744</v>
      </c>
      <c r="J129" s="320">
        <v>20</v>
      </c>
      <c r="K129" s="340"/>
    </row>
    <row r="130" ht="15" customHeight="1">
      <c r="B130" s="338"/>
      <c r="C130" s="320" t="s">
        <v>759</v>
      </c>
      <c r="D130" s="320"/>
      <c r="E130" s="320"/>
      <c r="F130" s="321" t="s">
        <v>748</v>
      </c>
      <c r="G130" s="320"/>
      <c r="H130" s="320" t="s">
        <v>760</v>
      </c>
      <c r="I130" s="320" t="s">
        <v>744</v>
      </c>
      <c r="J130" s="320">
        <v>20</v>
      </c>
      <c r="K130" s="340"/>
    </row>
    <row r="131" ht="15" customHeight="1">
      <c r="B131" s="338"/>
      <c r="C131" s="297" t="s">
        <v>747</v>
      </c>
      <c r="D131" s="297"/>
      <c r="E131" s="297"/>
      <c r="F131" s="318" t="s">
        <v>748</v>
      </c>
      <c r="G131" s="297"/>
      <c r="H131" s="297" t="s">
        <v>781</v>
      </c>
      <c r="I131" s="297" t="s">
        <v>744</v>
      </c>
      <c r="J131" s="297">
        <v>50</v>
      </c>
      <c r="K131" s="340"/>
    </row>
    <row r="132" ht="15" customHeight="1">
      <c r="B132" s="338"/>
      <c r="C132" s="297" t="s">
        <v>761</v>
      </c>
      <c r="D132" s="297"/>
      <c r="E132" s="297"/>
      <c r="F132" s="318" t="s">
        <v>748</v>
      </c>
      <c r="G132" s="297"/>
      <c r="H132" s="297" t="s">
        <v>781</v>
      </c>
      <c r="I132" s="297" t="s">
        <v>744</v>
      </c>
      <c r="J132" s="297">
        <v>50</v>
      </c>
      <c r="K132" s="340"/>
    </row>
    <row r="133" ht="15" customHeight="1">
      <c r="B133" s="338"/>
      <c r="C133" s="297" t="s">
        <v>767</v>
      </c>
      <c r="D133" s="297"/>
      <c r="E133" s="297"/>
      <c r="F133" s="318" t="s">
        <v>748</v>
      </c>
      <c r="G133" s="297"/>
      <c r="H133" s="297" t="s">
        <v>781</v>
      </c>
      <c r="I133" s="297" t="s">
        <v>744</v>
      </c>
      <c r="J133" s="297">
        <v>50</v>
      </c>
      <c r="K133" s="340"/>
    </row>
    <row r="134" ht="15" customHeight="1">
      <c r="B134" s="338"/>
      <c r="C134" s="297" t="s">
        <v>769</v>
      </c>
      <c r="D134" s="297"/>
      <c r="E134" s="297"/>
      <c r="F134" s="318" t="s">
        <v>748</v>
      </c>
      <c r="G134" s="297"/>
      <c r="H134" s="297" t="s">
        <v>781</v>
      </c>
      <c r="I134" s="297" t="s">
        <v>744</v>
      </c>
      <c r="J134" s="297">
        <v>50</v>
      </c>
      <c r="K134" s="340"/>
    </row>
    <row r="135" ht="15" customHeight="1">
      <c r="B135" s="338"/>
      <c r="C135" s="297" t="s">
        <v>110</v>
      </c>
      <c r="D135" s="297"/>
      <c r="E135" s="297"/>
      <c r="F135" s="318" t="s">
        <v>748</v>
      </c>
      <c r="G135" s="297"/>
      <c r="H135" s="297" t="s">
        <v>794</v>
      </c>
      <c r="I135" s="297" t="s">
        <v>744</v>
      </c>
      <c r="J135" s="297">
        <v>255</v>
      </c>
      <c r="K135" s="340"/>
    </row>
    <row r="136" ht="15" customHeight="1">
      <c r="B136" s="338"/>
      <c r="C136" s="297" t="s">
        <v>771</v>
      </c>
      <c r="D136" s="297"/>
      <c r="E136" s="297"/>
      <c r="F136" s="318" t="s">
        <v>742</v>
      </c>
      <c r="G136" s="297"/>
      <c r="H136" s="297" t="s">
        <v>795</v>
      </c>
      <c r="I136" s="297" t="s">
        <v>773</v>
      </c>
      <c r="J136" s="297"/>
      <c r="K136" s="340"/>
    </row>
    <row r="137" ht="15" customHeight="1">
      <c r="B137" s="338"/>
      <c r="C137" s="297" t="s">
        <v>774</v>
      </c>
      <c r="D137" s="297"/>
      <c r="E137" s="297"/>
      <c r="F137" s="318" t="s">
        <v>742</v>
      </c>
      <c r="G137" s="297"/>
      <c r="H137" s="297" t="s">
        <v>796</v>
      </c>
      <c r="I137" s="297" t="s">
        <v>776</v>
      </c>
      <c r="J137" s="297"/>
      <c r="K137" s="340"/>
    </row>
    <row r="138" ht="15" customHeight="1">
      <c r="B138" s="338"/>
      <c r="C138" s="297" t="s">
        <v>777</v>
      </c>
      <c r="D138" s="297"/>
      <c r="E138" s="297"/>
      <c r="F138" s="318" t="s">
        <v>742</v>
      </c>
      <c r="G138" s="297"/>
      <c r="H138" s="297" t="s">
        <v>777</v>
      </c>
      <c r="I138" s="297" t="s">
        <v>776</v>
      </c>
      <c r="J138" s="297"/>
      <c r="K138" s="340"/>
    </row>
    <row r="139" ht="15" customHeight="1">
      <c r="B139" s="338"/>
      <c r="C139" s="297" t="s">
        <v>35</v>
      </c>
      <c r="D139" s="297"/>
      <c r="E139" s="297"/>
      <c r="F139" s="318" t="s">
        <v>742</v>
      </c>
      <c r="G139" s="297"/>
      <c r="H139" s="297" t="s">
        <v>797</v>
      </c>
      <c r="I139" s="297" t="s">
        <v>776</v>
      </c>
      <c r="J139" s="297"/>
      <c r="K139" s="340"/>
    </row>
    <row r="140" ht="15" customHeight="1">
      <c r="B140" s="338"/>
      <c r="C140" s="297" t="s">
        <v>798</v>
      </c>
      <c r="D140" s="297"/>
      <c r="E140" s="297"/>
      <c r="F140" s="318" t="s">
        <v>742</v>
      </c>
      <c r="G140" s="297"/>
      <c r="H140" s="297" t="s">
        <v>799</v>
      </c>
      <c r="I140" s="297" t="s">
        <v>776</v>
      </c>
      <c r="J140" s="297"/>
      <c r="K140" s="340"/>
    </row>
    <row r="141" ht="15" customHeight="1">
      <c r="B141" s="341"/>
      <c r="C141" s="342"/>
      <c r="D141" s="342"/>
      <c r="E141" s="342"/>
      <c r="F141" s="342"/>
      <c r="G141" s="342"/>
      <c r="H141" s="342"/>
      <c r="I141" s="342"/>
      <c r="J141" s="342"/>
      <c r="K141" s="343"/>
    </row>
    <row r="142" ht="18.75" customHeight="1">
      <c r="B142" s="293"/>
      <c r="C142" s="293"/>
      <c r="D142" s="293"/>
      <c r="E142" s="293"/>
      <c r="F142" s="330"/>
      <c r="G142" s="293"/>
      <c r="H142" s="293"/>
      <c r="I142" s="293"/>
      <c r="J142" s="293"/>
      <c r="K142" s="293"/>
    </row>
    <row r="143" ht="18.75" customHeight="1">
      <c r="B143" s="304"/>
      <c r="C143" s="304"/>
      <c r="D143" s="304"/>
      <c r="E143" s="304"/>
      <c r="F143" s="304"/>
      <c r="G143" s="304"/>
      <c r="H143" s="304"/>
      <c r="I143" s="304"/>
      <c r="J143" s="304"/>
      <c r="K143" s="304"/>
    </row>
    <row r="144" ht="7.5" customHeight="1">
      <c r="B144" s="305"/>
      <c r="C144" s="306"/>
      <c r="D144" s="306"/>
      <c r="E144" s="306"/>
      <c r="F144" s="306"/>
      <c r="G144" s="306"/>
      <c r="H144" s="306"/>
      <c r="I144" s="306"/>
      <c r="J144" s="306"/>
      <c r="K144" s="307"/>
    </row>
    <row r="145" ht="45" customHeight="1">
      <c r="B145" s="308"/>
      <c r="C145" s="309" t="s">
        <v>800</v>
      </c>
      <c r="D145" s="309"/>
      <c r="E145" s="309"/>
      <c r="F145" s="309"/>
      <c r="G145" s="309"/>
      <c r="H145" s="309"/>
      <c r="I145" s="309"/>
      <c r="J145" s="309"/>
      <c r="K145" s="310"/>
    </row>
    <row r="146" ht="17.25" customHeight="1">
      <c r="B146" s="308"/>
      <c r="C146" s="311" t="s">
        <v>736</v>
      </c>
      <c r="D146" s="311"/>
      <c r="E146" s="311"/>
      <c r="F146" s="311" t="s">
        <v>737</v>
      </c>
      <c r="G146" s="312"/>
      <c r="H146" s="311" t="s">
        <v>105</v>
      </c>
      <c r="I146" s="311" t="s">
        <v>54</v>
      </c>
      <c r="J146" s="311" t="s">
        <v>738</v>
      </c>
      <c r="K146" s="310"/>
    </row>
    <row r="147" ht="17.25" customHeight="1">
      <c r="B147" s="308"/>
      <c r="C147" s="313" t="s">
        <v>739</v>
      </c>
      <c r="D147" s="313"/>
      <c r="E147" s="313"/>
      <c r="F147" s="314" t="s">
        <v>740</v>
      </c>
      <c r="G147" s="315"/>
      <c r="H147" s="313"/>
      <c r="I147" s="313"/>
      <c r="J147" s="313" t="s">
        <v>741</v>
      </c>
      <c r="K147" s="310"/>
    </row>
    <row r="148" ht="5.25" customHeight="1">
      <c r="B148" s="319"/>
      <c r="C148" s="316"/>
      <c r="D148" s="316"/>
      <c r="E148" s="316"/>
      <c r="F148" s="316"/>
      <c r="G148" s="317"/>
      <c r="H148" s="316"/>
      <c r="I148" s="316"/>
      <c r="J148" s="316"/>
      <c r="K148" s="340"/>
    </row>
    <row r="149" ht="15" customHeight="1">
      <c r="B149" s="319"/>
      <c r="C149" s="344" t="s">
        <v>745</v>
      </c>
      <c r="D149" s="297"/>
      <c r="E149" s="297"/>
      <c r="F149" s="345" t="s">
        <v>742</v>
      </c>
      <c r="G149" s="297"/>
      <c r="H149" s="344" t="s">
        <v>781</v>
      </c>
      <c r="I149" s="344" t="s">
        <v>744</v>
      </c>
      <c r="J149" s="344">
        <v>120</v>
      </c>
      <c r="K149" s="340"/>
    </row>
    <row r="150" ht="15" customHeight="1">
      <c r="B150" s="319"/>
      <c r="C150" s="344" t="s">
        <v>790</v>
      </c>
      <c r="D150" s="297"/>
      <c r="E150" s="297"/>
      <c r="F150" s="345" t="s">
        <v>742</v>
      </c>
      <c r="G150" s="297"/>
      <c r="H150" s="344" t="s">
        <v>801</v>
      </c>
      <c r="I150" s="344" t="s">
        <v>744</v>
      </c>
      <c r="J150" s="344" t="s">
        <v>792</v>
      </c>
      <c r="K150" s="340"/>
    </row>
    <row r="151" ht="15" customHeight="1">
      <c r="B151" s="319"/>
      <c r="C151" s="344" t="s">
        <v>691</v>
      </c>
      <c r="D151" s="297"/>
      <c r="E151" s="297"/>
      <c r="F151" s="345" t="s">
        <v>742</v>
      </c>
      <c r="G151" s="297"/>
      <c r="H151" s="344" t="s">
        <v>802</v>
      </c>
      <c r="I151" s="344" t="s">
        <v>744</v>
      </c>
      <c r="J151" s="344" t="s">
        <v>792</v>
      </c>
      <c r="K151" s="340"/>
    </row>
    <row r="152" ht="15" customHeight="1">
      <c r="B152" s="319"/>
      <c r="C152" s="344" t="s">
        <v>747</v>
      </c>
      <c r="D152" s="297"/>
      <c r="E152" s="297"/>
      <c r="F152" s="345" t="s">
        <v>748</v>
      </c>
      <c r="G152" s="297"/>
      <c r="H152" s="344" t="s">
        <v>781</v>
      </c>
      <c r="I152" s="344" t="s">
        <v>744</v>
      </c>
      <c r="J152" s="344">
        <v>50</v>
      </c>
      <c r="K152" s="340"/>
    </row>
    <row r="153" ht="15" customHeight="1">
      <c r="B153" s="319"/>
      <c r="C153" s="344" t="s">
        <v>750</v>
      </c>
      <c r="D153" s="297"/>
      <c r="E153" s="297"/>
      <c r="F153" s="345" t="s">
        <v>742</v>
      </c>
      <c r="G153" s="297"/>
      <c r="H153" s="344" t="s">
        <v>781</v>
      </c>
      <c r="I153" s="344" t="s">
        <v>752</v>
      </c>
      <c r="J153" s="344"/>
      <c r="K153" s="340"/>
    </row>
    <row r="154" ht="15" customHeight="1">
      <c r="B154" s="319"/>
      <c r="C154" s="344" t="s">
        <v>761</v>
      </c>
      <c r="D154" s="297"/>
      <c r="E154" s="297"/>
      <c r="F154" s="345" t="s">
        <v>748</v>
      </c>
      <c r="G154" s="297"/>
      <c r="H154" s="344" t="s">
        <v>781</v>
      </c>
      <c r="I154" s="344" t="s">
        <v>744</v>
      </c>
      <c r="J154" s="344">
        <v>50</v>
      </c>
      <c r="K154" s="340"/>
    </row>
    <row r="155" ht="15" customHeight="1">
      <c r="B155" s="319"/>
      <c r="C155" s="344" t="s">
        <v>769</v>
      </c>
      <c r="D155" s="297"/>
      <c r="E155" s="297"/>
      <c r="F155" s="345" t="s">
        <v>748</v>
      </c>
      <c r="G155" s="297"/>
      <c r="H155" s="344" t="s">
        <v>781</v>
      </c>
      <c r="I155" s="344" t="s">
        <v>744</v>
      </c>
      <c r="J155" s="344">
        <v>50</v>
      </c>
      <c r="K155" s="340"/>
    </row>
    <row r="156" ht="15" customHeight="1">
      <c r="B156" s="319"/>
      <c r="C156" s="344" t="s">
        <v>767</v>
      </c>
      <c r="D156" s="297"/>
      <c r="E156" s="297"/>
      <c r="F156" s="345" t="s">
        <v>748</v>
      </c>
      <c r="G156" s="297"/>
      <c r="H156" s="344" t="s">
        <v>781</v>
      </c>
      <c r="I156" s="344" t="s">
        <v>744</v>
      </c>
      <c r="J156" s="344">
        <v>50</v>
      </c>
      <c r="K156" s="340"/>
    </row>
    <row r="157" ht="15" customHeight="1">
      <c r="B157" s="319"/>
      <c r="C157" s="344" t="s">
        <v>95</v>
      </c>
      <c r="D157" s="297"/>
      <c r="E157" s="297"/>
      <c r="F157" s="345" t="s">
        <v>742</v>
      </c>
      <c r="G157" s="297"/>
      <c r="H157" s="344" t="s">
        <v>803</v>
      </c>
      <c r="I157" s="344" t="s">
        <v>744</v>
      </c>
      <c r="J157" s="344" t="s">
        <v>804</v>
      </c>
      <c r="K157" s="340"/>
    </row>
    <row r="158" ht="15" customHeight="1">
      <c r="B158" s="319"/>
      <c r="C158" s="344" t="s">
        <v>805</v>
      </c>
      <c r="D158" s="297"/>
      <c r="E158" s="297"/>
      <c r="F158" s="345" t="s">
        <v>742</v>
      </c>
      <c r="G158" s="297"/>
      <c r="H158" s="344" t="s">
        <v>806</v>
      </c>
      <c r="I158" s="344" t="s">
        <v>776</v>
      </c>
      <c r="J158" s="344"/>
      <c r="K158" s="340"/>
    </row>
    <row r="159" ht="15" customHeight="1">
      <c r="B159" s="346"/>
      <c r="C159" s="328"/>
      <c r="D159" s="328"/>
      <c r="E159" s="328"/>
      <c r="F159" s="328"/>
      <c r="G159" s="328"/>
      <c r="H159" s="328"/>
      <c r="I159" s="328"/>
      <c r="J159" s="328"/>
      <c r="K159" s="347"/>
    </row>
    <row r="160" ht="18.75" customHeight="1">
      <c r="B160" s="293"/>
      <c r="C160" s="297"/>
      <c r="D160" s="297"/>
      <c r="E160" s="297"/>
      <c r="F160" s="318"/>
      <c r="G160" s="297"/>
      <c r="H160" s="297"/>
      <c r="I160" s="297"/>
      <c r="J160" s="297"/>
      <c r="K160" s="293"/>
    </row>
    <row r="161" ht="18.75" customHeight="1">
      <c r="B161" s="304"/>
      <c r="C161" s="304"/>
      <c r="D161" s="304"/>
      <c r="E161" s="304"/>
      <c r="F161" s="304"/>
      <c r="G161" s="304"/>
      <c r="H161" s="304"/>
      <c r="I161" s="304"/>
      <c r="J161" s="304"/>
      <c r="K161" s="304"/>
    </row>
    <row r="162" ht="7.5" customHeight="1">
      <c r="B162" s="283"/>
      <c r="C162" s="284"/>
      <c r="D162" s="284"/>
      <c r="E162" s="284"/>
      <c r="F162" s="284"/>
      <c r="G162" s="284"/>
      <c r="H162" s="284"/>
      <c r="I162" s="284"/>
      <c r="J162" s="284"/>
      <c r="K162" s="285"/>
    </row>
    <row r="163" ht="45" customHeight="1">
      <c r="B163" s="286"/>
      <c r="C163" s="287" t="s">
        <v>807</v>
      </c>
      <c r="D163" s="287"/>
      <c r="E163" s="287"/>
      <c r="F163" s="287"/>
      <c r="G163" s="287"/>
      <c r="H163" s="287"/>
      <c r="I163" s="287"/>
      <c r="J163" s="287"/>
      <c r="K163" s="288"/>
    </row>
    <row r="164" ht="17.25" customHeight="1">
      <c r="B164" s="286"/>
      <c r="C164" s="311" t="s">
        <v>736</v>
      </c>
      <c r="D164" s="311"/>
      <c r="E164" s="311"/>
      <c r="F164" s="311" t="s">
        <v>737</v>
      </c>
      <c r="G164" s="348"/>
      <c r="H164" s="349" t="s">
        <v>105</v>
      </c>
      <c r="I164" s="349" t="s">
        <v>54</v>
      </c>
      <c r="J164" s="311" t="s">
        <v>738</v>
      </c>
      <c r="K164" s="288"/>
    </row>
    <row r="165" ht="17.25" customHeight="1">
      <c r="B165" s="289"/>
      <c r="C165" s="313" t="s">
        <v>739</v>
      </c>
      <c r="D165" s="313"/>
      <c r="E165" s="313"/>
      <c r="F165" s="314" t="s">
        <v>740</v>
      </c>
      <c r="G165" s="350"/>
      <c r="H165" s="351"/>
      <c r="I165" s="351"/>
      <c r="J165" s="313" t="s">
        <v>741</v>
      </c>
      <c r="K165" s="291"/>
    </row>
    <row r="166" ht="5.25" customHeight="1">
      <c r="B166" s="319"/>
      <c r="C166" s="316"/>
      <c r="D166" s="316"/>
      <c r="E166" s="316"/>
      <c r="F166" s="316"/>
      <c r="G166" s="317"/>
      <c r="H166" s="316"/>
      <c r="I166" s="316"/>
      <c r="J166" s="316"/>
      <c r="K166" s="340"/>
    </row>
    <row r="167" ht="15" customHeight="1">
      <c r="B167" s="319"/>
      <c r="C167" s="297" t="s">
        <v>745</v>
      </c>
      <c r="D167" s="297"/>
      <c r="E167" s="297"/>
      <c r="F167" s="318" t="s">
        <v>742</v>
      </c>
      <c r="G167" s="297"/>
      <c r="H167" s="297" t="s">
        <v>781</v>
      </c>
      <c r="I167" s="297" t="s">
        <v>744</v>
      </c>
      <c r="J167" s="297">
        <v>120</v>
      </c>
      <c r="K167" s="340"/>
    </row>
    <row r="168" ht="15" customHeight="1">
      <c r="B168" s="319"/>
      <c r="C168" s="297" t="s">
        <v>790</v>
      </c>
      <c r="D168" s="297"/>
      <c r="E168" s="297"/>
      <c r="F168" s="318" t="s">
        <v>742</v>
      </c>
      <c r="G168" s="297"/>
      <c r="H168" s="297" t="s">
        <v>791</v>
      </c>
      <c r="I168" s="297" t="s">
        <v>744</v>
      </c>
      <c r="J168" s="297" t="s">
        <v>792</v>
      </c>
      <c r="K168" s="340"/>
    </row>
    <row r="169" ht="15" customHeight="1">
      <c r="B169" s="319"/>
      <c r="C169" s="297" t="s">
        <v>691</v>
      </c>
      <c r="D169" s="297"/>
      <c r="E169" s="297"/>
      <c r="F169" s="318" t="s">
        <v>742</v>
      </c>
      <c r="G169" s="297"/>
      <c r="H169" s="297" t="s">
        <v>808</v>
      </c>
      <c r="I169" s="297" t="s">
        <v>744</v>
      </c>
      <c r="J169" s="297" t="s">
        <v>792</v>
      </c>
      <c r="K169" s="340"/>
    </row>
    <row r="170" ht="15" customHeight="1">
      <c r="B170" s="319"/>
      <c r="C170" s="297" t="s">
        <v>747</v>
      </c>
      <c r="D170" s="297"/>
      <c r="E170" s="297"/>
      <c r="F170" s="318" t="s">
        <v>748</v>
      </c>
      <c r="G170" s="297"/>
      <c r="H170" s="297" t="s">
        <v>808</v>
      </c>
      <c r="I170" s="297" t="s">
        <v>744</v>
      </c>
      <c r="J170" s="297">
        <v>50</v>
      </c>
      <c r="K170" s="340"/>
    </row>
    <row r="171" ht="15" customHeight="1">
      <c r="B171" s="319"/>
      <c r="C171" s="297" t="s">
        <v>750</v>
      </c>
      <c r="D171" s="297"/>
      <c r="E171" s="297"/>
      <c r="F171" s="318" t="s">
        <v>742</v>
      </c>
      <c r="G171" s="297"/>
      <c r="H171" s="297" t="s">
        <v>808</v>
      </c>
      <c r="I171" s="297" t="s">
        <v>752</v>
      </c>
      <c r="J171" s="297"/>
      <c r="K171" s="340"/>
    </row>
    <row r="172" ht="15" customHeight="1">
      <c r="B172" s="319"/>
      <c r="C172" s="297" t="s">
        <v>761</v>
      </c>
      <c r="D172" s="297"/>
      <c r="E172" s="297"/>
      <c r="F172" s="318" t="s">
        <v>748</v>
      </c>
      <c r="G172" s="297"/>
      <c r="H172" s="297" t="s">
        <v>808</v>
      </c>
      <c r="I172" s="297" t="s">
        <v>744</v>
      </c>
      <c r="J172" s="297">
        <v>50</v>
      </c>
      <c r="K172" s="340"/>
    </row>
    <row r="173" ht="15" customHeight="1">
      <c r="B173" s="319"/>
      <c r="C173" s="297" t="s">
        <v>769</v>
      </c>
      <c r="D173" s="297"/>
      <c r="E173" s="297"/>
      <c r="F173" s="318" t="s">
        <v>748</v>
      </c>
      <c r="G173" s="297"/>
      <c r="H173" s="297" t="s">
        <v>808</v>
      </c>
      <c r="I173" s="297" t="s">
        <v>744</v>
      </c>
      <c r="J173" s="297">
        <v>50</v>
      </c>
      <c r="K173" s="340"/>
    </row>
    <row r="174" ht="15" customHeight="1">
      <c r="B174" s="319"/>
      <c r="C174" s="297" t="s">
        <v>767</v>
      </c>
      <c r="D174" s="297"/>
      <c r="E174" s="297"/>
      <c r="F174" s="318" t="s">
        <v>748</v>
      </c>
      <c r="G174" s="297"/>
      <c r="H174" s="297" t="s">
        <v>808</v>
      </c>
      <c r="I174" s="297" t="s">
        <v>744</v>
      </c>
      <c r="J174" s="297">
        <v>50</v>
      </c>
      <c r="K174" s="340"/>
    </row>
    <row r="175" ht="15" customHeight="1">
      <c r="B175" s="319"/>
      <c r="C175" s="297" t="s">
        <v>104</v>
      </c>
      <c r="D175" s="297"/>
      <c r="E175" s="297"/>
      <c r="F175" s="318" t="s">
        <v>742</v>
      </c>
      <c r="G175" s="297"/>
      <c r="H175" s="297" t="s">
        <v>809</v>
      </c>
      <c r="I175" s="297" t="s">
        <v>810</v>
      </c>
      <c r="J175" s="297"/>
      <c r="K175" s="340"/>
    </row>
    <row r="176" ht="15" customHeight="1">
      <c r="B176" s="319"/>
      <c r="C176" s="297" t="s">
        <v>54</v>
      </c>
      <c r="D176" s="297"/>
      <c r="E176" s="297"/>
      <c r="F176" s="318" t="s">
        <v>742</v>
      </c>
      <c r="G176" s="297"/>
      <c r="H176" s="297" t="s">
        <v>811</v>
      </c>
      <c r="I176" s="297" t="s">
        <v>812</v>
      </c>
      <c r="J176" s="297">
        <v>1</v>
      </c>
      <c r="K176" s="340"/>
    </row>
    <row r="177" ht="15" customHeight="1">
      <c r="B177" s="319"/>
      <c r="C177" s="297" t="s">
        <v>50</v>
      </c>
      <c r="D177" s="297"/>
      <c r="E177" s="297"/>
      <c r="F177" s="318" t="s">
        <v>742</v>
      </c>
      <c r="G177" s="297"/>
      <c r="H177" s="297" t="s">
        <v>813</v>
      </c>
      <c r="I177" s="297" t="s">
        <v>744</v>
      </c>
      <c r="J177" s="297">
        <v>20</v>
      </c>
      <c r="K177" s="340"/>
    </row>
    <row r="178" ht="15" customHeight="1">
      <c r="B178" s="319"/>
      <c r="C178" s="297" t="s">
        <v>105</v>
      </c>
      <c r="D178" s="297"/>
      <c r="E178" s="297"/>
      <c r="F178" s="318" t="s">
        <v>742</v>
      </c>
      <c r="G178" s="297"/>
      <c r="H178" s="297" t="s">
        <v>814</v>
      </c>
      <c r="I178" s="297" t="s">
        <v>744</v>
      </c>
      <c r="J178" s="297">
        <v>255</v>
      </c>
      <c r="K178" s="340"/>
    </row>
    <row r="179" ht="15" customHeight="1">
      <c r="B179" s="319"/>
      <c r="C179" s="297" t="s">
        <v>106</v>
      </c>
      <c r="D179" s="297"/>
      <c r="E179" s="297"/>
      <c r="F179" s="318" t="s">
        <v>742</v>
      </c>
      <c r="G179" s="297"/>
      <c r="H179" s="297" t="s">
        <v>707</v>
      </c>
      <c r="I179" s="297" t="s">
        <v>744</v>
      </c>
      <c r="J179" s="297">
        <v>10</v>
      </c>
      <c r="K179" s="340"/>
    </row>
    <row r="180" ht="15" customHeight="1">
      <c r="B180" s="319"/>
      <c r="C180" s="297" t="s">
        <v>107</v>
      </c>
      <c r="D180" s="297"/>
      <c r="E180" s="297"/>
      <c r="F180" s="318" t="s">
        <v>742</v>
      </c>
      <c r="G180" s="297"/>
      <c r="H180" s="297" t="s">
        <v>815</v>
      </c>
      <c r="I180" s="297" t="s">
        <v>776</v>
      </c>
      <c r="J180" s="297"/>
      <c r="K180" s="340"/>
    </row>
    <row r="181" ht="15" customHeight="1">
      <c r="B181" s="319"/>
      <c r="C181" s="297" t="s">
        <v>816</v>
      </c>
      <c r="D181" s="297"/>
      <c r="E181" s="297"/>
      <c r="F181" s="318" t="s">
        <v>742</v>
      </c>
      <c r="G181" s="297"/>
      <c r="H181" s="297" t="s">
        <v>817</v>
      </c>
      <c r="I181" s="297" t="s">
        <v>776</v>
      </c>
      <c r="J181" s="297"/>
      <c r="K181" s="340"/>
    </row>
    <row r="182" ht="15" customHeight="1">
      <c r="B182" s="319"/>
      <c r="C182" s="297" t="s">
        <v>805</v>
      </c>
      <c r="D182" s="297"/>
      <c r="E182" s="297"/>
      <c r="F182" s="318" t="s">
        <v>742</v>
      </c>
      <c r="G182" s="297"/>
      <c r="H182" s="297" t="s">
        <v>818</v>
      </c>
      <c r="I182" s="297" t="s">
        <v>776</v>
      </c>
      <c r="J182" s="297"/>
      <c r="K182" s="340"/>
    </row>
    <row r="183" ht="15" customHeight="1">
      <c r="B183" s="319"/>
      <c r="C183" s="297" t="s">
        <v>109</v>
      </c>
      <c r="D183" s="297"/>
      <c r="E183" s="297"/>
      <c r="F183" s="318" t="s">
        <v>748</v>
      </c>
      <c r="G183" s="297"/>
      <c r="H183" s="297" t="s">
        <v>819</v>
      </c>
      <c r="I183" s="297" t="s">
        <v>744</v>
      </c>
      <c r="J183" s="297">
        <v>50</v>
      </c>
      <c r="K183" s="340"/>
    </row>
    <row r="184" ht="15" customHeight="1">
      <c r="B184" s="319"/>
      <c r="C184" s="297" t="s">
        <v>820</v>
      </c>
      <c r="D184" s="297"/>
      <c r="E184" s="297"/>
      <c r="F184" s="318" t="s">
        <v>748</v>
      </c>
      <c r="G184" s="297"/>
      <c r="H184" s="297" t="s">
        <v>821</v>
      </c>
      <c r="I184" s="297" t="s">
        <v>822</v>
      </c>
      <c r="J184" s="297"/>
      <c r="K184" s="340"/>
    </row>
    <row r="185" ht="15" customHeight="1">
      <c r="B185" s="319"/>
      <c r="C185" s="297" t="s">
        <v>823</v>
      </c>
      <c r="D185" s="297"/>
      <c r="E185" s="297"/>
      <c r="F185" s="318" t="s">
        <v>748</v>
      </c>
      <c r="G185" s="297"/>
      <c r="H185" s="297" t="s">
        <v>824</v>
      </c>
      <c r="I185" s="297" t="s">
        <v>822</v>
      </c>
      <c r="J185" s="297"/>
      <c r="K185" s="340"/>
    </row>
    <row r="186" ht="15" customHeight="1">
      <c r="B186" s="319"/>
      <c r="C186" s="297" t="s">
        <v>825</v>
      </c>
      <c r="D186" s="297"/>
      <c r="E186" s="297"/>
      <c r="F186" s="318" t="s">
        <v>748</v>
      </c>
      <c r="G186" s="297"/>
      <c r="H186" s="297" t="s">
        <v>826</v>
      </c>
      <c r="I186" s="297" t="s">
        <v>822</v>
      </c>
      <c r="J186" s="297"/>
      <c r="K186" s="340"/>
    </row>
    <row r="187" ht="15" customHeight="1">
      <c r="B187" s="319"/>
      <c r="C187" s="352" t="s">
        <v>827</v>
      </c>
      <c r="D187" s="297"/>
      <c r="E187" s="297"/>
      <c r="F187" s="318" t="s">
        <v>748</v>
      </c>
      <c r="G187" s="297"/>
      <c r="H187" s="297" t="s">
        <v>828</v>
      </c>
      <c r="I187" s="297" t="s">
        <v>829</v>
      </c>
      <c r="J187" s="353" t="s">
        <v>830</v>
      </c>
      <c r="K187" s="340"/>
    </row>
    <row r="188" ht="15" customHeight="1">
      <c r="B188" s="319"/>
      <c r="C188" s="303" t="s">
        <v>39</v>
      </c>
      <c r="D188" s="297"/>
      <c r="E188" s="297"/>
      <c r="F188" s="318" t="s">
        <v>742</v>
      </c>
      <c r="G188" s="297"/>
      <c r="H188" s="293" t="s">
        <v>831</v>
      </c>
      <c r="I188" s="297" t="s">
        <v>832</v>
      </c>
      <c r="J188" s="297"/>
      <c r="K188" s="340"/>
    </row>
    <row r="189" ht="15" customHeight="1">
      <c r="B189" s="319"/>
      <c r="C189" s="303" t="s">
        <v>833</v>
      </c>
      <c r="D189" s="297"/>
      <c r="E189" s="297"/>
      <c r="F189" s="318" t="s">
        <v>742</v>
      </c>
      <c r="G189" s="297"/>
      <c r="H189" s="297" t="s">
        <v>834</v>
      </c>
      <c r="I189" s="297" t="s">
        <v>776</v>
      </c>
      <c r="J189" s="297"/>
      <c r="K189" s="340"/>
    </row>
    <row r="190" ht="15" customHeight="1">
      <c r="B190" s="319"/>
      <c r="C190" s="303" t="s">
        <v>835</v>
      </c>
      <c r="D190" s="297"/>
      <c r="E190" s="297"/>
      <c r="F190" s="318" t="s">
        <v>742</v>
      </c>
      <c r="G190" s="297"/>
      <c r="H190" s="297" t="s">
        <v>836</v>
      </c>
      <c r="I190" s="297" t="s">
        <v>776</v>
      </c>
      <c r="J190" s="297"/>
      <c r="K190" s="340"/>
    </row>
    <row r="191" ht="15" customHeight="1">
      <c r="B191" s="319"/>
      <c r="C191" s="303" t="s">
        <v>837</v>
      </c>
      <c r="D191" s="297"/>
      <c r="E191" s="297"/>
      <c r="F191" s="318" t="s">
        <v>748</v>
      </c>
      <c r="G191" s="297"/>
      <c r="H191" s="297" t="s">
        <v>838</v>
      </c>
      <c r="I191" s="297" t="s">
        <v>776</v>
      </c>
      <c r="J191" s="297"/>
      <c r="K191" s="340"/>
    </row>
    <row r="192" ht="15" customHeight="1">
      <c r="B192" s="346"/>
      <c r="C192" s="354"/>
      <c r="D192" s="328"/>
      <c r="E192" s="328"/>
      <c r="F192" s="328"/>
      <c r="G192" s="328"/>
      <c r="H192" s="328"/>
      <c r="I192" s="328"/>
      <c r="J192" s="328"/>
      <c r="K192" s="347"/>
    </row>
    <row r="193" ht="18.75" customHeight="1">
      <c r="B193" s="293"/>
      <c r="C193" s="297"/>
      <c r="D193" s="297"/>
      <c r="E193" s="297"/>
      <c r="F193" s="318"/>
      <c r="G193" s="297"/>
      <c r="H193" s="297"/>
      <c r="I193" s="297"/>
      <c r="J193" s="297"/>
      <c r="K193" s="293"/>
    </row>
    <row r="194" ht="18.75" customHeight="1">
      <c r="B194" s="293"/>
      <c r="C194" s="297"/>
      <c r="D194" s="297"/>
      <c r="E194" s="297"/>
      <c r="F194" s="318"/>
      <c r="G194" s="297"/>
      <c r="H194" s="297"/>
      <c r="I194" s="297"/>
      <c r="J194" s="297"/>
      <c r="K194" s="293"/>
    </row>
    <row r="195" ht="18.75" customHeight="1">
      <c r="B195" s="304"/>
      <c r="C195" s="304"/>
      <c r="D195" s="304"/>
      <c r="E195" s="304"/>
      <c r="F195" s="304"/>
      <c r="G195" s="304"/>
      <c r="H195" s="304"/>
      <c r="I195" s="304"/>
      <c r="J195" s="304"/>
      <c r="K195" s="304"/>
    </row>
    <row r="196" ht="13.5">
      <c r="B196" s="283"/>
      <c r="C196" s="284"/>
      <c r="D196" s="284"/>
      <c r="E196" s="284"/>
      <c r="F196" s="284"/>
      <c r="G196" s="284"/>
      <c r="H196" s="284"/>
      <c r="I196" s="284"/>
      <c r="J196" s="284"/>
      <c r="K196" s="285"/>
    </row>
    <row r="197" ht="21">
      <c r="B197" s="286"/>
      <c r="C197" s="287" t="s">
        <v>839</v>
      </c>
      <c r="D197" s="287"/>
      <c r="E197" s="287"/>
      <c r="F197" s="287"/>
      <c r="G197" s="287"/>
      <c r="H197" s="287"/>
      <c r="I197" s="287"/>
      <c r="J197" s="287"/>
      <c r="K197" s="288"/>
    </row>
    <row r="198" ht="25.5" customHeight="1">
      <c r="B198" s="286"/>
      <c r="C198" s="355" t="s">
        <v>840</v>
      </c>
      <c r="D198" s="355"/>
      <c r="E198" s="355"/>
      <c r="F198" s="355" t="s">
        <v>841</v>
      </c>
      <c r="G198" s="356"/>
      <c r="H198" s="355" t="s">
        <v>842</v>
      </c>
      <c r="I198" s="355"/>
      <c r="J198" s="355"/>
      <c r="K198" s="288"/>
    </row>
    <row r="199" ht="5.25" customHeight="1">
      <c r="B199" s="319"/>
      <c r="C199" s="316"/>
      <c r="D199" s="316"/>
      <c r="E199" s="316"/>
      <c r="F199" s="316"/>
      <c r="G199" s="297"/>
      <c r="H199" s="316"/>
      <c r="I199" s="316"/>
      <c r="J199" s="316"/>
      <c r="K199" s="340"/>
    </row>
    <row r="200" ht="15" customHeight="1">
      <c r="B200" s="319"/>
      <c r="C200" s="297" t="s">
        <v>832</v>
      </c>
      <c r="D200" s="297"/>
      <c r="E200" s="297"/>
      <c r="F200" s="318" t="s">
        <v>40</v>
      </c>
      <c r="G200" s="297"/>
      <c r="H200" s="297" t="s">
        <v>843</v>
      </c>
      <c r="I200" s="297"/>
      <c r="J200" s="297"/>
      <c r="K200" s="340"/>
    </row>
    <row r="201" ht="15" customHeight="1">
      <c r="B201" s="319"/>
      <c r="C201" s="325"/>
      <c r="D201" s="297"/>
      <c r="E201" s="297"/>
      <c r="F201" s="318" t="s">
        <v>41</v>
      </c>
      <c r="G201" s="297"/>
      <c r="H201" s="297" t="s">
        <v>844</v>
      </c>
      <c r="I201" s="297"/>
      <c r="J201" s="297"/>
      <c r="K201" s="340"/>
    </row>
    <row r="202" ht="15" customHeight="1">
      <c r="B202" s="319"/>
      <c r="C202" s="325"/>
      <c r="D202" s="297"/>
      <c r="E202" s="297"/>
      <c r="F202" s="318" t="s">
        <v>44</v>
      </c>
      <c r="G202" s="297"/>
      <c r="H202" s="297" t="s">
        <v>845</v>
      </c>
      <c r="I202" s="297"/>
      <c r="J202" s="297"/>
      <c r="K202" s="340"/>
    </row>
    <row r="203" ht="15" customHeight="1">
      <c r="B203" s="319"/>
      <c r="C203" s="297"/>
      <c r="D203" s="297"/>
      <c r="E203" s="297"/>
      <c r="F203" s="318" t="s">
        <v>42</v>
      </c>
      <c r="G203" s="297"/>
      <c r="H203" s="297" t="s">
        <v>846</v>
      </c>
      <c r="I203" s="297"/>
      <c r="J203" s="297"/>
      <c r="K203" s="340"/>
    </row>
    <row r="204" ht="15" customHeight="1">
      <c r="B204" s="319"/>
      <c r="C204" s="297"/>
      <c r="D204" s="297"/>
      <c r="E204" s="297"/>
      <c r="F204" s="318" t="s">
        <v>43</v>
      </c>
      <c r="G204" s="297"/>
      <c r="H204" s="297" t="s">
        <v>847</v>
      </c>
      <c r="I204" s="297"/>
      <c r="J204" s="297"/>
      <c r="K204" s="340"/>
    </row>
    <row r="205" ht="15" customHeight="1">
      <c r="B205" s="319"/>
      <c r="C205" s="297"/>
      <c r="D205" s="297"/>
      <c r="E205" s="297"/>
      <c r="F205" s="318"/>
      <c r="G205" s="297"/>
      <c r="H205" s="297"/>
      <c r="I205" s="297"/>
      <c r="J205" s="297"/>
      <c r="K205" s="340"/>
    </row>
    <row r="206" ht="15" customHeight="1">
      <c r="B206" s="319"/>
      <c r="C206" s="297" t="s">
        <v>788</v>
      </c>
      <c r="D206" s="297"/>
      <c r="E206" s="297"/>
      <c r="F206" s="318" t="s">
        <v>76</v>
      </c>
      <c r="G206" s="297"/>
      <c r="H206" s="297" t="s">
        <v>848</v>
      </c>
      <c r="I206" s="297"/>
      <c r="J206" s="297"/>
      <c r="K206" s="340"/>
    </row>
    <row r="207" ht="15" customHeight="1">
      <c r="B207" s="319"/>
      <c r="C207" s="325"/>
      <c r="D207" s="297"/>
      <c r="E207" s="297"/>
      <c r="F207" s="318" t="s">
        <v>687</v>
      </c>
      <c r="G207" s="297"/>
      <c r="H207" s="297" t="s">
        <v>688</v>
      </c>
      <c r="I207" s="297"/>
      <c r="J207" s="297"/>
      <c r="K207" s="340"/>
    </row>
    <row r="208" ht="15" customHeight="1">
      <c r="B208" s="319"/>
      <c r="C208" s="297"/>
      <c r="D208" s="297"/>
      <c r="E208" s="297"/>
      <c r="F208" s="318" t="s">
        <v>685</v>
      </c>
      <c r="G208" s="297"/>
      <c r="H208" s="297" t="s">
        <v>849</v>
      </c>
      <c r="I208" s="297"/>
      <c r="J208" s="297"/>
      <c r="K208" s="340"/>
    </row>
    <row r="209" ht="15" customHeight="1">
      <c r="B209" s="357"/>
      <c r="C209" s="325"/>
      <c r="D209" s="325"/>
      <c r="E209" s="325"/>
      <c r="F209" s="318" t="s">
        <v>689</v>
      </c>
      <c r="G209" s="303"/>
      <c r="H209" s="344" t="s">
        <v>690</v>
      </c>
      <c r="I209" s="344"/>
      <c r="J209" s="344"/>
      <c r="K209" s="358"/>
    </row>
    <row r="210" ht="15" customHeight="1">
      <c r="B210" s="357"/>
      <c r="C210" s="325"/>
      <c r="D210" s="325"/>
      <c r="E210" s="325"/>
      <c r="F210" s="318" t="s">
        <v>193</v>
      </c>
      <c r="G210" s="303"/>
      <c r="H210" s="344" t="s">
        <v>850</v>
      </c>
      <c r="I210" s="344"/>
      <c r="J210" s="344"/>
      <c r="K210" s="358"/>
    </row>
    <row r="211" ht="15" customHeight="1">
      <c r="B211" s="357"/>
      <c r="C211" s="325"/>
      <c r="D211" s="325"/>
      <c r="E211" s="325"/>
      <c r="F211" s="359"/>
      <c r="G211" s="303"/>
      <c r="H211" s="360"/>
      <c r="I211" s="360"/>
      <c r="J211" s="360"/>
      <c r="K211" s="358"/>
    </row>
    <row r="212" ht="15" customHeight="1">
      <c r="B212" s="357"/>
      <c r="C212" s="297" t="s">
        <v>812</v>
      </c>
      <c r="D212" s="325"/>
      <c r="E212" s="325"/>
      <c r="F212" s="318">
        <v>1</v>
      </c>
      <c r="G212" s="303"/>
      <c r="H212" s="344" t="s">
        <v>851</v>
      </c>
      <c r="I212" s="344"/>
      <c r="J212" s="344"/>
      <c r="K212" s="358"/>
    </row>
    <row r="213" ht="15" customHeight="1">
      <c r="B213" s="357"/>
      <c r="C213" s="325"/>
      <c r="D213" s="325"/>
      <c r="E213" s="325"/>
      <c r="F213" s="318">
        <v>2</v>
      </c>
      <c r="G213" s="303"/>
      <c r="H213" s="344" t="s">
        <v>852</v>
      </c>
      <c r="I213" s="344"/>
      <c r="J213" s="344"/>
      <c r="K213" s="358"/>
    </row>
    <row r="214" ht="15" customHeight="1">
      <c r="B214" s="357"/>
      <c r="C214" s="325"/>
      <c r="D214" s="325"/>
      <c r="E214" s="325"/>
      <c r="F214" s="318">
        <v>3</v>
      </c>
      <c r="G214" s="303"/>
      <c r="H214" s="344" t="s">
        <v>853</v>
      </c>
      <c r="I214" s="344"/>
      <c r="J214" s="344"/>
      <c r="K214" s="358"/>
    </row>
    <row r="215" ht="15" customHeight="1">
      <c r="B215" s="357"/>
      <c r="C215" s="325"/>
      <c r="D215" s="325"/>
      <c r="E215" s="325"/>
      <c r="F215" s="318">
        <v>4</v>
      </c>
      <c r="G215" s="303"/>
      <c r="H215" s="344" t="s">
        <v>854</v>
      </c>
      <c r="I215" s="344"/>
      <c r="J215" s="344"/>
      <c r="K215" s="358"/>
    </row>
    <row r="216" ht="12.75" customHeight="1">
      <c r="B216" s="361"/>
      <c r="C216" s="362"/>
      <c r="D216" s="362"/>
      <c r="E216" s="362"/>
      <c r="F216" s="362"/>
      <c r="G216" s="362"/>
      <c r="H216" s="362"/>
      <c r="I216" s="362"/>
      <c r="J216" s="362"/>
      <c r="K216" s="363"/>
    </row>
  </sheetData>
  <sheetProtection autoFilter="0" deleteColumns="0" deleteRows="0" formatCells="0" formatColumns="0" formatRows="0" insertColumns="0" insertHyperlinks="0" insertRows="0" pivotTables="0" sort="0"/>
  <mergeCells count="77">
    <mergeCell ref="H215:J215"/>
    <mergeCell ref="H208:J208"/>
    <mergeCell ref="H203:J203"/>
    <mergeCell ref="H201:J201"/>
    <mergeCell ref="H212:J212"/>
    <mergeCell ref="H214:J214"/>
    <mergeCell ref="H213:J213"/>
    <mergeCell ref="H210:J210"/>
    <mergeCell ref="H209:J209"/>
    <mergeCell ref="H207:J207"/>
    <mergeCell ref="H198:J198"/>
    <mergeCell ref="C197:J197"/>
    <mergeCell ref="H206:J206"/>
    <mergeCell ref="H204:J204"/>
    <mergeCell ref="H202:J202"/>
    <mergeCell ref="H200:J200"/>
    <mergeCell ref="C163:J163"/>
    <mergeCell ref="C120:J120"/>
    <mergeCell ref="C145:J145"/>
    <mergeCell ref="C100:J100"/>
    <mergeCell ref="C73:J73"/>
    <mergeCell ref="D68:J68"/>
    <mergeCell ref="D66:J66"/>
    <mergeCell ref="D65:J65"/>
    <mergeCell ref="D67:J67"/>
    <mergeCell ref="D64:J64"/>
    <mergeCell ref="D59:J59"/>
    <mergeCell ref="D60:J60"/>
    <mergeCell ref="D63:J63"/>
    <mergeCell ref="D61:J61"/>
    <mergeCell ref="D58:J58"/>
    <mergeCell ref="D57:J57"/>
    <mergeCell ref="D56:J56"/>
    <mergeCell ref="D45:J45"/>
    <mergeCell ref="C50:J50"/>
    <mergeCell ref="C52:J52"/>
    <mergeCell ref="C53:J53"/>
    <mergeCell ref="C55:J55"/>
    <mergeCell ref="D49:J49"/>
    <mergeCell ref="E48:J48"/>
    <mergeCell ref="E47:J47"/>
    <mergeCell ref="E46:J46"/>
    <mergeCell ref="G43:J43"/>
    <mergeCell ref="G42:J42"/>
    <mergeCell ref="D33:J33"/>
    <mergeCell ref="G38:J38"/>
    <mergeCell ref="G39:J39"/>
    <mergeCell ref="G40:J40"/>
    <mergeCell ref="G41:J41"/>
    <mergeCell ref="G34:J34"/>
    <mergeCell ref="G35:J35"/>
    <mergeCell ref="G36:J36"/>
    <mergeCell ref="G37:J37"/>
    <mergeCell ref="D31:J31"/>
    <mergeCell ref="D32:J32"/>
    <mergeCell ref="D29:J29"/>
    <mergeCell ref="D28:J28"/>
    <mergeCell ref="D26:J26"/>
    <mergeCell ref="C23:J23"/>
    <mergeCell ref="D25:J25"/>
    <mergeCell ref="C24:J24"/>
    <mergeCell ref="F18:J18"/>
    <mergeCell ref="F21:J21"/>
    <mergeCell ref="F19:J19"/>
    <mergeCell ref="F20:J20"/>
    <mergeCell ref="F17:J17"/>
    <mergeCell ref="C3:J3"/>
    <mergeCell ref="C9:J9"/>
    <mergeCell ref="D11:J11"/>
    <mergeCell ref="D14:J14"/>
    <mergeCell ref="D15:J15"/>
    <mergeCell ref="F16:J16"/>
    <mergeCell ref="D10:J10"/>
    <mergeCell ref="D13:J1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Kugler Miroslav, Ing.</dc:creator>
  <cp:lastModifiedBy>Kugler Miroslav, Ing.</cp:lastModifiedBy>
  <dcterms:created xsi:type="dcterms:W3CDTF">2019-01-11T07:29:15Z</dcterms:created>
  <dcterms:modified xsi:type="dcterms:W3CDTF">2019-01-11T07:29:19Z</dcterms:modified>
</cp:coreProperties>
</file>