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S:\Úsek technický Praha\Skupina živ. prostř. a ekonomiky\ESTICON - stavby\ESTICON-Globály\P6285\ZM01\"/>
    </mc:Choice>
  </mc:AlternateContent>
  <bookViews>
    <workbookView xWindow="0" yWindow="0" windowWidth="0" windowHeight="0"/>
  </bookViews>
  <sheets>
    <sheet name="Rekapitulace" sheetId="8" r:id="rId1"/>
    <sheet name="D.1.2_PS 430.11.01" sheetId="2" r:id="rId2"/>
    <sheet name="D.1.2_PS580.11.01" sheetId="3" r:id="rId3"/>
    <sheet name="D.2.1.1.0_SO111.11.01" sheetId="4" r:id="rId4"/>
    <sheet name="D.2.1.3_SO131.11.01" sheetId="5" r:id="rId5"/>
    <sheet name="D.2.3.6_SO340.11.01" sheetId="6" r:id="rId6"/>
    <sheet name="D.9.8_SO 98-98" sheetId="7" r:id="rId7"/>
  </sheets>
  <calcPr/>
</workbook>
</file>

<file path=xl/calcChain.xml><?xml version="1.0" encoding="utf-8"?>
<calcChain xmlns="http://schemas.openxmlformats.org/spreadsheetml/2006/main">
  <c i="8" l="1" r="C7"/>
  <c r="C6"/>
  <c r="F19"/>
  <c r="D19"/>
  <c r="C19"/>
  <c r="E20"/>
  <c r="F20"/>
  <c r="D20"/>
  <c r="C20"/>
  <c r="E19"/>
  <c r="F17"/>
  <c r="D17"/>
  <c r="C17"/>
  <c r="E18"/>
  <c r="F18"/>
  <c r="D18"/>
  <c r="C18"/>
  <c r="E17"/>
  <c r="F15"/>
  <c r="D15"/>
  <c r="C15"/>
  <c r="E16"/>
  <c r="F16"/>
  <c r="D16"/>
  <c r="C16"/>
  <c r="E15"/>
  <c r="F13"/>
  <c r="D13"/>
  <c r="C13"/>
  <c r="E14"/>
  <c r="F14"/>
  <c r="D14"/>
  <c r="C14"/>
  <c r="E13"/>
  <c r="F10"/>
  <c r="D10"/>
  <c r="C10"/>
  <c r="E12"/>
  <c r="F12"/>
  <c r="D12"/>
  <c r="C12"/>
  <c r="E11"/>
  <c r="F11"/>
  <c r="D11"/>
  <c r="C11"/>
  <c r="E10"/>
  <c i="7" r="T7"/>
  <c r="M3"/>
  <c r="M26"/>
  <c r="AA31"/>
  <c r="O31"/>
  <c r="M31"/>
  <c r="I31"/>
  <c r="AA27"/>
  <c r="O27"/>
  <c r="M27"/>
  <c r="I27"/>
  <c r="M9"/>
  <c r="AA22"/>
  <c r="O22"/>
  <c r="M22"/>
  <c r="I22"/>
  <c r="AA18"/>
  <c r="O18"/>
  <c r="M18"/>
  <c r="I18"/>
  <c r="AA14"/>
  <c r="O14"/>
  <c r="M14"/>
  <c r="I14"/>
  <c r="AA10"/>
  <c r="O10"/>
  <c r="M10"/>
  <c r="I10"/>
  <c i="6" r="T7"/>
  <c r="M3"/>
  <c r="M74"/>
  <c r="AA87"/>
  <c r="O87"/>
  <c r="M87"/>
  <c r="I87"/>
  <c r="AA83"/>
  <c r="O83"/>
  <c r="M83"/>
  <c r="I83"/>
  <c r="AA79"/>
  <c r="O79"/>
  <c r="M79"/>
  <c r="I79"/>
  <c r="AA75"/>
  <c r="O75"/>
  <c r="M75"/>
  <c r="I75"/>
  <c r="M9"/>
  <c r="AA70"/>
  <c r="O70"/>
  <c r="M70"/>
  <c r="I70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5" r="T7"/>
  <c r="M3"/>
  <c r="M58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AA67"/>
  <c r="O67"/>
  <c r="M67"/>
  <c r="I67"/>
  <c r="AA63"/>
  <c r="O63"/>
  <c r="M63"/>
  <c r="I63"/>
  <c r="AA59"/>
  <c r="O59"/>
  <c r="M59"/>
  <c r="I59"/>
  <c r="M53"/>
  <c r="AA54"/>
  <c r="O54"/>
  <c r="M54"/>
  <c r="I54"/>
  <c r="M32"/>
  <c r="AA49"/>
  <c r="O49"/>
  <c r="M49"/>
  <c r="I49"/>
  <c r="AA45"/>
  <c r="O45"/>
  <c r="M45"/>
  <c r="I45"/>
  <c r="AA41"/>
  <c r="O41"/>
  <c r="M41"/>
  <c r="I41"/>
  <c r="AA37"/>
  <c r="O37"/>
  <c r="M37"/>
  <c r="I37"/>
  <c r="AA33"/>
  <c r="O33"/>
  <c r="M33"/>
  <c r="I33"/>
  <c r="M27"/>
  <c r="AA28"/>
  <c r="O28"/>
  <c r="M28"/>
  <c r="I28"/>
  <c r="M18"/>
  <c r="AA23"/>
  <c r="O23"/>
  <c r="M23"/>
  <c r="I23"/>
  <c r="AA19"/>
  <c r="O19"/>
  <c r="M19"/>
  <c r="I19"/>
  <c r="M9"/>
  <c r="AA14"/>
  <c r="O14"/>
  <c r="M14"/>
  <c r="I14"/>
  <c r="AA10"/>
  <c r="O10"/>
  <c r="M10"/>
  <c r="I10"/>
  <c i="4" r="T7"/>
  <c r="M3"/>
  <c r="M68"/>
  <c r="AA81"/>
  <c r="O81"/>
  <c r="M81"/>
  <c r="I81"/>
  <c r="AA77"/>
  <c r="O77"/>
  <c r="M77"/>
  <c r="I77"/>
  <c r="AA73"/>
  <c r="O73"/>
  <c r="M73"/>
  <c r="I73"/>
  <c r="AA69"/>
  <c r="O69"/>
  <c r="M69"/>
  <c r="I69"/>
  <c r="M39"/>
  <c r="AA64"/>
  <c r="O64"/>
  <c r="M64"/>
  <c r="I64"/>
  <c r="AA60"/>
  <c r="O60"/>
  <c r="M60"/>
  <c r="I60"/>
  <c r="AA56"/>
  <c r="O56"/>
  <c r="M56"/>
  <c r="I56"/>
  <c r="AA52"/>
  <c r="O52"/>
  <c r="M52"/>
  <c r="I52"/>
  <c r="AA48"/>
  <c r="O48"/>
  <c r="M48"/>
  <c r="I48"/>
  <c r="AA44"/>
  <c r="O44"/>
  <c r="M44"/>
  <c r="I44"/>
  <c r="AA40"/>
  <c r="O40"/>
  <c r="M40"/>
  <c r="I40"/>
  <c r="M30"/>
  <c r="AA35"/>
  <c r="O35"/>
  <c r="M35"/>
  <c r="I35"/>
  <c r="AA31"/>
  <c r="O31"/>
  <c r="M31"/>
  <c r="I31"/>
  <c r="M9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3" r="T7"/>
  <c r="M3"/>
  <c r="M103"/>
  <c r="AA112"/>
  <c r="O112"/>
  <c r="M112"/>
  <c r="I112"/>
  <c r="AA108"/>
  <c r="O108"/>
  <c r="M108"/>
  <c r="I108"/>
  <c r="AA104"/>
  <c r="O104"/>
  <c r="M104"/>
  <c r="I104"/>
  <c r="M18"/>
  <c r="AA99"/>
  <c r="O99"/>
  <c r="M99"/>
  <c r="I99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AA67"/>
  <c r="O67"/>
  <c r="M67"/>
  <c r="I67"/>
  <c r="AA63"/>
  <c r="O63"/>
  <c r="M63"/>
  <c r="I63"/>
  <c r="AA59"/>
  <c r="O59"/>
  <c r="M59"/>
  <c r="I59"/>
  <c r="AA55"/>
  <c r="O55"/>
  <c r="M55"/>
  <c r="I55"/>
  <c r="AA51"/>
  <c r="O51"/>
  <c r="M51"/>
  <c r="I51"/>
  <c r="AA47"/>
  <c r="O47"/>
  <c r="M47"/>
  <c r="I47"/>
  <c r="AA43"/>
  <c r="O43"/>
  <c r="M43"/>
  <c r="I43"/>
  <c r="AA39"/>
  <c r="O39"/>
  <c r="M39"/>
  <c r="I39"/>
  <c r="AA35"/>
  <c r="O35"/>
  <c r="M35"/>
  <c r="I35"/>
  <c r="AA31"/>
  <c r="O31"/>
  <c r="M31"/>
  <c r="I31"/>
  <c r="AA27"/>
  <c r="O27"/>
  <c r="M27"/>
  <c r="I27"/>
  <c r="AA23"/>
  <c r="O23"/>
  <c r="M23"/>
  <c r="I23"/>
  <c r="AA19"/>
  <c r="O19"/>
  <c r="M19"/>
  <c r="I19"/>
  <c r="M9"/>
  <c r="AA14"/>
  <c r="O14"/>
  <c r="M14"/>
  <c r="I14"/>
  <c r="AA10"/>
  <c r="O10"/>
  <c r="M10"/>
  <c r="I10"/>
  <c i="2" r="T7"/>
  <c r="M3"/>
  <c r="M371"/>
  <c r="AA384"/>
  <c r="O384"/>
  <c r="M384"/>
  <c r="I384"/>
  <c r="AA380"/>
  <c r="O380"/>
  <c r="M380"/>
  <c r="I380"/>
  <c r="AA376"/>
  <c r="O376"/>
  <c r="M376"/>
  <c r="I376"/>
  <c r="AA372"/>
  <c r="O372"/>
  <c r="M372"/>
  <c r="I372"/>
  <c r="M330"/>
  <c r="AA367"/>
  <c r="O367"/>
  <c r="M367"/>
  <c r="I367"/>
  <c r="AA363"/>
  <c r="O363"/>
  <c r="M363"/>
  <c r="I363"/>
  <c r="AA359"/>
  <c r="O359"/>
  <c r="M359"/>
  <c r="I359"/>
  <c r="AA355"/>
  <c r="O355"/>
  <c r="M355"/>
  <c r="I355"/>
  <c r="AA351"/>
  <c r="O351"/>
  <c r="M351"/>
  <c r="I351"/>
  <c r="AA347"/>
  <c r="O347"/>
  <c r="M347"/>
  <c r="I347"/>
  <c r="AA343"/>
  <c r="O343"/>
  <c r="M343"/>
  <c r="I343"/>
  <c r="AA339"/>
  <c r="O339"/>
  <c r="M339"/>
  <c r="I339"/>
  <c r="AA335"/>
  <c r="O335"/>
  <c r="M335"/>
  <c r="I335"/>
  <c r="AA331"/>
  <c r="O331"/>
  <c r="M331"/>
  <c r="I331"/>
  <c r="M281"/>
  <c r="AA326"/>
  <c r="O326"/>
  <c r="M326"/>
  <c r="I326"/>
  <c r="AA322"/>
  <c r="O322"/>
  <c r="M322"/>
  <c r="I322"/>
  <c r="AA318"/>
  <c r="O318"/>
  <c r="M318"/>
  <c r="I318"/>
  <c r="AA314"/>
  <c r="O314"/>
  <c r="M314"/>
  <c r="I314"/>
  <c r="AA310"/>
  <c r="O310"/>
  <c r="M310"/>
  <c r="I310"/>
  <c r="AA306"/>
  <c r="O306"/>
  <c r="M306"/>
  <c r="I306"/>
  <c r="AA302"/>
  <c r="O302"/>
  <c r="M302"/>
  <c r="I302"/>
  <c r="AA298"/>
  <c r="O298"/>
  <c r="M298"/>
  <c r="I298"/>
  <c r="AA294"/>
  <c r="O294"/>
  <c r="M294"/>
  <c r="I294"/>
  <c r="AA290"/>
  <c r="O290"/>
  <c r="M290"/>
  <c r="I290"/>
  <c r="AA286"/>
  <c r="O286"/>
  <c r="M286"/>
  <c r="I286"/>
  <c r="AA282"/>
  <c r="O282"/>
  <c r="M282"/>
  <c r="I282"/>
  <c r="M220"/>
  <c r="AA277"/>
  <c r="O277"/>
  <c r="M277"/>
  <c r="I277"/>
  <c r="AA273"/>
  <c r="O273"/>
  <c r="M273"/>
  <c r="I273"/>
  <c r="AA269"/>
  <c r="O269"/>
  <c r="M269"/>
  <c r="I269"/>
  <c r="AA265"/>
  <c r="O265"/>
  <c r="M265"/>
  <c r="I265"/>
  <c r="AA261"/>
  <c r="O261"/>
  <c r="M261"/>
  <c r="I261"/>
  <c r="AA257"/>
  <c r="O257"/>
  <c r="M257"/>
  <c r="I257"/>
  <c r="AA253"/>
  <c r="O253"/>
  <c r="M253"/>
  <c r="I253"/>
  <c r="AA249"/>
  <c r="O249"/>
  <c r="M249"/>
  <c r="I249"/>
  <c r="AA245"/>
  <c r="O245"/>
  <c r="M245"/>
  <c r="I245"/>
  <c r="AA241"/>
  <c r="O241"/>
  <c r="M241"/>
  <c r="I241"/>
  <c r="AA237"/>
  <c r="O237"/>
  <c r="M237"/>
  <c r="I237"/>
  <c r="AA233"/>
  <c r="O233"/>
  <c r="M233"/>
  <c r="I233"/>
  <c r="AA229"/>
  <c r="O229"/>
  <c r="M229"/>
  <c r="I229"/>
  <c r="AA225"/>
  <c r="O225"/>
  <c r="M225"/>
  <c r="I225"/>
  <c r="AA221"/>
  <c r="O221"/>
  <c r="M221"/>
  <c r="I221"/>
  <c r="M155"/>
  <c r="AA216"/>
  <c r="O216"/>
  <c r="M216"/>
  <c r="I216"/>
  <c r="AA212"/>
  <c r="O212"/>
  <c r="M212"/>
  <c r="I212"/>
  <c r="AA208"/>
  <c r="O208"/>
  <c r="M208"/>
  <c r="I208"/>
  <c r="AA204"/>
  <c r="O204"/>
  <c r="M204"/>
  <c r="I204"/>
  <c r="AA200"/>
  <c r="O200"/>
  <c r="M200"/>
  <c r="I200"/>
  <c r="AA196"/>
  <c r="O196"/>
  <c r="M196"/>
  <c r="I196"/>
  <c r="AA192"/>
  <c r="O192"/>
  <c r="M192"/>
  <c r="I192"/>
  <c r="AA188"/>
  <c r="O188"/>
  <c r="M188"/>
  <c r="I188"/>
  <c r="AA184"/>
  <c r="O184"/>
  <c r="M184"/>
  <c r="I184"/>
  <c r="AA180"/>
  <c r="O180"/>
  <c r="M180"/>
  <c r="I180"/>
  <c r="AA176"/>
  <c r="O176"/>
  <c r="M176"/>
  <c r="I176"/>
  <c r="AA172"/>
  <c r="O172"/>
  <c r="M172"/>
  <c r="I172"/>
  <c r="AA168"/>
  <c r="O168"/>
  <c r="M168"/>
  <c r="I168"/>
  <c r="AA164"/>
  <c r="O164"/>
  <c r="M164"/>
  <c r="I164"/>
  <c r="AA160"/>
  <c r="O160"/>
  <c r="M160"/>
  <c r="I160"/>
  <c r="AA156"/>
  <c r="O156"/>
  <c r="M156"/>
  <c r="I156"/>
  <c r="M70"/>
  <c r="AA151"/>
  <c r="O151"/>
  <c r="M151"/>
  <c r="I151"/>
  <c r="AA147"/>
  <c r="O147"/>
  <c r="M147"/>
  <c r="I147"/>
  <c r="AA143"/>
  <c r="O143"/>
  <c r="M143"/>
  <c r="I143"/>
  <c r="AA139"/>
  <c r="O139"/>
  <c r="M139"/>
  <c r="I139"/>
  <c r="AA135"/>
  <c r="O135"/>
  <c r="M135"/>
  <c r="I135"/>
  <c r="AA131"/>
  <c r="O131"/>
  <c r="M131"/>
  <c r="I131"/>
  <c r="AA127"/>
  <c r="O127"/>
  <c r="M127"/>
  <c r="I127"/>
  <c r="AA123"/>
  <c r="O123"/>
  <c r="M123"/>
  <c r="I123"/>
  <c r="AA119"/>
  <c r="O119"/>
  <c r="M119"/>
  <c r="I119"/>
  <c r="AA115"/>
  <c r="O115"/>
  <c r="M115"/>
  <c r="I115"/>
  <c r="AA111"/>
  <c r="O111"/>
  <c r="M111"/>
  <c r="I111"/>
  <c r="AA107"/>
  <c r="O107"/>
  <c r="M107"/>
  <c r="I107"/>
  <c r="AA103"/>
  <c r="O103"/>
  <c r="M103"/>
  <c r="I103"/>
  <c r="AA99"/>
  <c r="O99"/>
  <c r="M99"/>
  <c r="I99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M9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</calcChain>
</file>

<file path=xl/sharedStrings.xml><?xml version="1.0" encoding="utf-8"?>
<sst xmlns="http://schemas.openxmlformats.org/spreadsheetml/2006/main">
  <si>
    <t>Rekapitulace ceny</t>
  </si>
  <si>
    <t>5313530095_Zm01</t>
  </si>
  <si>
    <t>Doplnění závor na přejezdu P6285 v km 53,690 na trati Tábor – Písek</t>
  </si>
  <si>
    <t>AspeEsticon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</si>
  <si>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</si>
  <si>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</si>
  <si>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</si>
  <si>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</si>
  <si>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</si>
  <si>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</si>
  <si>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</si>
  <si>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Počet neoceněných položek</t>
  </si>
  <si>
    <t>D.1.2</t>
  </si>
  <si>
    <t>Sdělovací zařízení</t>
  </si>
  <si>
    <t xml:space="preserve">  PS 430.11.01</t>
  </si>
  <si>
    <t>PZZ přejezdu P6285 v km 53,690</t>
  </si>
  <si>
    <t xml:space="preserve">  PS580.11.01</t>
  </si>
  <si>
    <t>Přejezd P6285 traťová kabelizace</t>
  </si>
  <si>
    <t>D.2.1.1.0</t>
  </si>
  <si>
    <t>Kolejový svršek</t>
  </si>
  <si>
    <t xml:space="preserve">  SO111.11.01</t>
  </si>
  <si>
    <t>Železniční svršek na přejezdu P6285 v km 53,690</t>
  </si>
  <si>
    <t>D.2.1.3</t>
  </si>
  <si>
    <t>Přejezdy a přechody</t>
  </si>
  <si>
    <t xml:space="preserve">  SO131.11.01</t>
  </si>
  <si>
    <t>Přejezdová konstrukce přejezdu P6285 v km 53,690</t>
  </si>
  <si>
    <t>D.2.3.6</t>
  </si>
  <si>
    <t>Rozvody VN, NN, osvětlení a dálkové ovládání odpojovačů</t>
  </si>
  <si>
    <t xml:space="preserve">  SO340.11.01</t>
  </si>
  <si>
    <t>Elektrická přípojka NN</t>
  </si>
  <si>
    <t>D.9.8</t>
  </si>
  <si>
    <t>SO 98-98 – Všeobecný objekt</t>
  </si>
  <si>
    <t xml:space="preserve">  SO 98-98</t>
  </si>
  <si>
    <t>VŠEOBECNÝ OBJEKT</t>
  </si>
  <si>
    <t>SŽDC051</t>
  </si>
  <si>
    <t>S</t>
  </si>
  <si>
    <t>Stavba:</t>
  </si>
  <si>
    <t>PS 430.11.01</t>
  </si>
  <si>
    <t>O</t>
  </si>
  <si>
    <t>Objekt:</t>
  </si>
  <si>
    <t>O1</t>
  </si>
  <si>
    <t>Rozpocet: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</si>
  <si>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</si>
  <si>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</si>
  <si>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</si>
  <si>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</si>
  <si>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</si>
  <si>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</si>
  <si>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</si>
  <si>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Jednotková hmotnost</t>
  </si>
  <si>
    <t>Celková hmotnost</t>
  </si>
  <si>
    <t>Jednotková cena</t>
  </si>
  <si>
    <t>Cenové soustavy</t>
  </si>
  <si>
    <t>Počet položek s nulovou cenou</t>
  </si>
  <si>
    <t>Jednotková</t>
  </si>
  <si>
    <t>Celkem</t>
  </si>
  <si>
    <t>SD</t>
  </si>
  <si>
    <t>1</t>
  </si>
  <si>
    <t>Zemní práce</t>
  </si>
  <si>
    <t>P</t>
  </si>
  <si>
    <t>R1</t>
  </si>
  <si>
    <t>VYTYČENÍ TRASY VENKOVNÍHO SILOVÉHO VEDENÍ NN A VN V PŘEHLEDNÉM TERÉNU (TÉŽ V OBCI)</t>
  </si>
  <si>
    <t>KM</t>
  </si>
  <si>
    <t/>
  </si>
  <si>
    <t>PP</t>
  </si>
  <si>
    <t>VV</t>
  </si>
  <si>
    <t>Z výkresů č. 101, 102, 103 a TZ _x000d_
Celkem 1,015 = 1,015 [B] _x000d_
Celkem 1,015 = 1,015 [C]_x000d_</t>
  </si>
  <si>
    <t>TS</t>
  </si>
  <si>
    <t>Položka obsahuje: Pochůzka projektovanou trasou kabelového vedení, vyznačení trasy kabelu číslovanými kolíky nebo psanými značkami včetně zhotovení a číslování kolíků. Stanovení a označení míst pro kabelové prostupy a podchodové štoly a vyznačení překážek. Dále obsahuje cenu za pom. mechanismy včetně všech ostatních vedlejších nákladů.</t>
  </si>
  <si>
    <t>R2</t>
  </si>
  <si>
    <t>VYTYČENÍ KABELOVÉHO VEDENÍ - PEVNÁ ČÁSTKA</t>
  </si>
  <si>
    <t>KUS</t>
  </si>
  <si>
    <t>z TZ _x000d_
Celkem 1 = 1,000 [B] _x000d_
Celkem 1 = 1,000 [C]_x000d_</t>
  </si>
  <si>
    <t>Pevné náklady za vytýčení kabelového vedení</t>
  </si>
  <si>
    <t>R3</t>
  </si>
  <si>
    <t>POMOC PRÁCE ZŘÍZ NEBO ZAJIŠŤ OCHRANU INŽENÝRSKÝCH SÍTÍ</t>
  </si>
  <si>
    <t>KPL</t>
  </si>
  <si>
    <t>zahrnuje objednatelem povolené náklady na požadovaná zařízení zhotovitele</t>
  </si>
  <si>
    <t>13183</t>
  </si>
  <si>
    <t>HLOUBENÍ JAM ZAPAŽ I NEPAŽ TŘ II</t>
  </si>
  <si>
    <t>M3</t>
  </si>
  <si>
    <t>2*0,8+3*1,4+11*0,2+1+6*8 _x000d_
Celkem 57 = 57,000 [B] _x000d_
Celkem 57 = 57,000 [C]_x000d_</t>
  </si>
  <si>
    <t>položka zahrnuje: - vodorovná a svislá doprava, přemístění, přeložení, manipulace s výkopkem - kompletní provedení vykopávky nezapažené i zapažené - ošetření výkopiště po celou dobu práce v něm vč. klimatických opatření - ztížení vykopávek v blízkosti podzemního vedení, konstrukcí a objektů vč. jejich dočasného zajištění - ztížení pod vodou, v okolí výbušnin, ve stísněných prostorech a pod. - příplatek za lepivost - těžení po vrstvách, pásech a po jiných nutných částech (figurách) - čerpání vody vč. čerpacích jímek, potrubí a pohotovostní čerpací soupravy (viz ustanovení k pol. 1151,2) - potřebné snížení hladiny podzemní vody - těžení a rozpojování jednotlivých balvanů - vytahování a nošení výkopku - svahování a přesvah. svahů do konečného tvaru, výměna hornin v podloží a v pláni znehodnocené klimatickými vlivy - ruční vykopávky, odstranění kořenů a napadávek - pažení, vzepření a rozepření vč. přepažování (vyjma štětových stěn) - úpravu, ochranu a očištění dna, základové spáry, stěn a svahů - odvedení nebo obvedení vody v okolí výkopiště a ve výkopišti - třídění výkopku - veškeré pomocné konstrukce umožňující provedení vykopávky (příjezdy, sjezdy, nájezdy, lešení, podpěr. konstr., přemostění, zpevněné plochy, zakrytí a pod.) - nezahrnuje uložení zeminy (na skládku, do násypu) ani poplatky za skládku, vykazují se v položce č.0141**</t>
  </si>
  <si>
    <t>13283</t>
  </si>
  <si>
    <t>HLOUBENÍ RÝH ŠÍŘ DO 2M PAŽ I NEPAŽ TŘ. II</t>
  </si>
  <si>
    <t>0,35*0,5*965+0,35*1*50 _x000d_
Celkem 186,375 = 186,375 [B] _x000d_
Celkem 186,375 = 186,375 [C]_x000d_</t>
  </si>
  <si>
    <t>141733</t>
  </si>
  <si>
    <t>PROTLAČOVÁNÍ POTRUBÍ Z PLAST HMOT DN DO 150MM</t>
  </si>
  <si>
    <t>M</t>
  </si>
  <si>
    <t>Z výkresů č. 101, 102, 103 a TZ _x000d_
Celkem 73 = 73,000 [B] _x000d_
Celkem 73 = 73,000 [C]_x000d_</t>
  </si>
  <si>
    <t>Technická specifikace položky odpovídá příslušné cenové soustavě</t>
  </si>
  <si>
    <t>R6</t>
  </si>
  <si>
    <t>ZŘÍZENÍ KAB.LOŽE Z PROSÁTÉ ZEMINY BEZ ZAKRYTÍ V RÝZE DO Š.65CM, TL.VRSTVY 10CM</t>
  </si>
  <si>
    <t>z TZ _x000d_
Celkem 50 = 50,000 [B] _x000d_
Celkem 50 = 50,000 [C]_x000d_</t>
  </si>
  <si>
    <t>1. Položka obsahuje: – veškeré zemní práce včetně dodání zásypového materiálu 2. Položka neobsahuje: X 3. Způsob měření: Měří se metr délkový.</t>
  </si>
  <si>
    <t>702312</t>
  </si>
  <si>
    <t>ZAKRYTÍ KABELŮ VÝSTRAŽNOU FÓLIÍ ŠÍŘKY PŘES 20 DO 40 CM</t>
  </si>
  <si>
    <t>z TZ _x000d_
Celkem 1015 = 1015,000 [B] _x000d_
Celkem 1015 = 1015,000 [C]_x000d_</t>
  </si>
  <si>
    <t>17411</t>
  </si>
  <si>
    <t>ZÁSYP JAM A RÝH ZEMINOU SE ZHUTNĚNÍM</t>
  </si>
  <si>
    <t>0,35*0,5*965+0,35*1*50+2*0,8+6*8 _x000d_
Celkem 235,975 = 235,975 [B] _x000d_
Celkem 235,975 = 235,975 [C]_x000d_</t>
  </si>
  <si>
    <t xml:space="preserve">položka zahrnuje: - kompletní provedení zemní konstrukce vč. výběru vhodného materiálu - úprava  ukládaného  materiálu  vlhčením,  tříděním,  promícháním  nebo  vysoušením,  příp. jiné úpravy za účelem zlepšení jeho  mech. vlastností - hutnění i různé míry hutnění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- udržování úložiště a jeho ochrana proti vodě - odvedení nebo obvedení vody v okolí úložiště a v úložišti - veškeré  pomocné konstrukce umožňující provedení  zemní konstrukce  (příjezdy,  sjezdy,  nájezdy, lešení, podpěrné</t>
  </si>
  <si>
    <t>18214</t>
  </si>
  <si>
    <t>ÚPRAVA POVRCHŮ SROVNÁNÍM ÚZEMÍ V TL DO 0,25M</t>
  </si>
  <si>
    <t>M2</t>
  </si>
  <si>
    <t>0,35*930+6*2*2 _x000d_
Celkem 379,25 = 379,250 [B] _x000d_
Celkem 379,25 = 379,250 [C]_x000d_</t>
  </si>
  <si>
    <t>702211</t>
  </si>
  <si>
    <t>KABELOVÁ CHRÁNIČKA ZEMNÍ DN DO 100 MM</t>
  </si>
  <si>
    <t>z TZ _x000d_
Celkem 54 = 54,000 [B] _x000d_
Celkem 56 = 56,000 [C]_x000d_</t>
  </si>
  <si>
    <t>702111</t>
  </si>
  <si>
    <t>KABELOVÝ ŽLAB ZEMNÍ VČETNĚ KRYTU SVĚTLÉ ŠÍŘKY DO 120 MM</t>
  </si>
  <si>
    <t>z výkresu č. 101 a TZ _x000d_
Celkem 965 = 965,000 [B] _x000d_
Celkem 965 = 965,000 [C]_x000d_</t>
  </si>
  <si>
    <t>701004</t>
  </si>
  <si>
    <t>VYHLEDÁVACÍ MARKER ZEMNÍ</t>
  </si>
  <si>
    <t>z TZ _x000d_
Celkem 6 = 6,000 [B] _x000d_
Celkem 6 = 6,000 [C]_x000d_</t>
  </si>
  <si>
    <t>709210</t>
  </si>
  <si>
    <t>KŘIŽOVATKA KABELOVÝCH VEDENÍ SE STÁVAJÍCÍ INŽENÝRSKOU SÍTÍ (KABELEM, POTRUBÍM APOD.)</t>
  </si>
  <si>
    <t>z TZ _x000d_
Celkem 2 = 2,000 [B] _x000d_
Celkem 2 = 2,000 [C]_x000d_</t>
  </si>
  <si>
    <t>R9</t>
  </si>
  <si>
    <t>907</t>
  </si>
  <si>
    <t>POPLATKY ZA LIKVIDACI ODPADŮ NEKONTAMINOVANÝCH - 17 05 04 VYTĚŽENÉ ZEMINY A HORNINY - I. TŘÍDA TĚŽITELNOSTI), VČETNĚ DOPRAVY</t>
  </si>
  <si>
    <t>T</t>
  </si>
  <si>
    <t>z TZ _x000d_
Celkem 14,800 = 14,800 [B] _x000d_
Celkem 14,8 = 14,800 [C]_x000d_</t>
  </si>
  <si>
    <t>1. Položka obsahuje:
 – veškeré poplatky provozovateli skládky, recyklační linky nebo jiného zařízení na zpracování nebo likvidaci odpadů související s převzetím, uložením, zpracováním nebo likvidací odpadu
- náklady spojené s dopravou odpadu z místa stavby na místo převzetí provozovatelem skládky, recyklační linky nebo jiného zařízení na zpracování nebo likvidaci odpadů
- náklady spojené s vyložením a manipulací s materiálem v místě skládky
2. Položka neobsahuje:
 – náklady spojené s naložením a manipulací s materiálem
3. Způsob měření:
(měrná jednotka - nejčastěji Tuna) určující množství odpadu vytříděného v souladu se zákonem č. 541/2020 Sb., o nakládání s odpady, v platném znění.</t>
  </si>
  <si>
    <t>2</t>
  </si>
  <si>
    <t>Pokládka, montáž</t>
  </si>
  <si>
    <t>75A131</t>
  </si>
  <si>
    <t>KABEL METALICKÝ DVOUPLÁŠŤOVÝ DO 12 PÁRŮ - DODÁVKA</t>
  </si>
  <si>
    <t>KMPÁR</t>
  </si>
  <si>
    <t>3*1,008 _x000d_
Celkem 3,024 = 3,024 [B] _x000d_
Celkem 3,024 = 3,024 [C]_x000d_</t>
  </si>
  <si>
    <t>1. Položka obsahuje: – dodání kabelů podle typu od výrobců včetně mimostaveništní dopravy 2. Položka neobsahuje: X 3. Způsob měření:</t>
  </si>
  <si>
    <t>75A141</t>
  </si>
  <si>
    <t>KABEL METALICKÝ DVOUPLÁŠŤOVÝ PŘES 12 PÁRŮ - DODÁVKA</t>
  </si>
  <si>
    <t>24*0,005 _x000d_
Celkem 0,12 = 0,120 [B] _x000d_
Celkem 0,12 = 0,120 [C]_x000d_</t>
  </si>
  <si>
    <t>75A151</t>
  </si>
  <si>
    <t>KABEL METALICKÝ SE STÍNĚNÍM DO 12 PÁRŮ - DODÁVKA</t>
  </si>
  <si>
    <t>3*0,071+12*0,207
Celkem 2,697 = 2,697 [B] _x000d_
Celkem 2,697 = 2,697 [B]_x000d_</t>
  </si>
  <si>
    <t>75A161</t>
  </si>
  <si>
    <t>KABEL METALICKÝ SE STÍNĚNÍM PŘES 12 PÁRŮ - DODÁVKA</t>
  </si>
  <si>
    <t>24*0,031
Celkem 0,744 = 0,744 [B] _x000d_
Celkem 0,744 = 0,744 [B]_x000d_</t>
  </si>
  <si>
    <t>75A217</t>
  </si>
  <si>
    <t>ZATAŽENÍ A SPOJKOVÁNÍ KABELŮ DO 12 PÁRŮ - MONTÁŽ</t>
  </si>
  <si>
    <t>75A227</t>
  </si>
  <si>
    <t>ZATAŽENÍ A SPOJKOVÁNÍ KABELŮ PŘES 12 PÁRŮ - MONTÁŽ</t>
  </si>
  <si>
    <t>75A237</t>
  </si>
  <si>
    <t>ZATAŽENÍ A SPOJKOVÁNÍ KABELŮ SE STÍNĚNÍM DO 12 PÁRŮ - MONTÁŽ</t>
  </si>
  <si>
    <t>1. Položka obsahuje: – uložení kabelu zatažením, dodávka a zhotovení plastové spojky včetně dodávky v počtu 3 kusy na 1 km kabelu, příprava spojovacího přípravku, spojení žil kabelu, kontrola správnosti spojení žil, vysušení, zajištění přívodu el. energie, zatavení konců kabelu a svaření středu spojky – kontrolní a závěrečné měření na kabelu pro rozvod signalizace, zapojení po měření – montáž štítku průběhu v počtu 2 ks na 1 km kabelu včetně montáže, montáž označovacího štítku kabelové spojky a kabelové formy, dodávka a montáž kabelových objímek – veškeré potřebné mechanizmy, jejich obsluhu a pořízení všech potřebných materiálů, přesun hmot 2. Položka neobsahuje: X 3. Způsob měření:</t>
  </si>
  <si>
    <t>75A247</t>
  </si>
  <si>
    <t>ZATAŽENÍ A SPOJKOVÁNÍ KABELŮ SE STÍNĚNÍM PŘES 12 PÁRŮ - MONTÁŽ</t>
  </si>
  <si>
    <t>24*0,034 
Celkem 0,744 = 0,744 [B] _x000d_
Celkem 0,744 = 0,744 [B]_x000d_</t>
  </si>
  <si>
    <t>75A321</t>
  </si>
  <si>
    <t>SPOJKA ROVNÁ PRO PLASTOVÉ KABELY S JÁDRY O PRŮMĚRU 1 MM2 DO 12 PÁRŮ</t>
  </si>
  <si>
    <t>Z výkresu č. 800 a TZ _x000d_
Celkem 2 = 2,000 [B] _x000d_
Celkem 2 = 2,000 [C]_x000d_</t>
  </si>
  <si>
    <t>75A311</t>
  </si>
  <si>
    <t>KABELOVÁ FORMA (UKONČENÍ KABELŮ) PRO KABELY ZABEZPEČOVACÍ DO 12 PÁRŮ</t>
  </si>
  <si>
    <t>Z výkresu č. 800 a TZ _x000d_
Celkem 14 = 14,000 [B] _x000d_
Celkem 14 = 14,000 [C]_x000d_</t>
  </si>
  <si>
    <t>75A312</t>
  </si>
  <si>
    <t>KABELOVÁ FORMA (UKONČENÍ KABELŮ) PRO KABELY ZABEZPEČOVACÍ PŘES 12 PÁRŮ</t>
  </si>
  <si>
    <t>Z výkresu č. 800 a TZ _x000d_
Celkem 4 = 4,000 [B] _x000d_
Celkem 4 = 4,000 [C]_x000d_</t>
  </si>
  <si>
    <t>R12</t>
  </si>
  <si>
    <t>ÚLOŽNÁ VEDENÍ MĚŘENÍ A ZKOUŠENÍ STEJNOSMĚRNÉ MĚŘENÍ …</t>
  </si>
  <si>
    <t>PÁR</t>
  </si>
  <si>
    <t>z TZ _x000d_
Celkem 108 = 108,000 [B] _x000d_
Celkem 108 = 108,000 [C]_x000d_</t>
  </si>
  <si>
    <t>Práce spojené s měřením stejnosměrných parametrů dle platné metodikyMěřicí práce se měří počtem dvoudrátových okruhů (párů)Položka obsahuje veškeré potřebné přístroje a měřicí příslušenství, náklady na mzdy..</t>
  </si>
  <si>
    <t>R13</t>
  </si>
  <si>
    <t>ÚLOŽNÁ VEDENÍ MĚŘENÍ A ZKOUŠENÍ MĚŘENÍ IZOLAČNÍHO STAVU …</t>
  </si>
  <si>
    <t>z TZ _x000d_
Celkem 10 = 10,000 [B] _x000d_
Celkem 10 = 10,000 [C]_x000d_</t>
  </si>
  <si>
    <t>Práce spojené s měřením izolačního stavuMěřicí práce se měří počtem dvoudrátových okruhů (párů)Položka obsahuje veškeré potřebné přístroje a měřicí příslušenství, náklady na mzdy..</t>
  </si>
  <si>
    <t>742H12</t>
  </si>
  <si>
    <t>KABEL NN ČTYŘ- A PĚTIŽÍLOVÝ CU S PLASTOVOU IZOLACÍ OD 4 DO 16 MM2</t>
  </si>
  <si>
    <t>Z výkresu č. 800 a TZ _x000d_
Celkem 54 = 54,000 [B] _x000d_
Celkem 56 = 56,000 [C]_x000d_</t>
  </si>
  <si>
    <t>1. Položka obsahuje: – manipulace a uložení kabelu (do země, chráničky, kanálu, na rošty, na TV a pod.) 2. Položka neobsahuje: – příchytky, spojky, koncovky, chráničky apod. 3. Způsob měření:</t>
  </si>
  <si>
    <t>742L12</t>
  </si>
  <si>
    <t>UKONČENÍ DVOU AŽ PĚTIŽÍLOVÉHO KABELU V ROZVADĚČI NEBO NA PŘÍSTROJI OD 4 DO 16 MM2</t>
  </si>
  <si>
    <t>747511</t>
  </si>
  <si>
    <t>ZKOUŠKY VODIČŮ A KABELŮ NN PRŮŘEZU ŽÍLY DO 5X25 MM2</t>
  </si>
  <si>
    <t>742P15</t>
  </si>
  <si>
    <t>OZNAČOVACÍ ŠTÍTEK NA KABEL</t>
  </si>
  <si>
    <t>z TZ _x000d_
Celkem 38 = 38,000 [B] _x000d_
Celkem 38 = 38,000 [C]_x000d_</t>
  </si>
  <si>
    <t>75A420</t>
  </si>
  <si>
    <t>OZNAČENÍ KABELŮ ZNAČKOVACÍ KABELOVOU OBJÍMKOU</t>
  </si>
  <si>
    <t>z TZ _x000d_
Celkem 9 = 9,000 [B] _x000d_
Celkem 9 = 9,000 [C]_x000d_</t>
  </si>
  <si>
    <t>741911</t>
  </si>
  <si>
    <t>UZEMŇOVACÍ VODIČ V ZEMI FEZN DO 120 MM2</t>
  </si>
  <si>
    <t>Z výkresu č. 215 a TZ _x000d_
Celkem 83 = 83,000 [B] _x000d_
Celkem 83 = 83,000 [C]_x000d_</t>
  </si>
  <si>
    <t>1. Položka obsahuje: – přípravu podkladu pro osazení – měření, dělení, spojování, tvarování – ochranný nátěr spojů a při průchodu vodiče nad terén apod. dle příslušných norem 2. Položka neobsahuje: – zemní práce – ochranu vodiče - chráničky apod. 3. Způsob měření:</t>
  </si>
  <si>
    <t>741B11</t>
  </si>
  <si>
    <t>ZEMNÍCÍ TYČ FEZN DÉLKY DO 2 M</t>
  </si>
  <si>
    <t>Z výkresu č. 215 a TZ _x000d_
Celkem 19 = 19,000 [B] _x000d_
Celkem 19 = 19,000 [C]_x000d_</t>
  </si>
  <si>
    <t>701003</t>
  </si>
  <si>
    <t>BETONOVÝ OZNAČNÍK</t>
  </si>
  <si>
    <t>3</t>
  </si>
  <si>
    <t>Zabezp.zařízení - vnitřní</t>
  </si>
  <si>
    <t>75B411</t>
  </si>
  <si>
    <t>STOJANOVÁ ŘADA PRO 1 STOJAN - DODÁVKA</t>
  </si>
  <si>
    <t>z výkresu č. 501 a TZ _x000d_
Celkem 1 = 1,000 [B] _x000d_
Celkem 1 = 1,000 [C]_x000d_</t>
  </si>
  <si>
    <t>75B417</t>
  </si>
  <si>
    <t>STOJANOVÁ ŘADA PRO 1 STOJAN - MONTÁŽ</t>
  </si>
  <si>
    <t>75B6L1</t>
  </si>
  <si>
    <t>BEZÚDRŽBOVÁ BATERIE 24 V/160 AH - DODÁVKA</t>
  </si>
  <si>
    <t>1. Položka obsahuje: – dodání kompletní baterie podle typu včetně potřebného pomocného materiálu a jeho dopravy na místo určení – pořízení příslušné baterie včetně pomocného materiálu, na dopravu do místa určení 2. Položka neobsahuje: X 3. Způsob měření: Udává se počet kusů kompletní konstrukce nebo práce.</t>
  </si>
  <si>
    <t>75B6T7</t>
  </si>
  <si>
    <t>BATERIE - MONTÁŽ</t>
  </si>
  <si>
    <t>746731</t>
  </si>
  <si>
    <t>USMĚRŇOVAČ 1-F AC/DC DO 20 A</t>
  </si>
  <si>
    <t>75B6G7</t>
  </si>
  <si>
    <t>USMĚRŇOVAČ - MONTÁŽ</t>
  </si>
  <si>
    <t>746771</t>
  </si>
  <si>
    <t>MĚNIČ DC/DC DO 20 A</t>
  </si>
  <si>
    <t>z výkresu č. 501 a TZ _x000d_
Celkem 2 = 2,000 [B] _x000d_
Celkem 2 = 2,000 [C]_x000d_</t>
  </si>
  <si>
    <t>R11</t>
  </si>
  <si>
    <t>ZÁZNAMOVÉ ZAŘÍZENÍ STAVOVÉ A PROVOZNÍ DIAGNOSTIKY - DODÁVKA A MONTÁŽ</t>
  </si>
  <si>
    <t xml:space="preserve">1. Položka obsahuje: dodávku a montáž záznamového zařízení stavové a provozní diagnostiky včetně potřebného drobného montážního materiálu  – dodávku souvisejícího příslušenství pro specifikovaný blok/zařízení  – náklady na dopravu a skladování  – veškeré potřebné mechanizmy, včetně obsluhy, náklady na mzdy a přibližné (průměrné) náklady na pořízení potřebných materiálů včetně všech ostatních vedlejších nákladů Způsob měření:  – Udává se počet kusů kompletní konstrukce nebo práce.</t>
  </si>
  <si>
    <t>R21</t>
  </si>
  <si>
    <t>RELÉOVÝ STOJAN PŘEJEZDOVÉHO ZABEZPEČOVACÍHO ZAŘÍZENÍ - DODÁVKA</t>
  </si>
  <si>
    <t xml:space="preserve">1. Položka obsahuje:  – dodání kompletního vnitřního vybavení stojanu zabezpečovacího zařízení dle výkresové dokumentace včetně potřebného pomocného materiálu a jeho dopravy na místo určení  Způsob měření: Udává se počet kusů kompletní konstrukce nebo práce.</t>
  </si>
  <si>
    <t>R22</t>
  </si>
  <si>
    <t>RELÉOVÝ STOJAN PŘEJEZDOVÉHO ZABEZPEČOVACÍHO ZAŘÍZENÍ - MONTÁŽ</t>
  </si>
  <si>
    <t xml:space="preserve">1. Položka obsahuje:  – montáž kompletního vnitřního vybavení stojanu zabezpečovacího zařízení  včetně potřebného pomocného materiálu .  Způsob měření: Udává se počet kusů kompletní konstrukce nebo práce.</t>
  </si>
  <si>
    <t>741C01</t>
  </si>
  <si>
    <t>EKVIPOTENCIÁLNÍ PŘÍPOJNICE</t>
  </si>
  <si>
    <t>741731</t>
  </si>
  <si>
    <t>DVEŘNÍ KONTAKT</t>
  </si>
  <si>
    <t>75B471</t>
  </si>
  <si>
    <t>KABELOVÝ ROŠT VODOROVNÝ - DODÁVKA</t>
  </si>
  <si>
    <t>75B477</t>
  </si>
  <si>
    <t>KABELOVÝ ROŠT VODOROVNÝ - MONTÁŽ</t>
  </si>
  <si>
    <t>744121</t>
  </si>
  <si>
    <t>ROZVODNICE NN MODULÁRNÍ, MIN. IP 55, TŘÍDA IZOLACE II, DO 24 MODULŮ</t>
  </si>
  <si>
    <t>z výkresu č. 501 a TZ _x000d_
Celkem 3 = 3,000 [B] _x000d_
Celkem 3 = 3,000 [C]_x000d_</t>
  </si>
  <si>
    <t>R75B971</t>
  </si>
  <si>
    <t>SW JEDNOTNÉHO OVLÁDACÍHO PRACOVIŠTĚ (JOP) - ÚPRAVA</t>
  </si>
  <si>
    <t>z TZ _x000d_
Celkem 1 = 1,000000 _x000d_
Celkem 1 = 1,000 [B] _x000d_
Celkem 1 = 1,000 [D]_x000d_</t>
  </si>
  <si>
    <t>Dodávka a montáž SW jednotného obslužného pracoviště v ŽST Kralupy nad Vltavou předměstí</t>
  </si>
  <si>
    <t>4</t>
  </si>
  <si>
    <t>Zabezp.zařízení - venkovní</t>
  </si>
  <si>
    <t>744231</t>
  </si>
  <si>
    <t>KABELOVÁ SKŘÍŇ VENKOVNÍ SPOLEČNÁ PŘÍSTROJOVÁ PRO PŘEJEZDY</t>
  </si>
  <si>
    <t>Z výkresů č. 102, 200, 215, 501, 800 a TZ _x000d_
Celkem 1 = 1,000 [B] _x000d_
Celkem 1 = 1,000 [C]_x000d_</t>
  </si>
  <si>
    <t>R32</t>
  </si>
  <si>
    <t>PANEL MÍSTNÍHO OVLÁDÁNÍ</t>
  </si>
  <si>
    <t>Dodávka a montáž skříně místního ovládání přejezdu</t>
  </si>
  <si>
    <t>75IEC3</t>
  </si>
  <si>
    <t>VENKOVNÍ TELEFONNÍ OBJEKT NA OBJEKTU - DODÁVKA</t>
  </si>
  <si>
    <t>75IECX</t>
  </si>
  <si>
    <t>VENKOVNÍ TELEFONNÍ OBJEKT - MONTÁŽ</t>
  </si>
  <si>
    <t>75D221</t>
  </si>
  <si>
    <t>VÝSTRAŽNÍK BEZ ZÁVORY, 1 SKŘÍŇ - DODÁVKA</t>
  </si>
  <si>
    <t>Z výkresů č. 102, 200, 800 a TZ _x000d_
Celkem 1 = 1,000 [B] _x000d_
Celkem 1 = 1,000 [C]_x000d_</t>
  </si>
  <si>
    <t>75D227</t>
  </si>
  <si>
    <t>VÝSTRAŽNÍK BEZ ZÁVORY, 1 SKŘÍŇ - MONTÁŽ</t>
  </si>
  <si>
    <t>75D211</t>
  </si>
  <si>
    <t>VÝSTRAŽNÍK SE ZÁVOROU, 1 SKŘÍŇ - DODÁVKA</t>
  </si>
  <si>
    <t>1. Položka obsahuje: – dodávka výstražníku se závorou 1 skříň podle jeho typu a potřebného pomocného materiálu a dopravy do staveništního skladu – dodávku výstražníku se závorou 1 skříň včetně pomocného materiálu, dopravu do místa určení 2. Položka neobsahuje: X 3. Způsob měření:</t>
  </si>
  <si>
    <t>75D217</t>
  </si>
  <si>
    <t>VÝSTRAŽNÍK SE ZÁVOROU, 1 SKŘÍŇ - MONTÁŽ</t>
  </si>
  <si>
    <t>75D231</t>
  </si>
  <si>
    <t>VÝSTRAŽNÍK SE ZÁVOROU, 2 SKŘÍNĚ - DODÁVKA</t>
  </si>
  <si>
    <t>1. Položka obsahuje: – dodávka výstražníku se závorou 2 skříně podle jeho typu a potřebného pomocného materiálu a dopravy do staveništního skladu – dodávku výstražníku se závorou 2 skříně včetně pomocného materiálu, dopravu do místa určení 2. Položka neobsahuje: X 3. Způsob měření:</t>
  </si>
  <si>
    <t>75D237</t>
  </si>
  <si>
    <t>VÝSTRAŽNÍK SE ZÁVOROU, 2 SKŘÍNĚ - MONTÁŽ</t>
  </si>
  <si>
    <t>Z výkresů č. 103, 200, 210, 215, 800 a TZ _x000d_
Celkem 1 = 1,000 [B] _x000d_
Celkem 1 = 1,000 [C]_x000d_</t>
  </si>
  <si>
    <t>75IFC2</t>
  </si>
  <si>
    <t>KABELOVÝ ZÁVĚR DO 100 ŽIL - DODÁVKA</t>
  </si>
  <si>
    <t>Z výkresu č. 800 a TZ _x000d_
Celkem 1 = 1,000 [B] _x000d_
Celkem 1 = 1,000 [C]_x000d_</t>
  </si>
  <si>
    <t>75IFCX</t>
  </si>
  <si>
    <t>KABELOVÝ ZÁVĚR - MONTÁŽ</t>
  </si>
  <si>
    <t>R37</t>
  </si>
  <si>
    <t>STAVEBNÍ ÚPRAVY V OKOLÍ RD</t>
  </si>
  <si>
    <t>STAVEBNÍ ÚPRAVY A ZEMNÍ PRÁCE V OKOLÍ RD</t>
  </si>
  <si>
    <t>75C881</t>
  </si>
  <si>
    <t>MEZIKOLEJOVÁ LANOVÁ PROPOJKA (DO 3 LAN DO DÉLKY 7 M) - DODÁVKA</t>
  </si>
  <si>
    <t>Z výkresu č. 215 a TZ _x000d_
Celkem 18 = 18,000 [B] _x000d_
Celkem 18 = 18,000 [C]_x000d_</t>
  </si>
  <si>
    <t>75C887</t>
  </si>
  <si>
    <t>MEZIKOLEJOVÁ LANOVÁ PROPOJKA (DO 3 LAN DO DÉLKY 7 M) - MONTÁŽ</t>
  </si>
  <si>
    <t>D</t>
  </si>
  <si>
    <t>Demontáže</t>
  </si>
  <si>
    <t>R45</t>
  </si>
  <si>
    <t>DEMONTÁŽ VÝSTRAŽNÉHO KŘÍŽE</t>
  </si>
  <si>
    <t>z TZ _x000d_
Celkem 3 = 3,000 [B] _x000d_
Celkem 3 = 3,000 [C]_x000d_</t>
  </si>
  <si>
    <t>DEMONTÁŽ - výstražný kříž</t>
  </si>
  <si>
    <t>R46</t>
  </si>
  <si>
    <t>DEMONTÁŽ VNITŘNÍHO VYBAVENÍ RD</t>
  </si>
  <si>
    <t>75IECY</t>
  </si>
  <si>
    <t>VENKOVNÍ TELEFONNÍ OBJEKT - DEMONTÁŽ</t>
  </si>
  <si>
    <t>R47</t>
  </si>
  <si>
    <t>PANEL MÍSTNÍHO OVLÁDÁNÍ - DEMONTÁŽ</t>
  </si>
  <si>
    <t>demontáž skříně místního ovládání přejezdu</t>
  </si>
  <si>
    <t>75D248</t>
  </si>
  <si>
    <t>VÝSTRAŽNÍK BEZ ZÁVORY, 2 SKŘÍNĚ - DEMONTÁŽ</t>
  </si>
  <si>
    <t>z výkresů č. 200, 800 a TZ _x000d_
Celkem 1 = 1,000 [B] _x000d_
Celkem 1 = 1,000 [C]_x000d_</t>
  </si>
  <si>
    <t>75D228</t>
  </si>
  <si>
    <t>VÝSTRAŽNÍK BEZ ZÁVORY, 1 SKŘÍŇ - DEMONTÁŽ</t>
  </si>
  <si>
    <t>75C918</t>
  </si>
  <si>
    <t>SNÍMAČ POČÍTAČE NÁPRAV - DEMONTÁŽ</t>
  </si>
  <si>
    <t>z výkresů č. 200, 800 a TZ _x000d_
Celkem 4 = 4,000 [B] _x000d_
Celkem 4 = 4,000 [C]_x000d_</t>
  </si>
  <si>
    <t>75D268</t>
  </si>
  <si>
    <t>PŘEJEZDNÍK - DEMONTÁŽ</t>
  </si>
  <si>
    <t>z výkresů č. 200, 800 a TZ _x000d_
Celkem 2 = 2,000 [B] _x000d_
Celkem 2 = 2,000 [C]_x000d_</t>
  </si>
  <si>
    <t>75A218</t>
  </si>
  <si>
    <t>ZATAŽENÍ A SPOJKOVÁNÍ KABELŮ DO 12 PÁRŮ - DEMONTÁŽ</t>
  </si>
  <si>
    <t>z výkresu č. 800 a TZ _x000d_
Celkem 0,54 = 0,540 [B] _x000d_
Celkem 0,54 = 0,540 [C]_x000d_</t>
  </si>
  <si>
    <t>75A228</t>
  </si>
  <si>
    <t>ZATAŽENÍ A SPOJKOVÁNÍ KABELŮ PŘES 12 PÁRŮ - DEMONTÁŽ</t>
  </si>
  <si>
    <t>z výkresu č. 800 a TZ _x000d_
Celkem 1,2 = 1,200 [B] _x000d_
Celkem 1,2 = 1,200 [C]_x000d_</t>
  </si>
  <si>
    <t>965841</t>
  </si>
  <si>
    <t>DEMONTÁŽ JAKÉKOLIV NÁVĚSTI</t>
  </si>
  <si>
    <t>z TZ _x000d_
Celkem 4 = 4,000 [B] _x000d_
Celkem 4 = 4,000 [C]_x000d_</t>
  </si>
  <si>
    <t>745Z92</t>
  </si>
  <si>
    <t>DEMONTÁŽ - ODVOZ (NA LIKVIDACI ODPADŮ NEBO JINÉ URČENÉ MÍSTO)</t>
  </si>
  <si>
    <t>TKM</t>
  </si>
  <si>
    <t>z TZ _x000d_
Celkem 123,2 = 123,200 [B] _x000d_
Celkem 123,2 = 123,200 [C]_x000d_</t>
  </si>
  <si>
    <t>Ostatní</t>
  </si>
  <si>
    <t>R56</t>
  </si>
  <si>
    <t>OSTATNÍ POŽADAVKY - ODBORNÝ DOZOR</t>
  </si>
  <si>
    <t>HOD</t>
  </si>
  <si>
    <t>z TZ _x000d_
Celkem 48 = 48,000 [B] _x000d_
Celkem 48 = 48,000 [C]_x000d_</t>
  </si>
  <si>
    <t>Odborný dozor správce zařízení</t>
  </si>
  <si>
    <t>75E137</t>
  </si>
  <si>
    <t>PŘEZKOUŠENÍ VLAKOVÝCH CEST</t>
  </si>
  <si>
    <t>1. Položka obsahuje: – postavení vlakové cesty a kontrola návěstního znaku, přezkoušení změny návěstního znaku z povolujícího na zakazující a poruchy žárovek – simulace jízdy vlaku – přezkoušení nouzového vybavení – přezkoušení vazeb na traťové zabezpečovací zařízení – kompletní zkoušky 2. Položka neobsahuje: X 3. Způsob měření:</t>
  </si>
  <si>
    <t>75E197</t>
  </si>
  <si>
    <t>PŘÍPRAVA A CELKOVÉ ZKOUŠKY PŘEJEZDOVÉHO ZABEZPEČOVACÍHO ZAŘÍZENÍ PRO JEDNU KOLEJ</t>
  </si>
  <si>
    <t>R3720</t>
  </si>
  <si>
    <t>POMOC PRÁCE ZAJIŠŤ NEBO ZŘÍZ REGULACI A OCHRANU DOPRAVY - DIO</t>
  </si>
  <si>
    <t>74F323</t>
  </si>
  <si>
    <t>PROTOKOL UTZ</t>
  </si>
  <si>
    <t>1. Položka obsahuje: – protokol autorizovanou osobou podle požadavku ČSN, včetně hodnocení 2. Položka neobsahuje: X 3. Způsob měření:</t>
  </si>
  <si>
    <t>75E127</t>
  </si>
  <si>
    <t>CELKOVÁ PROHLÍDKA ZAŘÍZENÍ A VYHOTOVENÍ REVIZNÍ ZPRÁVY</t>
  </si>
  <si>
    <t>z TZ _x000d_
Celkem 32 = 32,000 [B] _x000d_
Celkem 32 = 32,000 [C]_x000d_</t>
  </si>
  <si>
    <t>75E1B7</t>
  </si>
  <si>
    <t>REGULACE A ZKOUŠENÍ ZABEZPEČOVACÍHO ZAŘÍZENÍ</t>
  </si>
  <si>
    <t>z TZ _x000d_
Celkem 24 = 24,000 [B] _x000d_
Celkem 24 = 24,000 [C]_x000d_</t>
  </si>
  <si>
    <t>747703</t>
  </si>
  <si>
    <t xml:space="preserve">ZKUŠEBNÍ  PROVOZ</t>
  </si>
  <si>
    <t>z TZ _x000d_
Celkem 12 = 12,000 [B] _x000d_
Celkem 12 = 12,000 [C]_x000d_</t>
  </si>
  <si>
    <t>746697</t>
  </si>
  <si>
    <t>PROVOZNÍ DOKUMENTACE</t>
  </si>
  <si>
    <t>R62</t>
  </si>
  <si>
    <t>OSTATNÍ POŽADAVKY - VYPRACOVÁNÍ REALIZAČNÍ DOKUMENTACE STAVBY</t>
  </si>
  <si>
    <t>Vypracování kompletní realizační (montážní) dokumentace technologické části. Položka zahrnuje veškeré činnosti nezbytné k vypracování montážní dokumentace dle typových výkresů technologického zařízení v předepsaném rozsahu a počtu</t>
  </si>
  <si>
    <t>PN</t>
  </si>
  <si>
    <t>Počítače náprav</t>
  </si>
  <si>
    <t>75C911</t>
  </si>
  <si>
    <t>SNÍMAČ POČÍTAČE NÁPRAV - DODÁVKA</t>
  </si>
  <si>
    <t>z výkresů č. 101, 102, 103, 800 a TZ _x000d_
Celkem 4 = 4,000 [B] _x000d_
Celkem 4 = 4,000 [C]_x000d_</t>
  </si>
  <si>
    <t>1. Položka obsahuje: – kompletní dodávka snímače počítače náprav, potřebného pomocného materiálu a dopravy do staveništního skladu – dodávku snímače počítače náprav a pomocného materiálu, dopravu do staveništního skladu 2. Položka neobsahuje: X 3. Způsob měření: Udává se počet kusů kompletní konstrukce nebo práce.</t>
  </si>
  <si>
    <t>75C917</t>
  </si>
  <si>
    <t>SNÍMAČ POČÍTAČE NÁPRAV - MONTÁŽ</t>
  </si>
  <si>
    <t>R38</t>
  </si>
  <si>
    <t>SKŘÍŇ S POČÍTAČI NÁPRAV 4 BODY/2 ÚSEKY - DODÁVKA</t>
  </si>
  <si>
    <t>1. Položka obsahuje: – dodávka skříně s počítači náprav 4 body/2 úseky včetně potřebného pomocného materiálu a dopravy do staveništního skladu – dodávku skříně s počítači náprav 4 body/2 úseky do stavědlové ústředny včetně skříně podle určení a pomocného materiálu, dopravu do staveništního skladu 2. Položka neobsahuje: X 3. Způsob měření:</t>
  </si>
  <si>
    <t>R39</t>
  </si>
  <si>
    <t>SKŘÍŇ S POČÍTAČI NÁPRAV 4 BODY/2 ÚSEKY - MONTÁŽ</t>
  </si>
  <si>
    <t>1. Položka obsahuje: – montáž skříně s počítači náprav 4 body/2 úseky, osazení vnitřních prvků skříně, přezkoušení – montáž skříně s počítači náprav 4 bodů/2 úseky se všemi pomocnými a doplňujícími pracemi a součástmi, případné použití mechanizmů, včetně dopravy ze skladu k místu montáže 2. Položka neobsahuje: X 3. Způsob měření:</t>
  </si>
  <si>
    <t>PS580.11.01</t>
  </si>
  <si>
    <t>z TZ _x000d_
Celkem 0,8 = 0,800 [B] _x000d_
Celkem 0,8 = 0,800 [C]_x000d_</t>
  </si>
  <si>
    <t>z TZ _x000d_
Celkem 1,6 = 1,600 [B] _x000d_
Celkem 1,6 = 1,600 [C]_x000d_</t>
  </si>
  <si>
    <t>75I322</t>
  </si>
  <si>
    <t>KABEL ZEMNÍ DVOUPLÁŠŤOVÝ S PANCÍŘEM PRŮMĚRU ŽÍLY 0,8 MM DO 25XN</t>
  </si>
  <si>
    <t>KMČTYŘKA</t>
  </si>
  <si>
    <t>10*0,965 _x000d_
Celkem 10,08 = 10,080 [B] _x000d_
Celkem 10,08 = 10,080 [C]_x000d_</t>
  </si>
  <si>
    <t>75I32X</t>
  </si>
  <si>
    <t>KABEL ZEMNÍ DVOUPLÁŠŤOVÝ S PANCÍŘEM PRŮMĚRU ŽÍLY 0,8 MM - MONTÁŽ</t>
  </si>
  <si>
    <t>z výkresu č. 002 a TZ _x000d_
Celkem 1008 = 1008,000 [B] _x000d_
Celkem 1008 = 1008,000 [C]_x000d_</t>
  </si>
  <si>
    <t>1. Položka obsahuje: – práce spojené s montáží specifikované kabelizace specifikovaným způsobem (uložení na konstrukci, uložení, zatažení) – veškeré potřebné mechanizmy, včetně obsluhy, náklady na mzdy a přibližné (průměrné) náklady na pořízení potřebných materiálů 2. Položka neobsahuje: X 3. Způsob měření:</t>
  </si>
  <si>
    <t>75IH32</t>
  </si>
  <si>
    <t>UKONČENÍ KABELU FORMA KABELOVÁ DÉLKY DO 0,5 M DO 25XN</t>
  </si>
  <si>
    <t>z výkresu č. 002 a TZ _x000d_
Celkem 4 = 4,000 [B] _x000d_
Celkem 4 = 4,000 [C]_x000d_</t>
  </si>
  <si>
    <t>z TZ _x000d_
Celkem 80 = 80,000 [B] _x000d_
Celkem 80 = 80,000 [C]_x000d_</t>
  </si>
  <si>
    <t>z TZ _x000d_
Celkem 20 = 20,000 [B] _x000d_
Celkem 20 = 20,000 [C]_x000d_</t>
  </si>
  <si>
    <t>75I911</t>
  </si>
  <si>
    <t>OPTOTRUBKA HDPE PRŮMĚRU DO 40 MM</t>
  </si>
  <si>
    <t>z výkresu č. 003 a TZ _x000d_
Celkem 3000 = 3000,000 [B] _x000d_
Celkem 3000 = 3000,000 [C]_x000d_</t>
  </si>
  <si>
    <t>1. Položka obsahuje: – dodávku specifikované kabelizace včetně potřebného drobného montážního materiálu – dopravu a skladování – práce spojené s montáží specifikované kabelizace specifikovaným způsobem (uložení na konstrukci, uložení, zatažení) – veškeré potřebné mechanizmy, včetně obsluhy, náklady na mzdy a přibližné (průměrné) náklady na pořízení potřebných materiálů 2. Položka neobsahuje: X 3. Způsob měření:</t>
  </si>
  <si>
    <t>75I91X</t>
  </si>
  <si>
    <t>OPTOTRUBKA HDPE - MONTÁŽ</t>
  </si>
  <si>
    <t>75IA11</t>
  </si>
  <si>
    <t xml:space="preserve">OPTOTRUBKOVÁ SPOJKA  PRŮMĚRU DO 40 MM - DODÁVKA</t>
  </si>
  <si>
    <t>z výkresu č. 003 a TZ _x000d_
Celkem 6 = 6,000 [B] _x000d_
Celkem 6 = 6,000 [C]_x000d_</t>
  </si>
  <si>
    <t>1. Položka obsahuje: – dodávku specifikovaného bloku/zařízení včetně potřebného drobného montážního materiálu – dodávku souvisejícího příslušenství pro specifikovaný blok/zařízení – dopravu a skladování – kompletní montáž specifikovaného bloku/zařízení a souvisejícího příslušenství včetně potřebného drobného montážního materiálu – veškeré potřebné mechanizmy, včetně obsluhy, náklady na mzdy a přibližné (průměrné) náklady na pořízení potřebných materiálů včetně všech ostatních vedlejších nákladů 2. Položka neobsahuje: X 3. Způsob měření:</t>
  </si>
  <si>
    <t>75IA1X</t>
  </si>
  <si>
    <t xml:space="preserve">OPTOTRUBKOVÁ SPOJKA  - MONTÁŽ</t>
  </si>
  <si>
    <t>75IA61</t>
  </si>
  <si>
    <t>OPTOTRUBKOVÁ KONCOKA S VENTILKEM PRŮMĚRU DO 40 MM - DODÁVKA</t>
  </si>
  <si>
    <t>z výkresu č. 003 a TZ _x000d_
Celkem 12 = 12,000 [B] _x000d_
Celkem 12 = 12,000 [C]_x000d_</t>
  </si>
  <si>
    <t>75IA6X</t>
  </si>
  <si>
    <t>OPTOTRUBKOVÁ KONCOKA S VENTILKEM - MONTÁŽ</t>
  </si>
  <si>
    <t>75I961</t>
  </si>
  <si>
    <t>OPTOTRUBKA - HERMETIZACE ÚSEKU DO 2000 M</t>
  </si>
  <si>
    <t>ÚSEK</t>
  </si>
  <si>
    <t>1. Položka obsahuje: – práce spojené s měřením specifikované kabelizace specifikovaným způsobem včetně potřebného drobného montážního materiálu – veškeré potřebné mechanizmy (měřicí přístroje a měřící příslušenství), včetně obsluhy, náklady na mzdy a přibližné (průměrné) náklady na pořízení potřebných materiálů včetně všech ostatních vedlejších nákladů 2. Položka neobsahuje: X 3. Způsob měření: Měřící práce se udávají počtem úseků.</t>
  </si>
  <si>
    <t>75I962</t>
  </si>
  <si>
    <t>OPTOTRUBKA - KALIBRACE</t>
  </si>
  <si>
    <t>z TZ _x000d_
Celkem 3000 = 3000,000 [B] _x000d_
Celkem 3000 = 3000,000 [C]_x000d_</t>
  </si>
  <si>
    <t>1. Položka obsahuje: – práce spojené s měřením specifikované kabelizace specifikovaným způsobem včetně potřebného drobného montážního materiálu – veškeré potřebné mechanizmy (měřicí přístroje a měřící příslušenství), včetně obsluhy, náklady na mzdy a přibližné (průměrné) náklady na pořízení potřebných materiálů včetně všech ostatních vedlejších nákladů 2. Položka neobsahuje: X 3. Způsob měření: Měřící práce se udávají počtem metrů.</t>
  </si>
  <si>
    <t>75IE41</t>
  </si>
  <si>
    <t>SLOUPKOVÝ ROZVADĚČ DO 100 PÁRŮ - DODÁVKA</t>
  </si>
  <si>
    <t>75IE4X</t>
  </si>
  <si>
    <t>SLOUPKOVÝ ROZVADĚČ DO 100 PÁRŮ - MONTÁŽ</t>
  </si>
  <si>
    <t>75IF21</t>
  </si>
  <si>
    <t>ROZPOJOVACÍ SVORKOVNICE 2/10, 2/8 - DODÁVKA</t>
  </si>
  <si>
    <t>z výkresu č. 002 a TZ _x000d_
Celkem 8 = 8,000 [B] _x000d_
Celkem 8 = 8,000 [C]_x000d_</t>
  </si>
  <si>
    <t>75IF2X</t>
  </si>
  <si>
    <t>ROZPOJOVACÍ SVORKOVNICE 2/10, 2/8 - MONTÁŽ</t>
  </si>
  <si>
    <t>z TZ _x000d_
Celkem 18 = 18,000 [B] _x000d_
Celkem 18 = 18,000 [C]_x000d_</t>
  </si>
  <si>
    <t>R75IJ12</t>
  </si>
  <si>
    <t>VYHOTOVENÍ KABELOVÉ KNIHY</t>
  </si>
  <si>
    <t>1. Položka obsahuje: 
 – práce spojené s vyhotovením kabeové knihy v elektronické i papírové formě 
 – veškeré potřebné mechanizmy (měřicí přístroje a měřící příslušenství), včetně obsluhy, náklady na mzdy a přibližné (průměrné) náklady na pořízení potřebných materiálů včetně všech ostatních vedlejších nákladů 
2. Položka neobsahuje: 
 X 
3. Způsob měření: 
Práce na kabelové knize se udává dle déky kabelové trasy. V jedné kabelové trase může být vedeno více kebelů. Položka zahrnuje vyhotovení kabelové knihy pro všechny sdělovací kabely a HDPE trubky uložené v kynetě.</t>
  </si>
  <si>
    <t>SO111.11.01</t>
  </si>
  <si>
    <t>0</t>
  </si>
  <si>
    <t>Všeobecné konstrukce a práce</t>
  </si>
  <si>
    <t>R015140</t>
  </si>
  <si>
    <t xml:space="preserve">POPLATKY ZA LIKVIDACI ODPADŮ NEKONTAMINOVANÝCH - 17 01 01  BETON Z DEMOLIC OBJEKTŮ, ZÁKLADŮ TV VČETNĚ DOPRAVY</t>
  </si>
  <si>
    <t>původní odvodnění 3 = 3,000 [A] _x000d_
Celkem 3 = 3,000 [B] _x000d_
Celkem 3 = 3,000 [C]_x000d_</t>
  </si>
  <si>
    <t>1. Položka obsahuje:
 – veškeré poplatky provozovateli skládky, recyklační linky nebo jiného zařízení na zpracování nebo likvidaci odpadů související s převzetím, uložením, zpracováním nebo likvidací odpadu
2. Položka neobsahuje:
 – náklady spojené s dopravou odpadu z místa stavby na místo převzetí provozovatelem skládky, recyklační linky nebo jiného zařízení na zpracování nebo likvidaci odpadů
3. Způsob měření:
Tunou se rozumí hmotnost odpadu vytříděného v souladu se zákonem č. 541/2020 Sb., o nakládání s odpady, v platném znění.</t>
  </si>
  <si>
    <t>R015150</t>
  </si>
  <si>
    <t xml:space="preserve">POPLATKY ZA LIKVIDACI ODPADŮ NEKONTAMINOVANÝCH - 17 05 08  ŠTĚRK Z KOLEJIŠTĚ (ODPAD PO RECYKLACI) VČETNĚ DOPRAVY</t>
  </si>
  <si>
    <t>odpad po recyklaci 25*2,5*0,3*1,8 = 33,750 [A] _x000d_
Celkem 33,75 = 33,750 [B] _x000d_
Celkem 33,75 = 33,750 [C]_x000d_</t>
  </si>
  <si>
    <t>R015250</t>
  </si>
  <si>
    <t xml:space="preserve">POPLATKY ZA LIKVIDACI ODPADŮ NEKONTAMINOVANÝCH - 17 02 03  POLYETYLÉNOVÉ  PODLOŽKY (ŽEL. SVRŠEK) VČETNĚ DOPRAVY</t>
  </si>
  <si>
    <t>42*2*0,00009 = 0,008 [A] _x000d_
Celkem 0,008 = 0,008 [B] _x000d_
Celkem 0,008 = 0,008 [C]_x000d_</t>
  </si>
  <si>
    <t>R015260</t>
  </si>
  <si>
    <t xml:space="preserve">POPLATKY ZA LIKVIDACI ODPADŮ NEKONTAMINOVANÝCH - 07 02 99  PRYŽOVÉ PODLOŽKY (ŽEL. SVRŠEK) VČETNĚ DOPRAVY</t>
  </si>
  <si>
    <t>42*2*0,00022 = 0,018 [A] _x000d_
Celkem 0,018 = 0,018 [B] _x000d_
Celkem 0,018 = 0,018 [C]_x000d_</t>
  </si>
  <si>
    <t>R015520</t>
  </si>
  <si>
    <t xml:space="preserve">POPLATKY ZA LIKVIDACI ODPADŮ NEBEZPEČNÝCH - 17 02 04*  ŽELEZNIČNÍ PRAŽCE DŘEVĚNÉ VČETNĚ DOPRAVY</t>
  </si>
  <si>
    <t>42*0,1 = 4,200 [A] _x000d_
Celkem 4,2 = 4,200 [B] _x000d_
Celkem 4,2 = 4,200 [C]_x000d_</t>
  </si>
  <si>
    <t>123838</t>
  </si>
  <si>
    <t>ODKOP PRO SPOD STAVBU SILNIC A ŽELEZNIC TŘ. II, ODVOZ DO 20KM</t>
  </si>
  <si>
    <t>reprofilace příkopů 0,5*0,2*18 = 1,800 [A] _x000d_
Celkové množství = 1,800 _x000d_
Celkem 1,8 = 1,800 [B] _x000d_
Celkem 1,8 = 1,800 [D]_x000d_</t>
  </si>
  <si>
    <t xml:space="preserve"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zhutnění podloží, případně i svahů vč. svahování
- zřízení stupňů v podloží a lavic na svazích, není-li pro tyto práce zřízena samostatná položka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 uložení zeminy (na skládku, do násypu) ani poplatky za skládku, vykazují se v položce č.0141**</t>
  </si>
  <si>
    <t>18120</t>
  </si>
  <si>
    <t>ÚPRAVA PLÁNĚ SE ZHUTNĚNÍM V HORNINĚ TŘ. II</t>
  </si>
  <si>
    <t>úprava pláně v rekonstruovaném úseku koleje č. 1 v km 53,679 - 53,704 25*5 = 125,000 [A] _x000d_
Celkem 125 = 125,000 [B] _x000d_
Celkem 125 = 125,000 [C]_x000d_</t>
  </si>
  <si>
    <t>Položka zahrnuje:
- úpravu pláně včetně vyrovnání výškových rozdílů. Míru zhutnění určuje projekt.
Položka nezahrnuje:
- x</t>
  </si>
  <si>
    <t>5</t>
  </si>
  <si>
    <t>Komunikace</t>
  </si>
  <si>
    <t>512550</t>
  </si>
  <si>
    <t>KOLEJOVÉ LOŽE - ZŘÍZENÍ Z KAMENIVA HRUBÉHO DRCENÉHO (ŠTĚRK)</t>
  </si>
  <si>
    <t>zřízení kolejového lože v km53,679 - 53,704 25*2,5 = 62,500 [A] _x000d_
recyklované kolejové lože použité do spodních vrstev nově zřízeného kolejového lože (62,5/100)*70 = 43,750 [B] _x000d_
Celkové množství A-B = 18,750 _x000d_
Celkem 18,75 = 18,750 [B] _x000d_
Celkem 18,75 = 18,750 [E]_x000d_</t>
  </si>
  <si>
    <t>1. Položka obsahuje:
 – dodávku, dopravu a uložení kameniva předepsané specifikace a frakce v požadované míře zhutnění
2. Položka neobsahuje:
 X
3. Způsob měření:
Měří se objem kolejového lože v projektovaném profilu.</t>
  </si>
  <si>
    <t>513550</t>
  </si>
  <si>
    <t>KOLEJOVÉ LOŽE - DOPLNĚNÍ Z KAMENIVA HRUBÉHO DRCENÉHO (ŠTĚRK)</t>
  </si>
  <si>
    <t>doplnění kolejového lože po podbití v km 53,573 - 53,679 a 53,704 - 53,740 142 = 142,000 [A] _x000d_
Celkem 142 = 142,000 [B] _x000d_
Celkem 142 = 142,000 [C]_x000d_</t>
  </si>
  <si>
    <t>529352</t>
  </si>
  <si>
    <t>KOLEJ 49 E1, ROZD. "U", BEZSTYKOVÁ, PR. BET. BEZPODKLADNICOVÝ, UP. PRUŽNÉ</t>
  </si>
  <si>
    <t>zřízení kolejového svršku v km 53,679 - 53,704 25 = 25,000 [A] _x000d_
Celkem 25 = 25,000 [B] _x000d_
Celkem 25 = 25,000 [C]_x000d_</t>
  </si>
  <si>
    <t>1. Položka obsahuje:
 – defektoskopické zkoušky kolejnic, jsou-li vyžadovány
 – dodávku uvedeného typu kolejnic, pražců (popř. mostnic), upevňovadel a drobného kolejiva v uvedeném rozdělení koleje pro normální rozchod kolejí (1435 mm)
 – montáž kolejových polí ze součástí železničního svršku uvedených typů na montážní základně, popř. přímo na staveništi nebo strojní linkou
 – dopravu smontovaných kolejových polí nebo součástí z montážní základny na místo určení, pokud si to zvolená technologie pokládky vyžaduje
 – zřízení koleje pomocí kolejových polí za použití vhodného kladecího prostředku
 – sespojkování kolejových polí bez jejich svaření
 – dopravu dlouhých kolejnicových pasů na místo určení
 – následnou výměnu inventárních kolejnic dlouhými kolejnicovými pasy pomocí vhodného zařízení
 – směrovou a výškovou úpravu koleje do předepsané polohy včetně stabilizace kolejového lože
 – očištění a naolejování spojkových a svěrkových šroubů před zahájením provozu
 – pomocné a dokončovací práce
 – případné ztížení práce při překážách na jedné nebo obou stranách, v tunelu i při rekonstrukcích
2. Položka neobsahuje:
 – zřízení kolejového lože
 – svařování kolejnic do bezstykové koleje
 – broušení koleje
 – případnou dodávku a montáž pražcových kotev
 – následnou úpravu směrového a výškového uspořádání koleje
3. Způsob měření:
Měří se délka koleje ve smyslu ČSN 73 6360, tj. v ose koleje.</t>
  </si>
  <si>
    <t>542121</t>
  </si>
  <si>
    <t>SMĚROVÉ A VÝŠKOVÉ VYROVNÁNÍ KOLEJE NA PRAŽCÍCH BETONOVÝCH DO 0,05 M</t>
  </si>
  <si>
    <t>směrová a výšková úprava koleje v km 53,573 - 53,740 167 = 167,000 [A] _x000d_
Celkem 167 = 167,000 [B] _x000d_
Celkem 167 = 167,000 [C]_x000d_</t>
  </si>
  <si>
    <t>1. Položka obsahuje:
 – podbíjení pražců, vyrovnání nivelety stávající koleje nebo výhybkové konstrukce do 50 mm při zapojování na novostavbu (přechodový úsek)
 – příplatky za ztížené podmínky při práci v koleji, např. překážky po stranách koleje, práci v tunelu apod.
2. Položka neobsahuje:
 – případné doplnění štěrkového lože
3. Způsob měření:
Měří se délka koleje ve smyslu ČSN 73 6360, tj. v ose koleje.</t>
  </si>
  <si>
    <t>542312</t>
  </si>
  <si>
    <t>NÁSLEDNÁ ÚPRAVA SMĚROVÉHO A VÝŠKOVÉHO USPOŘÁDÁNÍ KOLEJE - PRAŽCE BETONOVÉ</t>
  </si>
  <si>
    <t>podbití koleje po 1/2 roce po uvedení do provozu 142 = 142,000 [A] _x000d_
Celkem 142 = 142,000 [B] _x000d_
Celkem 142 = 142,000 [C]_x000d_</t>
  </si>
  <si>
    <t xml:space="preserve">1.Položka obsahuje:
- geodetické měření koleje pro následnou směrovou a výškovou úpravu koleje do předepsané polohy
- následnou směrovou a výškovou úpravu koleje do předepsané polohy
- kontrolní geodetické měření koleje a posouzení odchylek od předepsané polohy vzhledem k příslušným technickým normám
- pomocné a dokončovací práce, kterými mohou být dle místních podmínek např. rozebrání a montáž přejezdových konstrukcí, ukolejnění – montáž a demontáž, stabilizace kolejového lože, snížení kolejového lože pod patou kolejnice – v koleji i ve výhybce, výluky – vypnutí trakce
- případné ztížení práce při překážkách na jedné nebo obou stranách (např. u nástupišť), v tunelu i při rekonstrukcích
2. Položka neobsahuje: případně nutné doplnění kolejového lože, které se řeší vždy jako reklamace nedodaného materiálu původních položek  řady 51
3. Měrná jednotka: metr
4. Způsob měření:v koleji se měří délka koleje ve smyslu ČSN 73 6360, tj. v ose koleje, u kolejových konstrukcí tzv. rozvinutá délka ve smyslu předpisu SR103/7</t>
  </si>
  <si>
    <t>545121</t>
  </si>
  <si>
    <t>SVAR KOLEJNIC (STEJNÉHO TVARU) 49 E1, T JEDNOTLIVĚ</t>
  </si>
  <si>
    <t>svaření kolejnic do BK 4 = 4,000 [A] _x000d_
Celkem 4 = 4,000 [B] _x000d_
Celkem 4 = 4,000 [C]_x000d_</t>
  </si>
  <si>
    <t xml:space="preserve">Jednotlivým svarem se rozumí svar, který splňuje některé z následujících kriterií:
–  počet svarů v jednom objektu je menší než 20 ks
–  při vevařování lepených izolovaných styků a dilatačních zařízení do kolejí
–  závěrný svar při zřizování bezstykové koleje ve smyslu předpisu S3/2
Svar, který nesplňuje ani jedno z výše uvedených kriterií, je svar průběžný
1. Položka obsahuje:
 – úpravu koleje nebo výhybky, tj. povolení upevňovadel do vzdálenosti předepsané předpisem S3/2, jejich případná ojedinělá výměna, úprava dilatačních spar, vyrovnání kolejnic výškové a směrové, podbití stykových pražců, demontáž spojek a jejich odvoz na určené místo nebo do šrotu, případné obroušení nutných ploch apod., tak, aby mohl být vyhotoven svar, utažení upevňovadel
–  úpravu kolejového lože pro nasazení formy, zpětnou úprava do profilu
 – svaření kolejnic nebo části výhybek, opracování a obroušení svaru
 – úprava koleje nebo výhybkové konstrukce do stavu před svařováním
 – příplatky za ztížené podmínky při práci v koleji, např. překážky po stranách koleje, práci v tunelu ap.
2. Položka neobsahuje:
 – případné řezání koleje
3. Způsob měření:
Udává se počet kusů kompletní konstrukce nebo práce.</t>
  </si>
  <si>
    <t>549510</t>
  </si>
  <si>
    <t>ŘEZÁNÍ KOLEJNIC</t>
  </si>
  <si>
    <t>řezání kolejnic 4 = 4,000 [A] _x000d_
Celkem 4 = 4,000 [B] _x000d_
Celkem 4 = 4,000 [C]_x000d_</t>
  </si>
  <si>
    <t>1. Položka obsahuje:
 – rozřezání kolejnic všech profilů
 – příplatky za ztížené podmínky při práci v koleji, např. překážky po stranách koleje, práci v tunelu ap.
2. Položka neobsahuje:
 X
3. Způsob měření:
Udává se počet kusů kompletní konstrukce nebo práce..</t>
  </si>
  <si>
    <t>9</t>
  </si>
  <si>
    <t>Ostatní konstrukce a práce</t>
  </si>
  <si>
    <t>921930</t>
  </si>
  <si>
    <t>ANTIKOROZNÍ PROVEDENÍ UPEVŇOVADEL A JINÉHO DROBNÉHO KOLEJIVA</t>
  </si>
  <si>
    <t>antikorozní upevňovadla v místě přejezdu 10,8 = 10,800 [A] _x000d_
Celkem 10,8 = 10,800 [B] _x000d_
Celkem 10,8 = 10,800 [C]_x000d_</t>
  </si>
  <si>
    <t>(Položka je příplatkovou jakožto materiálový rozdíl oproti standardnímu upevnění. Samostatně ji tedy nelze použít.)
1. Položka obsahuje:
 – antikorozní provedení určených částí upevnění žárovým zinkováním nebo jiným vhodným způsobem ve výrobním závodu
 – příplatky za ztížené podmínky vyskytující se při zřízení kolejových vah, např. za překážky na straně koleje apod.
2. Položka neobsahuje:
 – dodávku materiálu, je součástí položek zřízení koleje nebo přejezdu
3. Způsob měření:
Měří se metr délkový.</t>
  </si>
  <si>
    <t>965010</t>
  </si>
  <si>
    <t>ODSTRANĚNÍ KOLEJOVÉHO LOŽE A DRAŽNÍCH STEZEK</t>
  </si>
  <si>
    <t>odstranění KL v rekonstruovaném úseku koleje č. 1 v km 53,679 - 53,704 25*2,5 = 62,500 [A] _x000d_
Celkem 62,5 = 62,500 [B] _x000d_
Celkem 62,5 = 62,500 [C]_x000d_</t>
  </si>
  <si>
    <t>1. Položka obsahuje:
 – odstranění kolejového lože ručně nebo mechanizací, a to po nebo bez sejmutí kolejového roštu
 – příplatky za ztížené podmínky při práci v kolejišti, např. za překážky na straně koleje apod.
 – naložení vybouraného materiálu na dopravní prostředek
2. Položka neobsahuje:
 – odvoz vybouraného materiálu do skladu nebo na likvidaci
 – poplatky za likvidaci odpadů, nacení se položkami ze ssd 0
3. Způsob měření:
Měří se metry krychlové odtěženého kolejového lože v ulehlém (původním) stavu.</t>
  </si>
  <si>
    <t>965023</t>
  </si>
  <si>
    <t>ODSTRANĚNÍ KOLEJOVÉHO LOŽE A DRÁŽNÍCH STEZEK - ODVOZ NA RECYKLACI</t>
  </si>
  <si>
    <t>M3KM</t>
  </si>
  <si>
    <t>odvoz vytěženého štěrku na recyklaci 62,5*50 = 3125,000 [A] _x000d_
Celkem 3125 = 3125,000 [B] _x000d_
Celkem 3125 = 3125,000 [C]_x000d_</t>
  </si>
  <si>
    <t>1. Položka obsahuje:
 – odvoz jakýmkoliv dopravním prostředkem a složení
 – případné překládky na trase
2. Položka neobsahuje:
 – naložení vybouraného materiálu na dopravní prostředek (je zahrnuto ve zdrojové položce)
 – poplatky za likvidaci odpadů, nacení se položkami ze ssd 0
3. Způsob měření:
Výměra je součtem součinů metrů krychlových vytěženého v rostlém (původním) stavu nebo vybouraného materiálu a jednotlivých vzdáleností v kilometrech.</t>
  </si>
  <si>
    <t>965123</t>
  </si>
  <si>
    <t>DEMONTÁŽ KOLEJE NA DŘEVĚNÝCH PRAŽCÍCH DO KOLEJOVÝCH POLÍ S ODVOZEM NA MONTÁŽNÍ ZÁKLADNU S NÁSLEDNÝM ROZEBRÁNÍM</t>
  </si>
  <si>
    <t>demontáž koleje č. 1 v km 53,679 - 53,704 25 = 25,000 [A] _x000d_
Celkem 25 = 25,000 [B] _x000d_
Celkem 25 = 25,000 [C]_x000d_</t>
  </si>
  <si>
    <t>1. Položka obsahuje:
 – uvolnění kolejového roštu z kolejového lože
 – odstranění kolejnicových propojek, uzemnění a jiného vybavení
 – případné rozřezání kolejového roštu
 – úplné rozebrání koleje v místě demontáže do kolejových polí a jejich hrubé očištění
 – naložení vybouraného materiálu na dopravní prostředek
 – odvoz kolejových polí z místa demontáže na montážní základnu
 – rozebrání kolejových polí na montážní základně do součástí
 – příplatky za ztížené podmínky při práci v kolejišti, např. za překážky na straně koleje apod.
2. Položka neobsahuje:
 – odvoz nevyhovujícího materiálu na likvidaci
 – poplatky za likvidaci odpadů, nacení se položkami ze ssd 0
3. Způsob měření:
Měří se délka koleje ve smyslu ČSN 73 6360, tj. v ose koleje.</t>
  </si>
  <si>
    <t>SO131.11.01</t>
  </si>
  <si>
    <t>R015112</t>
  </si>
  <si>
    <t xml:space="preserve">POPLATKY ZA LIKVIDACI ODPADŮ NEKONTAMINOVANÝCH - 17 05 04  VYTĚŽENÉ ZEMINY A HORNINY -  II. TŘÍDA TĚŽITELNOSTI VČETNĚ DOPRAVY</t>
  </si>
  <si>
    <t>odpad pro odkopu pro spodní stavbu železnic 9,48*1,8 = 17,064 [A] _x000d_
Celkem 17,064 = 17,064 [B] _x000d_
Celkem 17,064 = 17,064 [C]_x000d_</t>
  </si>
  <si>
    <t>R015130</t>
  </si>
  <si>
    <t xml:space="preserve">POPLATKY ZA LIKVIDACI ODPADŮ NEKONTAMINOVANÝCH - 17 03 02  VYBOURANÝ ASFALTOVÝ BETON BEZ DEHTU VČETNĚ DOPRAVY</t>
  </si>
  <si>
    <t>poplatek za uložení vybouraného živičného krytu 100*1,2*2,2 = 264,000 [A] _x000d_
Celkem 264 = 264,000 [B] _x000d_
Celkem 264 = 264,000 [C]_x000d_</t>
  </si>
  <si>
    <t>113138</t>
  </si>
  <si>
    <t>ODSTRANĚNÍ KRYTU ZPEVNĚNÝCH PLOCH S ASFALT POJIVEM, ODVOZ DO 20KM</t>
  </si>
  <si>
    <t>odstranění stávajícího živičného krytu 85,31*0,12 = 10,237 [A] _x000d_
odstranění stávajícího živičného krytu 14,69*0,04 = 0,588 [B] _x000d_
Celkové množství = 10,825 _x000d_
Celkem 10,825 = 10,825 [B] _x000d_
Celkem 10,825 = 10,825 [E]_x000d_</t>
  </si>
  <si>
    <t xml:space="preserve"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</t>
  </si>
  <si>
    <t>odkop pro štěrbinový žlab 1,2*0,8*8 = 7,680 [A] _x000d_
Celkové množství = 7,680 _x000d_
Celkem 7,68 = 7,680 [B] _x000d_
Celkem 7,68 = 7,680 [D]_x000d_</t>
  </si>
  <si>
    <t>Základy</t>
  </si>
  <si>
    <t>272313</t>
  </si>
  <si>
    <t>ZÁKLADY Z PROSTÉHO BETONU DO C16/20</t>
  </si>
  <si>
    <t>zřízení podkladní vrstvy pod základové bloky přejezdové konstrukce (10,8*2*0,2)*2 = 8,640 [A] _x000d_
Celkem 8,64 = 8,640 [B] _x000d_
Celkem 8,64 = 8,640 [C]_x000d_</t>
  </si>
  <si>
    <t xml:space="preserve"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 nátěrů zabraňujících soudržnosti betonu a bednění,
- podpěrné  konstr. (skruže) a lešení všech druhů pro bednění,  vč. ochranných a bezpečnostních opatření a základů těchto konstrukcí a lešení,
- vytvoření kotevních čel, kapes, nálitků a sedel, zřízení  všech  požadovaných  otvorů, 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
Položka nezahrnuje:
- x</t>
  </si>
  <si>
    <t>501101</t>
  </si>
  <si>
    <t>ZŘÍZENÍ KONSTRUKČNÍ VRSTVY TĚLESA ŽELEZNIČNÍHO SPODKU ZE ŠTĚRKODRTI NOVÉ</t>
  </si>
  <si>
    <t>zřízení konstrukční vrstvy ze ŠD v místě zdvihu nivelety komunikace tl. 150 mm 16,413 = 16,413 [A] _x000d_
Celkem 16,413 = 16,413 [B] _x000d_
Celkem 16,413 = 16,413 [C]_x000d_</t>
  </si>
  <si>
    <t>1. Položka obsahuje:
 – nákup a dodání štěrkodrtě v požadované kvalitě podle zadávací dokumentace
 – očištění podkladu, případně zřízení spojovací vrstvy
 – uložení štěrkodrtě dle předepsaného technologického předpisu
 – zřízení podkladní nebo konstrukční vrstvy ze štěrkodrtě bez rozlišení šířky, pokládání vrstvy po etapách, případně dílčích vrstvách, včetně pracovních spar a spojů
 – hutnění na předepsanou míru hutnění
 – průkazní zkoušky, kontrolní zkoušky a kontrolní měření
 – úpravu napojení, ukončení a těsnění podél odvodňovacích zařízení, vpustí, šachet apod.
 – těsnění, tmelení a výplň spar a otvorů
 – ošetření úložiště po celou dobu práce v něm vč. klimatických opatření
 – ztížení v okolí inženýrských vedení, konstrukcí a objektů a jejich dočasné zajištění
 – ztížení provádění včetně hutnění ve ztížených podmínkách a stísněných prostorech
 – úpravu povrchu vrstvy
2. Položka neobsahuje:
 X
3. Způsob měření:
Měří se metr krychlový.</t>
  </si>
  <si>
    <t>572111</t>
  </si>
  <si>
    <t>INFILTRAČNÍ POSTŘIK ASFALTOVÝ DO 0,5KG/M2</t>
  </si>
  <si>
    <t>infiltrační postřik mezi živičným krytem a podkladní vrstvou 92 = 92,000 [A] _x000d_
Celkem 92 = 92,000 [B] _x000d_
Celkem 92 = 92,000 [C]_x000d_</t>
  </si>
  <si>
    <t>Položka zahrnuje:
- dodání všech předepsaných materiálů pro postřiky v předepsaném množství
- provedení dle předepsaného technologického předpisu
- zřízení vrstvy bez rozlišení šířky, pokládání vrstvy po etapách
- úpravu napojení, ukončení
Položka nezahrnuje:
- x</t>
  </si>
  <si>
    <t>572211</t>
  </si>
  <si>
    <t>SPOJOVACÍ POSTŘIK Z ASFALTU DO 0,5KG/M2</t>
  </si>
  <si>
    <t>spojovací posřik mezi vrstvami živičného krytu 100 = 100,000 [A] _x000d_
Celkem 100 = 100,000 [B] _x000d_
Celkem 100 = 100,000 [C]_x000d_</t>
  </si>
  <si>
    <t>574A33</t>
  </si>
  <si>
    <t>ASFALTOVÝ BETON PRO OBRUSNÉ VRSTVY ACO 11 TL. 40MM</t>
  </si>
  <si>
    <t>zřízení nové živičné vrstvy 100 = 100,000 [A] _x000d_
Celkem 100 = 100,000 [B] _x000d_
Celkem 100 = 100,000 [C]_x000d_</t>
  </si>
  <si>
    <t>Položka zahrnuje:
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Položka nezahrnuje:
- postřiky, nátěry
- těsnění podél obrubníků, dilatačních zařízení, odvodňovacích proužků, odvodňovačů, vpustí, šachet a pod.</t>
  </si>
  <si>
    <t>574E76</t>
  </si>
  <si>
    <t>ASFALTOVÝ BETON PRO PODKLADNÍ VRSTVY ACP 16+, 16S TL. 80MM</t>
  </si>
  <si>
    <t>zřízení nové živičné vrstvy 92 = 92,000 [A] _x000d_
Celkem 92 = 92,000 [B] _x000d_
Celkem 92 = 92,000 [C]_x000d_</t>
  </si>
  <si>
    <t>6</t>
  </si>
  <si>
    <t>Úpravy povrchů, podlahy, výplně otvorů</t>
  </si>
  <si>
    <t>631452</t>
  </si>
  <si>
    <t>CEMENTOVÝ POTĚR TL DO 40MM S VLOŽKOU Z DRÁT SÍTÍ</t>
  </si>
  <si>
    <t>zřízení podkladní vrstvy pod štěrbinový žlab s kari sítí 1,3*7,54 = 9,802 [A] _x000d_
Celkem 9,802 = 9,802 [B] _x000d_
Celkem 9,802 = 9,802 [C]_x000d_</t>
  </si>
  <si>
    <t>Položka zahrnuje:
- dodávku veškerého materiálu potřebného pro předepsanou úpravu v předepsané kvalitě
- nutné vyspravení podkladu, případně zatření spar
- položení vrstvy v předepsané tloušťce
- potřebná lešení a podpěrné konstrukce
Položka nezahrnuje:
- x</t>
  </si>
  <si>
    <t>914151</t>
  </si>
  <si>
    <t>DOPRAVNÍ ZNAČKY ZÁKLAD VELIKOSTI HLINÍK NEREFLEX - DODÁVKA A MONTÁŽ</t>
  </si>
  <si>
    <t>osazení dopravních značek A29 2 = 2,000 [A] _x000d_
Celkem 2 = 2,000 [B] _x000d_
Celkem 2 = 2,000 [C]_x000d_</t>
  </si>
  <si>
    <t>Položka zahrnuje:
- dodávku a montáž značek v požadovaném provedení
Položka nezahrnuje:
- x</t>
  </si>
  <si>
    <t>914153</t>
  </si>
  <si>
    <t>DOPRAVNÍ ZNAČKY ZÁKLADNÍ VELIKOSTI HLINÍKOVÉ NEREFLEXNÍ - DEMONTÁŽ</t>
  </si>
  <si>
    <t>demontáž stávajících dopravních značek A30 2 = 2,000 [A] _x000d_
Celkem 2 = 2,000 [B] _x000d_
Celkem 2 = 2,000 [C]_x000d_</t>
  </si>
  <si>
    <t>Položka zahrnuje:
- odstranění, demontáž a odklizení materiálu s odvozem na předepsané místo
Položka nezahrnuje:
- x</t>
  </si>
  <si>
    <t>915211</t>
  </si>
  <si>
    <t>VODOROVNÉ DOPRAVNÍ ZNAČENÍ PLASTEM HLADKÉ - DODÁVKA A POKLÁDKA</t>
  </si>
  <si>
    <t>optická brzda V18 8 = 8,000 [A] _x000d_
Celkem 8 = 8,000 [B] _x000d_
Celkem 8 = 8,000 [C]_x000d_</t>
  </si>
  <si>
    <t>Položka zahrnuje:
- dodání a pokládku nátěrového materiálu
- předznačení a reflexní úpravu
Položka nezahrnuje:
- x
Způsob měření:
- měří se pouze natíraná plocha</t>
  </si>
  <si>
    <t>919114</t>
  </si>
  <si>
    <t>ŘEZÁNÍ ASFALTOVÉHO KRYTU VOZOVEK TL DO 200MM</t>
  </si>
  <si>
    <t>dělení živičného krytu na obou stranách komunikace 6,8+8,1 = 14,900 [A] _x000d_
Celkem 14,9 = 14,900 [B] _x000d_
Celkem 14,9 = 14,900 [C]_x000d_</t>
  </si>
  <si>
    <t>Položka zahrnuje:
- řezání vozovkové vrstvy v předepsané tloušťce
- spotřeba vody
Položka nezahrnuje:
- x</t>
  </si>
  <si>
    <t>921112</t>
  </si>
  <si>
    <t>ŽELEZNIČNÍ PŘEJEZD CELOPRYŽOVÝ NA BETONOVÝCH PRAŽCÍCH</t>
  </si>
  <si>
    <t>zřízení celopryžové přejezdové konstrukce 35 = 35,000 [A] _x000d_
Celkem 35 = 35,000 [B] _x000d_
Celkem 35 = 35,000 [C]_x000d_</t>
  </si>
  <si>
    <t>1. Položka obsahuje:
 – úpravu a hutnění podloží přejezdové konstrukce
 – dodávku přejezdové konstrukce s veškerými prvky a částmi daného typu přejezdové konstrukce včetně závěrných zídek a jejich betonového základu dle odpovídajících vzorových listů a TKP
 – montáž přejezdové konstrukce z dílů a součástí na místě při přerušení železničního a silničního provozu
 – speciální montážní nářadí, závěsné zařízení
 – ochranné náběhy, koncové i mezilehlé zarážky, podélnou fixaci atd.
 – příplatky za ztížené podmínky vyskytující se při zřízení přejezdu, např. za překážky na straně koleje ap.
2. Položka neobsahuje:
 – zřízení, pronájem a odstranění dopravního značení objízdné trasy
 – úpravy koleje (např. posun pražců, doplnění kolejového lože, směrová a výšková úprava)
 – silniční panely v přechodu těles
 – prahovou vpusť
3. Způsob měření:
Měří se půdorysná plocha (pojízdná nebo pochozí) vlastní přejezdové konstrukce tvořené daným systémem. kolejnice a žlábky se z plochy neodečítají. Do plochy se nezapočítávají ochranné klíny, prahové vpusti apod.</t>
  </si>
  <si>
    <t>93118</t>
  </si>
  <si>
    <t>VÝPLŇ DILATAČNÍCH SPAR Z POLYSTYRENU</t>
  </si>
  <si>
    <t>výplň dilatačních spar z EPS 70 mezi živičnou vrstvou a štěrbinovým žlabem 0,07*0,5*7,54*2 = 0,528 [A] _x000d_
Celkem 0,528 = 0,528 [B] _x000d_
Celkem 0,528 = 0,528 [C]_x000d_</t>
  </si>
  <si>
    <t>Položka zahrnuje:
- dodávku a osazení předepsaného materiálu
- očištění ploch spáry před úpravou
- očištění okolí spáry po úpravě
Položka nezahrnuje:
- x</t>
  </si>
  <si>
    <t>931312</t>
  </si>
  <si>
    <t>TĚSNĚNÍ DILATAČ SPAR ASF ZÁLIVKOU PRŮŘ DO 200MM2</t>
  </si>
  <si>
    <t>zřízení asfaltové zálivky v místě napojení nově zřízené živičné vrstvy na stávající živičnou vrstvu a štěrbinový žlab 8,1+6,1+6,2+6,8 = 27,200 [A] _x000d_
Celkem 27,2 = 27,200 [B] _x000d_
Celkem 27,2 = 27,200 [C]_x000d_</t>
  </si>
  <si>
    <t>Položka zahrnuje:
- dodávku a osazení předepsaného materiálu
- očištění ploch spáry před úpravou
- očištění okolí spáry po úpravě
Položka nezahrnuje:
- těsnící profil</t>
  </si>
  <si>
    <t>93134</t>
  </si>
  <si>
    <t>TĚSNĚNÍ DILATAČNÍCH SPAR ASFALTOVOU PÁSKOU</t>
  </si>
  <si>
    <t>zřízení asfaltové pásky u závěrných zídek 7,3+7,5 = 14,800 [A] _x000d_
Celkem 14,8 = 14,800 [B] _x000d_
Celkem 14,8 = 14,800 [C]_x000d_</t>
  </si>
  <si>
    <t>96657</t>
  </si>
  <si>
    <t>ODSTRANĚNÍ ŽLABŮ Z DÍLCŮ (VČET ŠTĚRBINOVÝCH) ŠÍŘKY 500MM</t>
  </si>
  <si>
    <t>demontáž původního odvodnění 7,66 = 7,660 [A] _x000d_
Celkem 7,66 = 7,660 [B] _x000d_
Celkem 7,66 = 7,660 [C]_x000d_</t>
  </si>
  <si>
    <t>Položka zahrnuje:
- vybourání žlabů včetně podkladních vrstev a eventuelních mříží
- veškerou manipulaci s vybouranou sutí a hmotami včetně uložení na skládku
Položka nezahrnuje:
- poplatek za skládku, vykáže se v samostatné položce 014** (s výjimkou malého množství bouraného materiálu, kde je možné poplatek zahrnout do jednotkové ceny bourání – tento fakt musí být uveden v doplňujícím textu k položce)</t>
  </si>
  <si>
    <t>R93513</t>
  </si>
  <si>
    <t>ŠTĚRBINOVÉ ŽLABY Z BET DÍLCŮ ŠÍŘ 700MM VÝŠ 600MM</t>
  </si>
  <si>
    <t>zřízení nového ŽB žlabu 7,54 = 7,540 [A] _x000d_
Celkem 7,54 = 7,540 [B] _x000d_
Celkem 7,54 = 7,540 [C]_x000d_</t>
  </si>
  <si>
    <t>SO340.11.01</t>
  </si>
  <si>
    <t>Pokládka a montáž</t>
  </si>
  <si>
    <t>742G32</t>
  </si>
  <si>
    <t>KABEL NN DVOU- A TŘÍŽÍLOVÝ CU S PLASTOVOU IZOLACÍ STÍNĚNÝ OD 4 DO 16 MM2</t>
  </si>
  <si>
    <t>z výkresu č. 002 a TZ _x000d_
Celkem 10 = 10,000 [B] _x000d_
Celkem 10 = 10,000 [C]_x000d_</t>
  </si>
  <si>
    <t>742P13</t>
  </si>
  <si>
    <t>ZATAŽENÍ KABELU DO CHRÁNIČKY - KABEL DO 4 KG/M</t>
  </si>
  <si>
    <t>z výkresu č. 002 a TZ _x000d_
Celkem 2 = 2,000 [B] _x000d_
Celkem 2 = 2,000 [C]_x000d_</t>
  </si>
  <si>
    <t>744613</t>
  </si>
  <si>
    <t>JISTIČ JEDNOPÓLOVÝ (10 KA) OD 13 DO 20 A</t>
  </si>
  <si>
    <t>z výkresu č. 003 a TZ _x000d_
Celkem 1 = 1,000 [B] _x000d_
Celkem 1 = 1,000 [C]_x000d_</t>
  </si>
  <si>
    <t>744J21</t>
  </si>
  <si>
    <t>SILOVÝ KOMPLETNÍ PŘEPÍNAČ 1-0-1 JEDNO-DVOUPÓLOVÝ DO 32 A</t>
  </si>
  <si>
    <t>744Q22</t>
  </si>
  <si>
    <t>SVODIČ PŘEPĚTÍ TYP 1+2 (TŘÍDA B+C) 3-4 PÓLOVÝ</t>
  </si>
  <si>
    <t>R744P04</t>
  </si>
  <si>
    <t>ODDĚLOVACÍ TLUMIVKA 16A</t>
  </si>
  <si>
    <t>z výkresu č. 003 a TZ _x000d_
Celkem 2 = 2,000 [B] _x000d_
Celkem 2 = 2,000 [C]_x000d_</t>
  </si>
  <si>
    <t>1. Položka obsahuje: – veškerý spojovací materiál vč. připojovacího vedení – technický popis viz. projektová dokumentace 2. Položka neobsahuje: X 3. Způsob měření: Udává se počet kusů kompletní konstrukce nebo práce.</t>
  </si>
  <si>
    <t>744R11</t>
  </si>
  <si>
    <t>SVORKA DO 2,5 MM2</t>
  </si>
  <si>
    <t>z výkresu č. 003 a TZ _x000d_
Celkem 3 = 3,000 [B] _x000d_
Celkem 3 = 3,000 [C]_x000d_</t>
  </si>
  <si>
    <t>744R12</t>
  </si>
  <si>
    <t>SVORKA OD 4 DO 16 MM2</t>
  </si>
  <si>
    <t>744R13</t>
  </si>
  <si>
    <t>SVORKA OD 25 DO 50 MM2</t>
  </si>
  <si>
    <t>z výkresu č. 003 a TZ _x000d_
Celkem 4 = 4,000 [B] _x000d_
Celkem 4 = 4,000 [C]_x000d_</t>
  </si>
  <si>
    <t>741413</t>
  </si>
  <si>
    <t>ZÁSUVKA/PŘÍVODKA PRŮMYSLOVÁ, KRYTÍ IP 44 400 V, DO 63 A</t>
  </si>
  <si>
    <t>747111</t>
  </si>
  <si>
    <t>KONTROLA SILOVÝCH ROZVADĚČŮ NN, 1 POLE</t>
  </si>
  <si>
    <t>747701</t>
  </si>
  <si>
    <t>DOKONČOVACÍ MONTÁŽNÍ PRÁCE NA ELEKTRICKÉM ZAŘÍZENÍ</t>
  </si>
  <si>
    <t>R759999</t>
  </si>
  <si>
    <t>PODÍL PŘIDRUŽENÝCH MONTÁŽNÍCH PRACÍ A MATERIÁLU</t>
  </si>
  <si>
    <t>podíl přidružených motážních prací a materiálu</t>
  </si>
  <si>
    <t>R29611</t>
  </si>
  <si>
    <t>z TZ _x000d_
Celkem 16 = 16,000 [B] _x000d_
Celkem 16 = 16,000 [C]_x000d_</t>
  </si>
  <si>
    <t>R2940</t>
  </si>
  <si>
    <t>OSTATNÍ POŽADAVKY - VYPRACOVÁNÍ DOKUMENTACE</t>
  </si>
  <si>
    <t>zahrnuje veškeré náklady spojené s objednatelem požadovanými pracemi</t>
  </si>
  <si>
    <t>SO 98-98</t>
  </si>
  <si>
    <t>Dokumentace stavby</t>
  </si>
  <si>
    <t>VSEOB001</t>
  </si>
  <si>
    <t>Dokumentace skutečného provedení stavby, geodetická část</t>
  </si>
  <si>
    <t>Vypracování vybrané části dokumentace skutečného provedení (DSPS)</t>
  </si>
  <si>
    <t>v předepsaném rozsahu a počtu dle VTP a ZTP _x000d_
Celkem 1 = 1,000 [B] _x000d_
Celkem 1 = 1,000 [C]_x000d_</t>
  </si>
  <si>
    <t xml:space="preserve">Položka zahrnuje veškeré činnosti nezbytné k vypracování dokumentace skutečného provedení dle SOD na zhotovení stavby a v rozsahu vyhlášky č. 499/2006 Sb., v platném znění,  a dle požadavků VTP a ZTP. Jedná se o souhrn činností zahrnujících vyhotovení geodetické části dokumentace skutečného provedení stavby, která mimo jiné zahrnuje geodetické měření, zapracování všech změn během výstavby, geometrické plány pro zápis vlastnických a jiných věcných práv do katastru nemovitostí, výsledné měřící protokoly, aktuální údaje apod. Zhotovitel bude postupovat dle požadavků na obsahovou náležitost této části DSPS, která je uvedená v interním předpisu Objednatele - SŽ SM011 Dokumentace staveb Správy železnic, státní organizace. Položka zahrnuje odevzdání dokumentace v předepsaném počtu v listinné i elektronické formě uvedeném v ZTP a VTP.</t>
  </si>
  <si>
    <t>VSEOB002</t>
  </si>
  <si>
    <t>Dokumentace skutečného provedení stavby, technická část</t>
  </si>
  <si>
    <t xml:space="preserve">Položka zahrnuje veškeré činnosti nezbytné k vypracování dokumentace skutečného provedení dle SOD na zhotovení stavby a v rozsahu vyhlášky č. 499/2006 Sb. v platném znění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</si>
  <si>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</si>
  <si>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Dokumentace skutečného provedení stavby, dokladová část</t>
  </si>
  <si>
    <t xml:space="preserve">Položka zahrnuje veškeré činnosti nezbytné k vypracování dokumentace skutečného provedení dle SOD na zhotovení stavby a v rozsahu vyhlášky č. 499/2006 Sb. v platném znění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</si>
  <si>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VSEOB004</t>
  </si>
  <si>
    <t>Dokumentace pro kolaudaci stavby</t>
  </si>
  <si>
    <t xml:space="preserve">Položka zahrnuje veškeré činnosti nezbytné k vypracování dokumentace pro kolaudaci stavby dle požadavků VTP a ZTP.  Jedná se o souhrn činností zahrnujících vyhotovení dokumentace pro kolaudaci   stavby v předepsaném počtu v listinné i elektronické formě.</t>
  </si>
  <si>
    <t>VSEOB005</t>
  </si>
  <si>
    <t>Osvědčení o shodě notifikovanou osobou</t>
  </si>
  <si>
    <t>Zajištění vydání osvědčení o shodě notifikovanou osobou</t>
  </si>
  <si>
    <t xml:space="preserve">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
Položka zahrnuje  všechny nezbytné práce, náklady a zařízení  včetně  všech doprav a pomocného materiálu nutných  pro uskutečnění dané činnosti.</t>
  </si>
  <si>
    <t>VSEOB006</t>
  </si>
  <si>
    <t>Osvědčení o bezpečnosti před uvedením do provozu</t>
  </si>
  <si>
    <t>Zajištění vydání osvědčení o bezpečnosti před uvedením do provozu.</t>
  </si>
  <si>
    <t xml:space="preserve">Položka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
Položka zahrnuje  všechny nezbytné práce, náklady a zařízení  včetně  všech doprav a pomocného materiálu nutných  pro uskutečnění dané činnosti.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</si>
</sst>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8">
    <font>
      <sz val="10"/>
      <name val="Arial"/>
      <family val="2"/>
    </font>
    <font>
      <b/>
      <sz val="16"/>
      <color rgb="FFFFFFFF"/>
      <name val="Arial"/>
    </font>
    <font>
      <b/>
      <sz val="16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i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5200"/>
      </patternFill>
    </fill>
    <fill>
      <patternFill patternType="solid">
        <fgColor rgb="FFD3D3D3"/>
      </patternFill>
    </fill>
    <fill>
      <patternFill patternType="solid">
        <fgColor rgb="FFFFA500"/>
      </patternFill>
    </fill>
    <fill>
      <patternFill patternType="solid">
        <fgColor rgb="FFADD8E6"/>
      </patternFill>
    </fill>
  </fills>
  <borders count="3">
    <border/>
    <border>
      <left style="thin"/>
      <right style="thin"/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3">
    <xf numFmtId="0" fontId="0" fillId="0" borderId="0"/>
    <xf numFmtId="0" fontId="1" fillId="2" borderId="0">
      <alignment horizontal="center" vertical="center" wrapText="1"/>
    </xf>
    <xf numFmtId="0" fontId="2" fillId="0" borderId="0">
      <alignment horizontal="right" vertical="center" wrapText="1"/>
    </xf>
    <xf numFmtId="0" fontId="2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left" vertical="center" wrapText="1"/>
    </xf>
  </cellStyleXfs>
  <cellXfs count="41">
    <xf numFmtId="0" fontId="0" fillId="0" borderId="0" xfId="0"/>
    <xf numFmtId="0" fontId="0" fillId="0" borderId="0" xfId="0"/>
    <xf numFmtId="0" fontId="1" fillId="2" borderId="0" xfId="1">
      <alignment horizontal="center" vertical="center" wrapText="1"/>
    </xf>
    <xf numFmtId="0" fontId="0" fillId="2" borderId="0" xfId="0" applyFill="1"/>
    <xf numFmtId="0" fontId="2" fillId="0" borderId="0" xfId="2">
      <alignment horizontal="right" vertical="center" wrapText="1"/>
    </xf>
    <xf numFmtId="0" fontId="2" fillId="0" borderId="0" xfId="3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4">
      <alignment horizontal="right" vertical="center" wrapText="1"/>
    </xf>
    <xf numFmtId="165" fontId="5" fillId="0" borderId="0" xfId="5" applyNumberFormat="1">
      <alignment horizontal="right" vertical="center" wrapText="1"/>
    </xf>
    <xf numFmtId="0" fontId="4" fillId="3" borderId="1" xfId="6" applyFill="1" applyBorder="1">
      <alignment horizontal="center" vertical="center" wrapText="1"/>
    </xf>
    <xf numFmtId="0" fontId="5" fillId="0" borderId="1" xfId="7" applyBorder="1">
      <alignment horizontal="left" vertical="center" wrapText="1"/>
    </xf>
    <xf numFmtId="165" fontId="5" fillId="0" borderId="1" xfId="8" applyNumberFormat="1" applyBorder="1">
      <alignment horizontal="right" vertical="center" wrapText="1"/>
    </xf>
    <xf numFmtId="0" fontId="5" fillId="0" borderId="1" xfId="8" applyBorder="1">
      <alignment horizontal="right" vertical="center" wrapText="1"/>
    </xf>
    <xf numFmtId="0" fontId="5" fillId="0" borderId="0" xfId="7">
      <alignment horizontal="left" vertical="center" wrapText="1"/>
    </xf>
    <xf numFmtId="165" fontId="5" fillId="0" borderId="0" xfId="8" applyNumberFormat="1">
      <alignment horizontal="right" vertical="center" wrapText="1"/>
    </xf>
    <xf numFmtId="0" fontId="5" fillId="0" borderId="0" xfId="8">
      <alignment horizontal="right" vertical="center" wrapText="1"/>
    </xf>
    <xf numFmtId="0" fontId="0" fillId="4" borderId="0" xfId="0" applyFill="1"/>
    <xf numFmtId="0" fontId="6" fillId="0" borderId="0" xfId="9">
      <alignment horizontal="left" vertical="center" wrapText="1"/>
    </xf>
    <xf numFmtId="0" fontId="6" fillId="0" borderId="0" xfId="10">
      <alignment horizontal="right" vertical="center" wrapText="1"/>
    </xf>
    <xf numFmtId="0" fontId="4" fillId="0" borderId="2" xfId="6" applyBorder="1">
      <alignment horizontal="center" vertical="center" wrapText="1"/>
    </xf>
    <xf numFmtId="165" fontId="4" fillId="0" borderId="2" xfId="6" applyNumberFormat="1" applyBorder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0" fontId="4" fillId="0" borderId="0" xfId="11">
      <alignment horizontal="right" vertical="center" wrapText="1"/>
    </xf>
    <xf numFmtId="0" fontId="4" fillId="0" borderId="0" xfId="12">
      <alignment horizontal="left" vertical="center" wrapText="1"/>
    </xf>
    <xf numFmtId="0" fontId="4" fillId="3" borderId="1" xfId="6" applyFill="1" applyBorder="1">
      <alignment horizontal="center" vertical="center" wrapText="1"/>
    </xf>
    <xf numFmtId="0" fontId="0" fillId="3" borderId="1" xfId="0" applyFill="1" applyBorder="1"/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5" borderId="2" xfId="0" applyNumberFormat="1" applyFill="1" applyBorder="1" applyAlignment="1" applyProtection="1">
      <alignment horizontal="center"/>
      <protection locked="0"/>
    </xf>
    <xf numFmtId="165" fontId="4" fillId="0" borderId="2" xfId="6" applyNumberFormat="1" applyBorder="1">
      <alignment horizontal="center" vertical="center" wrapText="1"/>
    </xf>
    <xf numFmtId="165" fontId="0" fillId="0" borderId="0" xfId="0" applyNumberFormat="1"/>
    <xf numFmtId="0" fontId="7" fillId="0" borderId="2" xfId="0" applyFont="1" applyBorder="1" applyAlignment="1">
      <alignment wrapText="1"/>
    </xf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4" fillId="0" borderId="2" xfId="6" applyBorder="1">
      <alignment horizontal="center" vertical="center" wrapText="1"/>
    </xf>
  </cellXfs>
  <cellStyles count="13">
    <cellStyle name="Normal" xfId="0" builtinId="0" customBuiltin="1"/>
    <cellStyle name="RekapitulaceCenyNadpisStyle" xfId="1"/>
    <cellStyle name="StavbaSignStyle" xfId="2"/>
    <cellStyle name="StavbaNameStyle" xfId="3"/>
    <cellStyle name="RekapitulaceCenyTextStyle" xfId="4"/>
    <cellStyle name="RekapitulaceCenyStyle" xfId="5"/>
    <cellStyle name="NadpisySloupcuStyle" xfId="6"/>
    <cellStyle name="NormalLeftStyle" xfId="7"/>
    <cellStyle name="NormalRightStyle" xfId="8"/>
    <cellStyle name="StavbaRozpocetHeaderLeftStyle" xfId="9"/>
    <cellStyle name="StavbaRozpocetHeaderRightStyle" xfId="10"/>
    <cellStyle name="SmallBoldRightStyle" xfId="11"/>
    <cellStyle name="SmallBoldLeftStyle" xfId="1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5</xdr:col>
      <xdr:colOff>539750</xdr:colOff>
      <xdr:row>3</xdr:row>
      <xdr:rowOff>179705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2.5"/>
  <cols>
    <col min="1" max="1" width="24.726562" style="1" customWidth="1"/>
    <col min="2" max="2" width="61.816406" style="1" customWidth="1"/>
    <col min="3" max="3" width="21.632812" style="1" customWidth="1"/>
    <col min="4" max="4" width="21.632812" style="1" customWidth="1"/>
    <col min="5" max="5" width="21.632812" style="1" customWidth="1"/>
    <col min="6" max="6" width="30.90625" style="1" customWidth="1"/>
  </cols>
  <sheetData>
    <row r="1" ht="56.692913" customHeight="1">
      <c r="A1" s="1"/>
      <c r="B1" s="2" t="s">
        <v>0</v>
      </c>
      <c r="C1" s="3"/>
      <c r="D1" s="3"/>
      <c r="E1" s="3"/>
      <c r="F1" s="3"/>
    </row>
    <row r="2" ht="19.84252" customHeight="1">
      <c r="A2" s="1"/>
      <c r="B2" s="3"/>
      <c r="C2" s="3"/>
      <c r="D2" s="3"/>
      <c r="E2" s="3"/>
      <c r="F2" s="3"/>
    </row>
    <row r="3">
      <c r="A3" s="1"/>
      <c r="B3" s="3"/>
      <c r="C3" s="3"/>
      <c r="D3" s="3"/>
      <c r="E3" s="3"/>
      <c r="F3" s="3"/>
    </row>
    <row r="4" ht="39.68504" customHeight="1">
      <c r="A4" s="4" t="s">
        <v>1</v>
      </c>
      <c r="B4" s="5" t="s">
        <v>2</v>
      </c>
      <c r="C4" s="1"/>
      <c r="D4" s="1"/>
      <c r="E4" s="1"/>
      <c r="F4" s="6" t="s">
        <v>3</v>
      </c>
    </row>
    <row r="6" ht="13">
      <c r="B6" s="7" t="s">
        <v>4</v>
      </c>
      <c r="C6" s="8">
        <f>0+C10+C13+C15+C17+C19</f>
        <v>0</v>
      </c>
    </row>
    <row r="7" ht="13">
      <c r="B7" s="7" t="s">
        <v>5</v>
      </c>
      <c r="C7" s="8">
        <f>0+E10+E13+E15+E17+E19</f>
        <v>0</v>
      </c>
    </row>
    <row r="9" ht="13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</row>
    <row r="10">
      <c r="A10" s="10" t="s">
        <v>12</v>
      </c>
      <c r="B10" s="10" t="s">
        <v>13</v>
      </c>
      <c r="C10" s="11">
        <f>SUM(C11:C12)</f>
        <v>0</v>
      </c>
      <c r="D10" s="11">
        <f>SUM(D11:D12)</f>
        <v>0</v>
      </c>
      <c r="E10" s="11">
        <f>C10+D10</f>
        <v>0</v>
      </c>
      <c r="F10" s="12">
        <f>SUM(F11:F12)</f>
        <v>0</v>
      </c>
    </row>
    <row r="11">
      <c r="A11" s="10" t="s">
        <v>14</v>
      </c>
      <c r="B11" s="10" t="s">
        <v>15</v>
      </c>
      <c r="C11" s="11">
        <f>'D.1.2_PS 430.11.01'!M3</f>
        <v>0</v>
      </c>
      <c r="D11" s="11">
        <f>SUMIFS('D.1.2_PS 430.11.01'!O:O,'D.1.2_PS 430.11.01'!A:A,"P")</f>
        <v>0</v>
      </c>
      <c r="E11" s="11">
        <f>C11+D11</f>
        <v>0</v>
      </c>
      <c r="F11" s="12">
        <f>'D.1.2_PS 430.11.01'!T7</f>
        <v>0</v>
      </c>
    </row>
    <row r="12">
      <c r="A12" s="10" t="s">
        <v>16</v>
      </c>
      <c r="B12" s="10" t="s">
        <v>17</v>
      </c>
      <c r="C12" s="11">
        <f>D.1.2_PS580.11.01!M3</f>
        <v>0</v>
      </c>
      <c r="D12" s="11">
        <f>SUMIFS(D.1.2_PS580.11.01!O:O,D.1.2_PS580.11.01!A:A,"P")</f>
        <v>0</v>
      </c>
      <c r="E12" s="11">
        <f>C12+D12</f>
        <v>0</v>
      </c>
      <c r="F12" s="12">
        <f>D.1.2_PS580.11.01!T7</f>
        <v>0</v>
      </c>
    </row>
    <row r="13">
      <c r="A13" s="10" t="s">
        <v>18</v>
      </c>
      <c r="B13" s="10" t="s">
        <v>19</v>
      </c>
      <c r="C13" s="11">
        <f>SUM(C14)</f>
        <v>0</v>
      </c>
      <c r="D13" s="11">
        <f>SUM(D14)</f>
        <v>0</v>
      </c>
      <c r="E13" s="11">
        <f>C13+D13</f>
        <v>0</v>
      </c>
      <c r="F13" s="12">
        <f>SUM(F14)</f>
        <v>0</v>
      </c>
    </row>
    <row r="14">
      <c r="A14" s="10" t="s">
        <v>20</v>
      </c>
      <c r="B14" s="10" t="s">
        <v>21</v>
      </c>
      <c r="C14" s="11">
        <f>D.2.1.1.0_SO111.11.01!M3</f>
        <v>0</v>
      </c>
      <c r="D14" s="11">
        <f>SUMIFS(D.2.1.1.0_SO111.11.01!O:O,D.2.1.1.0_SO111.11.01!A:A,"P")</f>
        <v>0</v>
      </c>
      <c r="E14" s="11">
        <f>C14+D14</f>
        <v>0</v>
      </c>
      <c r="F14" s="12">
        <f>D.2.1.1.0_SO111.11.01!T7</f>
        <v>0</v>
      </c>
    </row>
    <row r="15">
      <c r="A15" s="10" t="s">
        <v>22</v>
      </c>
      <c r="B15" s="10" t="s">
        <v>23</v>
      </c>
      <c r="C15" s="11">
        <f>SUM(C16)</f>
        <v>0</v>
      </c>
      <c r="D15" s="11">
        <f>SUM(D16)</f>
        <v>0</v>
      </c>
      <c r="E15" s="11">
        <f>C15+D15</f>
        <v>0</v>
      </c>
      <c r="F15" s="12">
        <f>SUM(F16)</f>
        <v>0</v>
      </c>
    </row>
    <row r="16">
      <c r="A16" s="10" t="s">
        <v>24</v>
      </c>
      <c r="B16" s="10" t="s">
        <v>25</v>
      </c>
      <c r="C16" s="11">
        <f>D.2.1.3_SO131.11.01!M3</f>
        <v>0</v>
      </c>
      <c r="D16" s="11">
        <f>SUMIFS(D.2.1.3_SO131.11.01!O:O,D.2.1.3_SO131.11.01!A:A,"P")</f>
        <v>0</v>
      </c>
      <c r="E16" s="11">
        <f>C16+D16</f>
        <v>0</v>
      </c>
      <c r="F16" s="12">
        <f>D.2.1.3_SO131.11.01!T7</f>
        <v>0</v>
      </c>
    </row>
    <row r="17">
      <c r="A17" s="10" t="s">
        <v>26</v>
      </c>
      <c r="B17" s="10" t="s">
        <v>27</v>
      </c>
      <c r="C17" s="11">
        <f>SUM(C18)</f>
        <v>0</v>
      </c>
      <c r="D17" s="11">
        <f>SUM(D18)</f>
        <v>0</v>
      </c>
      <c r="E17" s="11">
        <f>C17+D17</f>
        <v>0</v>
      </c>
      <c r="F17" s="12">
        <f>SUM(F18)</f>
        <v>0</v>
      </c>
    </row>
    <row r="18">
      <c r="A18" s="10" t="s">
        <v>28</v>
      </c>
      <c r="B18" s="10" t="s">
        <v>29</v>
      </c>
      <c r="C18" s="11">
        <f>D.2.3.6_SO340.11.01!M3</f>
        <v>0</v>
      </c>
      <c r="D18" s="11">
        <f>SUMIFS(D.2.3.6_SO340.11.01!O:O,D.2.3.6_SO340.11.01!A:A,"P")</f>
        <v>0</v>
      </c>
      <c r="E18" s="11">
        <f>C18+D18</f>
        <v>0</v>
      </c>
      <c r="F18" s="12">
        <f>D.2.3.6_SO340.11.01!T7</f>
        <v>0</v>
      </c>
    </row>
    <row r="19">
      <c r="A19" s="10" t="s">
        <v>30</v>
      </c>
      <c r="B19" s="10" t="s">
        <v>31</v>
      </c>
      <c r="C19" s="11">
        <f>SUM(C20)</f>
        <v>0</v>
      </c>
      <c r="D19" s="11">
        <f>SUM(D20)</f>
        <v>0</v>
      </c>
      <c r="E19" s="11">
        <f>C19+D19</f>
        <v>0</v>
      </c>
      <c r="F19" s="12">
        <f>SUM(F20)</f>
        <v>0</v>
      </c>
    </row>
    <row r="20">
      <c r="A20" s="10" t="s">
        <v>32</v>
      </c>
      <c r="B20" s="10" t="s">
        <v>33</v>
      </c>
      <c r="C20" s="11">
        <f>'D.9.8_SO 98-98'!M3</f>
        <v>0</v>
      </c>
      <c r="D20" s="11">
        <f>SUMIFS('D.9.8_SO 98-98'!O:O,'D.9.8_SO 98-98'!A:A,"P")</f>
        <v>0</v>
      </c>
      <c r="E20" s="11">
        <f>C20+D20</f>
        <v>0</v>
      </c>
      <c r="F20" s="12">
        <f>'D.9.8_SO 98-98'!T7</f>
        <v>0</v>
      </c>
    </row>
    <row r="21">
      <c r="A21" s="13"/>
      <c r="B21" s="13"/>
      <c r="C21" s="14"/>
      <c r="D21" s="14"/>
      <c r="E21" s="14"/>
      <c r="F21" s="15"/>
    </row>
  </sheetData>
  <sheetProtection sheet="1" objects="1" scenarios="1" spinCount="100000" saltValue="MVHD/uNvvn9E3P8UXnYgMlTu/683RlciYfzQuUj7g/k0CTvZ3w6xxuFP4gP2rdZgGVeH684VGKVCWZSmyXniwg==" hashValue="dTJVZtcA/d+jgk9r0D+Qz+2KRxuoLiGQQEh+pz3muYpUa4PYegr8Be3Qw+ugXQkyVcuca9Thwt3rd9zfEyEPFg==" algorithmName="SHA-512" password="90A8"/>
  <mergeCells count="3">
    <mergeCell ref="A1:A3"/>
    <mergeCell ref="B1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19" t="s">
        <v>37</v>
      </c>
      <c r="M3" s="20">
        <f>0+M9+M70+M155+M220+M281+M330+M371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37</v>
      </c>
      <c r="D5" s="22"/>
      <c r="E5" s="23" t="s">
        <v>15</v>
      </c>
      <c r="O5">
        <v>0.20999999999999999</v>
      </c>
    </row>
    <row r="6">
      <c r="A6" s="24" t="s">
        <v>42</v>
      </c>
      <c r="B6" s="24" t="s">
        <v>43</v>
      </c>
      <c r="C6" s="24" t="s">
        <v>44</v>
      </c>
      <c r="D6" s="24" t="s">
        <v>45</v>
      </c>
      <c r="E6" s="24" t="s">
        <v>46</v>
      </c>
      <c r="F6" s="24" t="s">
        <v>47</v>
      </c>
      <c r="G6" s="24" t="s">
        <v>48</v>
      </c>
      <c r="H6" s="24" t="s">
        <v>49</v>
      </c>
      <c r="I6" s="24" t="s">
        <v>50</v>
      </c>
      <c r="J6" s="24" t="s">
        <v>51</v>
      </c>
      <c r="K6" s="24"/>
      <c r="L6" s="24" t="s">
        <v>51</v>
      </c>
      <c r="M6" s="25"/>
      <c r="N6" s="24" t="s">
        <v>52</v>
      </c>
    </row>
    <row r="7">
      <c r="A7" s="24"/>
      <c r="B7" s="24"/>
      <c r="C7" s="24"/>
      <c r="D7" s="24"/>
      <c r="E7" s="24"/>
      <c r="F7" s="24"/>
      <c r="G7" s="24"/>
      <c r="H7" s="24"/>
      <c r="I7" s="24"/>
      <c r="J7" s="25"/>
      <c r="K7" s="25"/>
      <c r="L7" s="25"/>
      <c r="M7" s="25"/>
      <c r="N7" s="24"/>
      <c r="S7" s="1" t="s">
        <v>53</v>
      </c>
      <c r="T7">
        <f>COUNTIFS(L9:L388,"=0",A9:A388,"P")+COUNTIFS(L9:L388,"",A9:A388,"P")+SUM(Q9:Q388)</f>
        <v>0</v>
      </c>
    </row>
    <row r="8" ht="13">
      <c r="A8" s="24"/>
      <c r="B8" s="24"/>
      <c r="C8" s="24"/>
      <c r="D8" s="24"/>
      <c r="E8" s="24"/>
      <c r="F8" s="24"/>
      <c r="G8" s="24"/>
      <c r="H8" s="24"/>
      <c r="I8" s="24"/>
      <c r="J8" s="25"/>
      <c r="K8" s="25"/>
      <c r="L8" s="24" t="s">
        <v>54</v>
      </c>
      <c r="M8" s="24" t="s">
        <v>55</v>
      </c>
      <c r="N8" s="24"/>
    </row>
    <row r="9" ht="13">
      <c r="A9" s="1" t="s">
        <v>56</v>
      </c>
      <c r="C9" s="22" t="s">
        <v>57</v>
      </c>
      <c r="E9" s="23" t="s">
        <v>58</v>
      </c>
      <c r="L9" s="26"/>
      <c r="M9" s="27">
        <f>SUMIFS(M10:M69,A10:A69,"P")</f>
        <v>0</v>
      </c>
      <c r="N9" s="26"/>
    </row>
    <row r="10" ht="25">
      <c r="A10" s="1" t="s">
        <v>59</v>
      </c>
      <c r="B10" s="28">
        <v>1</v>
      </c>
      <c r="C10" s="29" t="s">
        <v>60</v>
      </c>
      <c r="D10" s="28" t="s">
        <v>57</v>
      </c>
      <c r="E10" s="30" t="s">
        <v>61</v>
      </c>
      <c r="F10" s="31" t="s">
        <v>62</v>
      </c>
      <c r="G10" s="32">
        <v>1.0149999999999999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35">
        <f>ROUND(G10*L10,P4)</f>
        <v>0</v>
      </c>
      <c r="N10" s="19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66</v>
      </c>
    </row>
    <row r="13" ht="62.5">
      <c r="A13" s="1" t="s">
        <v>67</v>
      </c>
      <c r="E13" s="30" t="s">
        <v>68</v>
      </c>
    </row>
    <row r="14" ht="13">
      <c r="A14" s="1" t="s">
        <v>59</v>
      </c>
      <c r="B14" s="28">
        <v>2</v>
      </c>
      <c r="C14" s="29" t="s">
        <v>69</v>
      </c>
      <c r="D14" s="28" t="s">
        <v>57</v>
      </c>
      <c r="E14" s="30" t="s">
        <v>70</v>
      </c>
      <c r="F14" s="31" t="s">
        <v>71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35">
        <f>ROUND(G14*L14,P4)</f>
        <v>0</v>
      </c>
      <c r="N14" s="19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72</v>
      </c>
    </row>
    <row r="17">
      <c r="A17" s="1" t="s">
        <v>67</v>
      </c>
      <c r="E17" s="30" t="s">
        <v>73</v>
      </c>
    </row>
    <row r="18" ht="13">
      <c r="A18" s="1" t="s">
        <v>59</v>
      </c>
      <c r="B18" s="28">
        <v>3</v>
      </c>
      <c r="C18" s="29" t="s">
        <v>74</v>
      </c>
      <c r="D18" s="28" t="s">
        <v>57</v>
      </c>
      <c r="E18" s="30" t="s">
        <v>75</v>
      </c>
      <c r="F18" s="31" t="s">
        <v>76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35">
        <f>ROUND(G18*L18,P4)</f>
        <v>0</v>
      </c>
      <c r="N18" s="19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72</v>
      </c>
    </row>
    <row r="21">
      <c r="A21" s="1" t="s">
        <v>67</v>
      </c>
      <c r="E21" s="30" t="s">
        <v>77</v>
      </c>
    </row>
    <row r="22" ht="13">
      <c r="A22" s="1" t="s">
        <v>59</v>
      </c>
      <c r="B22" s="28">
        <v>4</v>
      </c>
      <c r="C22" s="29" t="s">
        <v>78</v>
      </c>
      <c r="D22" s="28" t="s">
        <v>57</v>
      </c>
      <c r="E22" s="30" t="s">
        <v>79</v>
      </c>
      <c r="F22" s="31" t="s">
        <v>80</v>
      </c>
      <c r="G22" s="32">
        <v>57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35">
        <f>ROUND(G22*L22,P4)</f>
        <v>0</v>
      </c>
      <c r="N22" s="19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81</v>
      </c>
    </row>
    <row r="25" ht="212.5">
      <c r="A25" s="1" t="s">
        <v>67</v>
      </c>
      <c r="E25" s="30" t="s">
        <v>82</v>
      </c>
    </row>
    <row r="26" ht="13">
      <c r="A26" s="1" t="s">
        <v>59</v>
      </c>
      <c r="B26" s="28">
        <v>5</v>
      </c>
      <c r="C26" s="29" t="s">
        <v>83</v>
      </c>
      <c r="D26" s="28" t="s">
        <v>57</v>
      </c>
      <c r="E26" s="30" t="s">
        <v>84</v>
      </c>
      <c r="F26" s="31" t="s">
        <v>80</v>
      </c>
      <c r="G26" s="32">
        <v>186.375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35">
        <f>ROUND(G26*L26,P4)</f>
        <v>0</v>
      </c>
      <c r="N26" s="19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85</v>
      </c>
    </row>
    <row r="29" ht="212.5">
      <c r="A29" s="1" t="s">
        <v>67</v>
      </c>
      <c r="E29" s="30" t="s">
        <v>82</v>
      </c>
    </row>
    <row r="30" ht="13">
      <c r="A30" s="1" t="s">
        <v>59</v>
      </c>
      <c r="B30" s="28">
        <v>6</v>
      </c>
      <c r="C30" s="29" t="s">
        <v>86</v>
      </c>
      <c r="D30" s="28" t="s">
        <v>57</v>
      </c>
      <c r="E30" s="30" t="s">
        <v>87</v>
      </c>
      <c r="F30" s="31" t="s">
        <v>88</v>
      </c>
      <c r="G30" s="32">
        <v>73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35">
        <f>ROUND(G30*L30,P4)</f>
        <v>0</v>
      </c>
      <c r="N30" s="19" t="s">
        <v>63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64</v>
      </c>
      <c r="E31" s="30" t="s">
        <v>63</v>
      </c>
    </row>
    <row r="32" ht="39">
      <c r="A32" s="1" t="s">
        <v>65</v>
      </c>
      <c r="E32" s="37" t="s">
        <v>89</v>
      </c>
    </row>
    <row r="33">
      <c r="A33" s="1" t="s">
        <v>67</v>
      </c>
      <c r="E33" s="30" t="s">
        <v>90</v>
      </c>
    </row>
    <row r="34" ht="25">
      <c r="A34" s="1" t="s">
        <v>59</v>
      </c>
      <c r="B34" s="28">
        <v>7</v>
      </c>
      <c r="C34" s="29" t="s">
        <v>91</v>
      </c>
      <c r="D34" s="28" t="s">
        <v>57</v>
      </c>
      <c r="E34" s="30" t="s">
        <v>92</v>
      </c>
      <c r="F34" s="31" t="s">
        <v>88</v>
      </c>
      <c r="G34" s="32">
        <v>50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35">
        <f>ROUND(G34*L34,P4)</f>
        <v>0</v>
      </c>
      <c r="N34" s="19" t="s">
        <v>63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64</v>
      </c>
      <c r="E35" s="30" t="s">
        <v>63</v>
      </c>
    </row>
    <row r="36" ht="39">
      <c r="A36" s="1" t="s">
        <v>65</v>
      </c>
      <c r="E36" s="37" t="s">
        <v>93</v>
      </c>
    </row>
    <row r="37" ht="25">
      <c r="A37" s="1" t="s">
        <v>67</v>
      </c>
      <c r="E37" s="30" t="s">
        <v>94</v>
      </c>
    </row>
    <row r="38" ht="13">
      <c r="A38" s="1" t="s">
        <v>59</v>
      </c>
      <c r="B38" s="28">
        <v>8</v>
      </c>
      <c r="C38" s="29" t="s">
        <v>95</v>
      </c>
      <c r="D38" s="28" t="s">
        <v>57</v>
      </c>
      <c r="E38" s="30" t="s">
        <v>96</v>
      </c>
      <c r="F38" s="31" t="s">
        <v>88</v>
      </c>
      <c r="G38" s="32">
        <v>1015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35">
        <f>ROUND(G38*L38,P4)</f>
        <v>0</v>
      </c>
      <c r="N38" s="19" t="s">
        <v>63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64</v>
      </c>
      <c r="E39" s="30" t="s">
        <v>63</v>
      </c>
    </row>
    <row r="40" ht="39">
      <c r="A40" s="1" t="s">
        <v>65</v>
      </c>
      <c r="E40" s="37" t="s">
        <v>97</v>
      </c>
    </row>
    <row r="41">
      <c r="A41" s="1" t="s">
        <v>67</v>
      </c>
      <c r="E41" s="30" t="s">
        <v>90</v>
      </c>
    </row>
    <row r="42" ht="13">
      <c r="A42" s="1" t="s">
        <v>59</v>
      </c>
      <c r="B42" s="28">
        <v>9</v>
      </c>
      <c r="C42" s="29" t="s">
        <v>98</v>
      </c>
      <c r="D42" s="28" t="s">
        <v>57</v>
      </c>
      <c r="E42" s="30" t="s">
        <v>99</v>
      </c>
      <c r="F42" s="31" t="s">
        <v>80</v>
      </c>
      <c r="G42" s="32">
        <v>235.97499999999999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35">
        <f>ROUND(G42*L42,P4)</f>
        <v>0</v>
      </c>
      <c r="N42" s="19" t="s">
        <v>63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64</v>
      </c>
      <c r="E43" s="30" t="s">
        <v>63</v>
      </c>
    </row>
    <row r="44" ht="39">
      <c r="A44" s="1" t="s">
        <v>65</v>
      </c>
      <c r="E44" s="37" t="s">
        <v>100</v>
      </c>
    </row>
    <row r="45" ht="150">
      <c r="A45" s="1" t="s">
        <v>67</v>
      </c>
      <c r="E45" s="30" t="s">
        <v>101</v>
      </c>
    </row>
    <row r="46" ht="13">
      <c r="A46" s="1" t="s">
        <v>59</v>
      </c>
      <c r="B46" s="28">
        <v>10</v>
      </c>
      <c r="C46" s="29" t="s">
        <v>102</v>
      </c>
      <c r="D46" s="28" t="s">
        <v>57</v>
      </c>
      <c r="E46" s="30" t="s">
        <v>103</v>
      </c>
      <c r="F46" s="31" t="s">
        <v>104</v>
      </c>
      <c r="G46" s="32">
        <v>379.25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35">
        <f>ROUND(G46*L46,P4)</f>
        <v>0</v>
      </c>
      <c r="N46" s="19" t="s">
        <v>63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64</v>
      </c>
      <c r="E47" s="30" t="s">
        <v>63</v>
      </c>
    </row>
    <row r="48" ht="39">
      <c r="A48" s="1" t="s">
        <v>65</v>
      </c>
      <c r="E48" s="37" t="s">
        <v>105</v>
      </c>
    </row>
    <row r="49">
      <c r="A49" s="1" t="s">
        <v>67</v>
      </c>
      <c r="E49" s="30" t="s">
        <v>90</v>
      </c>
    </row>
    <row r="50" ht="13">
      <c r="A50" s="1" t="s">
        <v>59</v>
      </c>
      <c r="B50" s="28">
        <v>11</v>
      </c>
      <c r="C50" s="29" t="s">
        <v>106</v>
      </c>
      <c r="D50" s="28" t="s">
        <v>57</v>
      </c>
      <c r="E50" s="30" t="s">
        <v>107</v>
      </c>
      <c r="F50" s="31" t="s">
        <v>88</v>
      </c>
      <c r="G50" s="32">
        <v>56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35">
        <f>ROUND(G50*L50,P4)</f>
        <v>0</v>
      </c>
      <c r="N50" s="19" t="s">
        <v>63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64</v>
      </c>
      <c r="E51" s="30" t="s">
        <v>63</v>
      </c>
    </row>
    <row r="52" ht="39">
      <c r="A52" s="1" t="s">
        <v>65</v>
      </c>
      <c r="E52" s="37" t="s">
        <v>108</v>
      </c>
    </row>
    <row r="53">
      <c r="A53" s="1" t="s">
        <v>67</v>
      </c>
      <c r="E53" s="30" t="s">
        <v>90</v>
      </c>
    </row>
    <row r="54" ht="13">
      <c r="A54" s="1" t="s">
        <v>59</v>
      </c>
      <c r="B54" s="28">
        <v>12</v>
      </c>
      <c r="C54" s="29" t="s">
        <v>109</v>
      </c>
      <c r="D54" s="28" t="s">
        <v>57</v>
      </c>
      <c r="E54" s="30" t="s">
        <v>110</v>
      </c>
      <c r="F54" s="31" t="s">
        <v>88</v>
      </c>
      <c r="G54" s="32">
        <v>965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35">
        <f>ROUND(G54*L54,P4)</f>
        <v>0</v>
      </c>
      <c r="N54" s="19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111</v>
      </c>
    </row>
    <row r="57">
      <c r="A57" s="1" t="s">
        <v>67</v>
      </c>
      <c r="E57" s="30" t="s">
        <v>90</v>
      </c>
    </row>
    <row r="58" ht="13">
      <c r="A58" s="1" t="s">
        <v>59</v>
      </c>
      <c r="B58" s="28">
        <v>13</v>
      </c>
      <c r="C58" s="29" t="s">
        <v>112</v>
      </c>
      <c r="D58" s="28" t="s">
        <v>57</v>
      </c>
      <c r="E58" s="30" t="s">
        <v>113</v>
      </c>
      <c r="F58" s="31" t="s">
        <v>71</v>
      </c>
      <c r="G58" s="32">
        <v>6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35">
        <f>ROUND(G58*L58,P4)</f>
        <v>0</v>
      </c>
      <c r="N58" s="19" t="s">
        <v>63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64</v>
      </c>
      <c r="E59" s="30" t="s">
        <v>63</v>
      </c>
    </row>
    <row r="60" ht="39">
      <c r="A60" s="1" t="s">
        <v>65</v>
      </c>
      <c r="E60" s="37" t="s">
        <v>114</v>
      </c>
    </row>
    <row r="61">
      <c r="A61" s="1" t="s">
        <v>67</v>
      </c>
      <c r="E61" s="30" t="s">
        <v>90</v>
      </c>
    </row>
    <row r="62" ht="25">
      <c r="A62" s="1" t="s">
        <v>59</v>
      </c>
      <c r="B62" s="28">
        <v>14</v>
      </c>
      <c r="C62" s="29" t="s">
        <v>115</v>
      </c>
      <c r="D62" s="28" t="s">
        <v>57</v>
      </c>
      <c r="E62" s="30" t="s">
        <v>116</v>
      </c>
      <c r="F62" s="31" t="s">
        <v>71</v>
      </c>
      <c r="G62" s="32">
        <v>2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35">
        <f>ROUND(G62*L62,P4)</f>
        <v>0</v>
      </c>
      <c r="N62" s="19" t="s">
        <v>63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64</v>
      </c>
      <c r="E63" s="30" t="s">
        <v>63</v>
      </c>
    </row>
    <row r="64" ht="39">
      <c r="A64" s="1" t="s">
        <v>65</v>
      </c>
      <c r="E64" s="37" t="s">
        <v>117</v>
      </c>
    </row>
    <row r="65">
      <c r="A65" s="1" t="s">
        <v>67</v>
      </c>
      <c r="E65" s="30" t="s">
        <v>90</v>
      </c>
    </row>
    <row r="66" ht="25">
      <c r="A66" s="1" t="s">
        <v>59</v>
      </c>
      <c r="B66" s="28">
        <v>15</v>
      </c>
      <c r="C66" s="29" t="s">
        <v>118</v>
      </c>
      <c r="D66" s="28" t="s">
        <v>119</v>
      </c>
      <c r="E66" s="30" t="s">
        <v>120</v>
      </c>
      <c r="F66" s="31" t="s">
        <v>121</v>
      </c>
      <c r="G66" s="32">
        <v>14.800000000000001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35">
        <f>ROUND(G66*L66,P4)</f>
        <v>0</v>
      </c>
      <c r="N66" s="19" t="s">
        <v>63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64</v>
      </c>
      <c r="E67" s="30" t="s">
        <v>63</v>
      </c>
    </row>
    <row r="68" ht="39">
      <c r="A68" s="1" t="s">
        <v>65</v>
      </c>
      <c r="E68" s="37" t="s">
        <v>122</v>
      </c>
    </row>
    <row r="69" ht="162.5">
      <c r="A69" s="1" t="s">
        <v>67</v>
      </c>
      <c r="E69" s="30" t="s">
        <v>123</v>
      </c>
    </row>
    <row r="70" ht="13">
      <c r="A70" s="1" t="s">
        <v>56</v>
      </c>
      <c r="C70" s="22" t="s">
        <v>124</v>
      </c>
      <c r="E70" s="23" t="s">
        <v>125</v>
      </c>
      <c r="L70" s="38"/>
      <c r="M70" s="39">
        <f>SUMIFS(M71:M154,A71:A154,"P")</f>
        <v>0</v>
      </c>
      <c r="N70" s="38"/>
    </row>
    <row r="71" ht="13">
      <c r="A71" s="1" t="s">
        <v>59</v>
      </c>
      <c r="B71" s="28">
        <v>16</v>
      </c>
      <c r="C71" s="29" t="s">
        <v>126</v>
      </c>
      <c r="D71" s="28" t="s">
        <v>57</v>
      </c>
      <c r="E71" s="30" t="s">
        <v>127</v>
      </c>
      <c r="F71" s="31" t="s">
        <v>128</v>
      </c>
      <c r="G71" s="32">
        <v>3.024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129</v>
      </c>
    </row>
    <row r="74" ht="25">
      <c r="A74" s="1" t="s">
        <v>67</v>
      </c>
      <c r="E74" s="30" t="s">
        <v>130</v>
      </c>
    </row>
    <row r="75" ht="13">
      <c r="A75" s="1" t="s">
        <v>59</v>
      </c>
      <c r="B75" s="28">
        <v>17</v>
      </c>
      <c r="C75" s="29" t="s">
        <v>131</v>
      </c>
      <c r="D75" s="28" t="s">
        <v>57</v>
      </c>
      <c r="E75" s="30" t="s">
        <v>132</v>
      </c>
      <c r="F75" s="31" t="s">
        <v>128</v>
      </c>
      <c r="G75" s="32">
        <v>0.12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133</v>
      </c>
    </row>
    <row r="78">
      <c r="A78" s="1" t="s">
        <v>67</v>
      </c>
      <c r="E78" s="30" t="s">
        <v>90</v>
      </c>
    </row>
    <row r="79" ht="13">
      <c r="A79" s="1" t="s">
        <v>59</v>
      </c>
      <c r="B79" s="28">
        <v>18</v>
      </c>
      <c r="C79" s="29" t="s">
        <v>134</v>
      </c>
      <c r="D79" s="28" t="s">
        <v>57</v>
      </c>
      <c r="E79" s="30" t="s">
        <v>135</v>
      </c>
      <c r="F79" s="31" t="s">
        <v>128</v>
      </c>
      <c r="G79" s="32">
        <v>2.6970000000000001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136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137</v>
      </c>
      <c r="D83" s="28" t="s">
        <v>57</v>
      </c>
      <c r="E83" s="30" t="s">
        <v>138</v>
      </c>
      <c r="F83" s="31" t="s">
        <v>128</v>
      </c>
      <c r="G83" s="32">
        <v>0.74399999999999999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139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140</v>
      </c>
      <c r="D87" s="28" t="s">
        <v>57</v>
      </c>
      <c r="E87" s="30" t="s">
        <v>141</v>
      </c>
      <c r="F87" s="31" t="s">
        <v>128</v>
      </c>
      <c r="G87" s="32">
        <v>3.024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129</v>
      </c>
    </row>
    <row r="90">
      <c r="A90" s="1" t="s">
        <v>67</v>
      </c>
      <c r="E90" s="30" t="s">
        <v>90</v>
      </c>
    </row>
    <row r="91" ht="13">
      <c r="A91" s="1" t="s">
        <v>59</v>
      </c>
      <c r="B91" s="28">
        <v>21</v>
      </c>
      <c r="C91" s="29" t="s">
        <v>142</v>
      </c>
      <c r="D91" s="28" t="s">
        <v>124</v>
      </c>
      <c r="E91" s="30" t="s">
        <v>143</v>
      </c>
      <c r="F91" s="31" t="s">
        <v>128</v>
      </c>
      <c r="G91" s="32">
        <v>0.12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133</v>
      </c>
    </row>
    <row r="94">
      <c r="A94" s="1" t="s">
        <v>67</v>
      </c>
      <c r="E94" s="30" t="s">
        <v>90</v>
      </c>
    </row>
    <row r="95" ht="13">
      <c r="A95" s="1" t="s">
        <v>59</v>
      </c>
      <c r="B95" s="28">
        <v>22</v>
      </c>
      <c r="C95" s="29" t="s">
        <v>144</v>
      </c>
      <c r="D95" s="28" t="s">
        <v>57</v>
      </c>
      <c r="E95" s="30" t="s">
        <v>145</v>
      </c>
      <c r="F95" s="31" t="s">
        <v>128</v>
      </c>
      <c r="G95" s="32">
        <v>2.6970000000000001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136</v>
      </c>
    </row>
    <row r="98" ht="112.5">
      <c r="A98" s="1" t="s">
        <v>67</v>
      </c>
      <c r="E98" s="30" t="s">
        <v>146</v>
      </c>
    </row>
    <row r="99" ht="13">
      <c r="A99" s="1" t="s">
        <v>59</v>
      </c>
      <c r="B99" s="28">
        <v>23</v>
      </c>
      <c r="C99" s="29" t="s">
        <v>147</v>
      </c>
      <c r="D99" s="28" t="s">
        <v>57</v>
      </c>
      <c r="E99" s="30" t="s">
        <v>148</v>
      </c>
      <c r="F99" s="31" t="s">
        <v>128</v>
      </c>
      <c r="G99" s="32">
        <v>0.74399999999999999</v>
      </c>
      <c r="H99" s="32">
        <v>0</v>
      </c>
      <c r="I99" s="33">
        <f>ROUND(G99*H99,P4)</f>
        <v>0</v>
      </c>
      <c r="J99" s="28"/>
      <c r="K99" s="28"/>
      <c r="L99" s="34">
        <v>0</v>
      </c>
      <c r="M99" s="20">
        <f>ROUND(G99*L99,P4)</f>
        <v>0</v>
      </c>
      <c r="N99" s="40" t="s">
        <v>63</v>
      </c>
      <c r="O99" s="36">
        <f>M99*AA99</f>
        <v>0</v>
      </c>
      <c r="P99" s="1">
        <v>3</v>
      </c>
      <c r="AA99" s="1">
        <f>IF(P99=1,$O$3,IF(P99=2,$O$4,$O$5))</f>
        <v>0</v>
      </c>
    </row>
    <row r="100">
      <c r="A100" s="1" t="s">
        <v>64</v>
      </c>
      <c r="E100" s="30" t="s">
        <v>63</v>
      </c>
    </row>
    <row r="101" ht="39">
      <c r="A101" s="1" t="s">
        <v>65</v>
      </c>
      <c r="E101" s="37" t="s">
        <v>149</v>
      </c>
    </row>
    <row r="102">
      <c r="A102" s="1" t="s">
        <v>67</v>
      </c>
      <c r="E102" s="30" t="s">
        <v>90</v>
      </c>
    </row>
    <row r="103" ht="25">
      <c r="A103" s="1" t="s">
        <v>59</v>
      </c>
      <c r="B103" s="28">
        <v>24</v>
      </c>
      <c r="C103" s="29" t="s">
        <v>150</v>
      </c>
      <c r="D103" s="28" t="s">
        <v>57</v>
      </c>
      <c r="E103" s="30" t="s">
        <v>151</v>
      </c>
      <c r="F103" s="31" t="s">
        <v>71</v>
      </c>
      <c r="G103" s="32">
        <v>2</v>
      </c>
      <c r="H103" s="32">
        <v>0</v>
      </c>
      <c r="I103" s="33">
        <f>ROUND(G103*H103,P4)</f>
        <v>0</v>
      </c>
      <c r="J103" s="28"/>
      <c r="K103" s="28"/>
      <c r="L103" s="34">
        <v>0</v>
      </c>
      <c r="M103" s="20">
        <f>ROUND(G103*L103,P4)</f>
        <v>0</v>
      </c>
      <c r="N103" s="40" t="s">
        <v>63</v>
      </c>
      <c r="O103" s="36">
        <f>M103*AA103</f>
        <v>0</v>
      </c>
      <c r="P103" s="1">
        <v>3</v>
      </c>
      <c r="AA103" s="1">
        <f>IF(P103=1,$O$3,IF(P103=2,$O$4,$O$5))</f>
        <v>0</v>
      </c>
    </row>
    <row r="104">
      <c r="A104" s="1" t="s">
        <v>64</v>
      </c>
      <c r="E104" s="30" t="s">
        <v>63</v>
      </c>
    </row>
    <row r="105" ht="39">
      <c r="A105" s="1" t="s">
        <v>65</v>
      </c>
      <c r="E105" s="37" t="s">
        <v>152</v>
      </c>
    </row>
    <row r="106">
      <c r="A106" s="1" t="s">
        <v>67</v>
      </c>
      <c r="E106" s="30" t="s">
        <v>90</v>
      </c>
    </row>
    <row r="107" ht="25">
      <c r="A107" s="1" t="s">
        <v>59</v>
      </c>
      <c r="B107" s="28">
        <v>25</v>
      </c>
      <c r="C107" s="29" t="s">
        <v>153</v>
      </c>
      <c r="D107" s="28" t="s">
        <v>57</v>
      </c>
      <c r="E107" s="30" t="s">
        <v>154</v>
      </c>
      <c r="F107" s="31" t="s">
        <v>71</v>
      </c>
      <c r="G107" s="32">
        <v>14</v>
      </c>
      <c r="H107" s="32">
        <v>0</v>
      </c>
      <c r="I107" s="33">
        <f>ROUND(G107*H107,P4)</f>
        <v>0</v>
      </c>
      <c r="J107" s="28"/>
      <c r="K107" s="28"/>
      <c r="L107" s="34">
        <v>0</v>
      </c>
      <c r="M107" s="20">
        <f>ROUND(G107*L107,P4)</f>
        <v>0</v>
      </c>
      <c r="N107" s="40" t="s">
        <v>63</v>
      </c>
      <c r="O107" s="36">
        <f>M107*AA107</f>
        <v>0</v>
      </c>
      <c r="P107" s="1">
        <v>3</v>
      </c>
      <c r="AA107" s="1">
        <f>IF(P107=1,$O$3,IF(P107=2,$O$4,$O$5))</f>
        <v>0</v>
      </c>
    </row>
    <row r="108">
      <c r="A108" s="1" t="s">
        <v>64</v>
      </c>
      <c r="E108" s="30" t="s">
        <v>63</v>
      </c>
    </row>
    <row r="109" ht="39">
      <c r="A109" s="1" t="s">
        <v>65</v>
      </c>
      <c r="E109" s="37" t="s">
        <v>155</v>
      </c>
    </row>
    <row r="110">
      <c r="A110" s="1" t="s">
        <v>67</v>
      </c>
      <c r="E110" s="30" t="s">
        <v>90</v>
      </c>
    </row>
    <row r="111" ht="25">
      <c r="A111" s="1" t="s">
        <v>59</v>
      </c>
      <c r="B111" s="28">
        <v>26</v>
      </c>
      <c r="C111" s="29" t="s">
        <v>156</v>
      </c>
      <c r="D111" s="28" t="s">
        <v>57</v>
      </c>
      <c r="E111" s="30" t="s">
        <v>157</v>
      </c>
      <c r="F111" s="31" t="s">
        <v>71</v>
      </c>
      <c r="G111" s="32">
        <v>4</v>
      </c>
      <c r="H111" s="32">
        <v>0</v>
      </c>
      <c r="I111" s="33">
        <f>ROUND(G111*H111,P4)</f>
        <v>0</v>
      </c>
      <c r="J111" s="28"/>
      <c r="K111" s="28"/>
      <c r="L111" s="34">
        <v>0</v>
      </c>
      <c r="M111" s="20">
        <f>ROUND(G111*L111,P4)</f>
        <v>0</v>
      </c>
      <c r="N111" s="40" t="s">
        <v>63</v>
      </c>
      <c r="O111" s="36">
        <f>M111*AA111</f>
        <v>0</v>
      </c>
      <c r="P111" s="1">
        <v>3</v>
      </c>
      <c r="AA111" s="1">
        <f>IF(P111=1,$O$3,IF(P111=2,$O$4,$O$5))</f>
        <v>0</v>
      </c>
    </row>
    <row r="112">
      <c r="A112" s="1" t="s">
        <v>64</v>
      </c>
      <c r="E112" s="30" t="s">
        <v>63</v>
      </c>
    </row>
    <row r="113" ht="39">
      <c r="A113" s="1" t="s">
        <v>65</v>
      </c>
      <c r="E113" s="37" t="s">
        <v>158</v>
      </c>
    </row>
    <row r="114">
      <c r="A114" s="1" t="s">
        <v>67</v>
      </c>
      <c r="E114" s="30" t="s">
        <v>90</v>
      </c>
    </row>
    <row r="115" ht="13">
      <c r="A115" s="1" t="s">
        <v>59</v>
      </c>
      <c r="B115" s="28">
        <v>27</v>
      </c>
      <c r="C115" s="29" t="s">
        <v>159</v>
      </c>
      <c r="D115" s="28" t="s">
        <v>57</v>
      </c>
      <c r="E115" s="30" t="s">
        <v>160</v>
      </c>
      <c r="F115" s="31" t="s">
        <v>161</v>
      </c>
      <c r="G115" s="32">
        <v>108</v>
      </c>
      <c r="H115" s="32">
        <v>0</v>
      </c>
      <c r="I115" s="33">
        <f>ROUND(G115*H115,P4)</f>
        <v>0</v>
      </c>
      <c r="J115" s="28"/>
      <c r="K115" s="28"/>
      <c r="L115" s="34">
        <v>0</v>
      </c>
      <c r="M115" s="20">
        <f>ROUND(G115*L115,P4)</f>
        <v>0</v>
      </c>
      <c r="N115" s="40" t="s">
        <v>63</v>
      </c>
      <c r="O115" s="36">
        <f>M115*AA115</f>
        <v>0</v>
      </c>
      <c r="P115" s="1">
        <v>3</v>
      </c>
      <c r="AA115" s="1">
        <f>IF(P115=1,$O$3,IF(P115=2,$O$4,$O$5))</f>
        <v>0</v>
      </c>
    </row>
    <row r="116">
      <c r="A116" s="1" t="s">
        <v>64</v>
      </c>
      <c r="E116" s="30" t="s">
        <v>63</v>
      </c>
    </row>
    <row r="117" ht="39">
      <c r="A117" s="1" t="s">
        <v>65</v>
      </c>
      <c r="E117" s="37" t="s">
        <v>162</v>
      </c>
    </row>
    <row r="118" ht="37.5">
      <c r="A118" s="1" t="s">
        <v>67</v>
      </c>
      <c r="E118" s="30" t="s">
        <v>163</v>
      </c>
    </row>
    <row r="119" ht="13">
      <c r="A119" s="1" t="s">
        <v>59</v>
      </c>
      <c r="B119" s="28">
        <v>28</v>
      </c>
      <c r="C119" s="29" t="s">
        <v>164</v>
      </c>
      <c r="D119" s="28" t="s">
        <v>57</v>
      </c>
      <c r="E119" s="30" t="s">
        <v>165</v>
      </c>
      <c r="F119" s="31" t="s">
        <v>161</v>
      </c>
      <c r="G119" s="32">
        <v>10</v>
      </c>
      <c r="H119" s="32">
        <v>0</v>
      </c>
      <c r="I119" s="33">
        <f>ROUND(G119*H119,P4)</f>
        <v>0</v>
      </c>
      <c r="J119" s="28"/>
      <c r="K119" s="28"/>
      <c r="L119" s="34">
        <v>0</v>
      </c>
      <c r="M119" s="20">
        <f>ROUND(G119*L119,P4)</f>
        <v>0</v>
      </c>
      <c r="N119" s="40" t="s">
        <v>63</v>
      </c>
      <c r="O119" s="36">
        <f>M119*AA119</f>
        <v>0</v>
      </c>
      <c r="P119" s="1">
        <v>3</v>
      </c>
      <c r="AA119" s="1">
        <f>IF(P119=1,$O$3,IF(P119=2,$O$4,$O$5))</f>
        <v>0</v>
      </c>
    </row>
    <row r="120">
      <c r="A120" s="1" t="s">
        <v>64</v>
      </c>
      <c r="E120" s="30" t="s">
        <v>63</v>
      </c>
    </row>
    <row r="121" ht="39">
      <c r="A121" s="1" t="s">
        <v>65</v>
      </c>
      <c r="E121" s="37" t="s">
        <v>166</v>
      </c>
    </row>
    <row r="122" ht="37.5">
      <c r="A122" s="1" t="s">
        <v>67</v>
      </c>
      <c r="E122" s="30" t="s">
        <v>167</v>
      </c>
    </row>
    <row r="123" ht="13">
      <c r="A123" s="1" t="s">
        <v>59</v>
      </c>
      <c r="B123" s="28">
        <v>29</v>
      </c>
      <c r="C123" s="29" t="s">
        <v>168</v>
      </c>
      <c r="D123" s="28" t="s">
        <v>57</v>
      </c>
      <c r="E123" s="30" t="s">
        <v>169</v>
      </c>
      <c r="F123" s="31" t="s">
        <v>88</v>
      </c>
      <c r="G123" s="32">
        <v>56</v>
      </c>
      <c r="H123" s="32">
        <v>0</v>
      </c>
      <c r="I123" s="33">
        <f>ROUND(G123*H123,P4)</f>
        <v>0</v>
      </c>
      <c r="J123" s="28"/>
      <c r="K123" s="28"/>
      <c r="L123" s="34">
        <v>0</v>
      </c>
      <c r="M123" s="20">
        <f>ROUND(G123*L123,P4)</f>
        <v>0</v>
      </c>
      <c r="N123" s="40" t="s">
        <v>63</v>
      </c>
      <c r="O123" s="36">
        <f>M123*AA123</f>
        <v>0</v>
      </c>
      <c r="P123" s="1">
        <v>3</v>
      </c>
      <c r="AA123" s="1">
        <f>IF(P123=1,$O$3,IF(P123=2,$O$4,$O$5))</f>
        <v>0</v>
      </c>
    </row>
    <row r="124">
      <c r="A124" s="1" t="s">
        <v>64</v>
      </c>
      <c r="E124" s="30" t="s">
        <v>63</v>
      </c>
    </row>
    <row r="125" ht="39">
      <c r="A125" s="1" t="s">
        <v>65</v>
      </c>
      <c r="E125" s="37" t="s">
        <v>170</v>
      </c>
    </row>
    <row r="126" ht="37.5">
      <c r="A126" s="1" t="s">
        <v>67</v>
      </c>
      <c r="E126" s="30" t="s">
        <v>171</v>
      </c>
    </row>
    <row r="127" ht="25">
      <c r="A127" s="1" t="s">
        <v>59</v>
      </c>
      <c r="B127" s="28">
        <v>30</v>
      </c>
      <c r="C127" s="29" t="s">
        <v>172</v>
      </c>
      <c r="D127" s="28" t="s">
        <v>57</v>
      </c>
      <c r="E127" s="30" t="s">
        <v>173</v>
      </c>
      <c r="F127" s="31" t="s">
        <v>71</v>
      </c>
      <c r="G127" s="32">
        <v>4</v>
      </c>
      <c r="H127" s="32">
        <v>0</v>
      </c>
      <c r="I127" s="33">
        <f>ROUND(G127*H127,P4)</f>
        <v>0</v>
      </c>
      <c r="J127" s="28"/>
      <c r="K127" s="28"/>
      <c r="L127" s="34">
        <v>0</v>
      </c>
      <c r="M127" s="20">
        <f>ROUND(G127*L127,P4)</f>
        <v>0</v>
      </c>
      <c r="N127" s="40" t="s">
        <v>63</v>
      </c>
      <c r="O127" s="36">
        <f>M127*AA127</f>
        <v>0</v>
      </c>
      <c r="P127" s="1">
        <v>3</v>
      </c>
      <c r="AA127" s="1">
        <f>IF(P127=1,$O$3,IF(P127=2,$O$4,$O$5))</f>
        <v>0</v>
      </c>
    </row>
    <row r="128">
      <c r="A128" s="1" t="s">
        <v>64</v>
      </c>
      <c r="E128" s="30" t="s">
        <v>63</v>
      </c>
    </row>
    <row r="129" ht="39">
      <c r="A129" s="1" t="s">
        <v>65</v>
      </c>
      <c r="E129" s="37" t="s">
        <v>158</v>
      </c>
    </row>
    <row r="130">
      <c r="A130" s="1" t="s">
        <v>67</v>
      </c>
      <c r="E130" s="30" t="s">
        <v>90</v>
      </c>
    </row>
    <row r="131" ht="13">
      <c r="A131" s="1" t="s">
        <v>59</v>
      </c>
      <c r="B131" s="28">
        <v>31</v>
      </c>
      <c r="C131" s="29" t="s">
        <v>174</v>
      </c>
      <c r="D131" s="28" t="s">
        <v>57</v>
      </c>
      <c r="E131" s="30" t="s">
        <v>175</v>
      </c>
      <c r="F131" s="31" t="s">
        <v>71</v>
      </c>
      <c r="G131" s="32">
        <v>2</v>
      </c>
      <c r="H131" s="32">
        <v>0</v>
      </c>
      <c r="I131" s="33">
        <f>ROUND(G131*H131,P4)</f>
        <v>0</v>
      </c>
      <c r="J131" s="28"/>
      <c r="K131" s="28"/>
      <c r="L131" s="34">
        <v>0</v>
      </c>
      <c r="M131" s="20">
        <f>ROUND(G131*L131,P4)</f>
        <v>0</v>
      </c>
      <c r="N131" s="40" t="s">
        <v>63</v>
      </c>
      <c r="O131" s="36">
        <f>M131*AA131</f>
        <v>0</v>
      </c>
      <c r="P131" s="1">
        <v>3</v>
      </c>
      <c r="AA131" s="1">
        <f>IF(P131=1,$O$3,IF(P131=2,$O$4,$O$5))</f>
        <v>0</v>
      </c>
    </row>
    <row r="132">
      <c r="A132" s="1" t="s">
        <v>64</v>
      </c>
      <c r="E132" s="30" t="s">
        <v>63</v>
      </c>
    </row>
    <row r="133" ht="39">
      <c r="A133" s="1" t="s">
        <v>65</v>
      </c>
      <c r="E133" s="37" t="s">
        <v>117</v>
      </c>
    </row>
    <row r="134">
      <c r="A134" s="1" t="s">
        <v>67</v>
      </c>
      <c r="E134" s="30" t="s">
        <v>90</v>
      </c>
    </row>
    <row r="135" ht="13">
      <c r="A135" s="1" t="s">
        <v>59</v>
      </c>
      <c r="B135" s="28">
        <v>32</v>
      </c>
      <c r="C135" s="29" t="s">
        <v>176</v>
      </c>
      <c r="D135" s="28" t="s">
        <v>57</v>
      </c>
      <c r="E135" s="30" t="s">
        <v>177</v>
      </c>
      <c r="F135" s="31" t="s">
        <v>71</v>
      </c>
      <c r="G135" s="32">
        <v>38</v>
      </c>
      <c r="H135" s="32">
        <v>0</v>
      </c>
      <c r="I135" s="33">
        <f>ROUND(G135*H135,P4)</f>
        <v>0</v>
      </c>
      <c r="J135" s="28"/>
      <c r="K135" s="28"/>
      <c r="L135" s="34">
        <v>0</v>
      </c>
      <c r="M135" s="20">
        <f>ROUND(G135*L135,P4)</f>
        <v>0</v>
      </c>
      <c r="N135" s="40" t="s">
        <v>63</v>
      </c>
      <c r="O135" s="36">
        <f>M135*AA135</f>
        <v>0</v>
      </c>
      <c r="P135" s="1">
        <v>3</v>
      </c>
      <c r="AA135" s="1">
        <f>IF(P135=1,$O$3,IF(P135=2,$O$4,$O$5))</f>
        <v>0</v>
      </c>
    </row>
    <row r="136">
      <c r="A136" s="1" t="s">
        <v>64</v>
      </c>
      <c r="E136" s="30" t="s">
        <v>63</v>
      </c>
    </row>
    <row r="137" ht="39">
      <c r="A137" s="1" t="s">
        <v>65</v>
      </c>
      <c r="E137" s="37" t="s">
        <v>178</v>
      </c>
    </row>
    <row r="138">
      <c r="A138" s="1" t="s">
        <v>67</v>
      </c>
      <c r="E138" s="30" t="s">
        <v>90</v>
      </c>
    </row>
    <row r="139" ht="13">
      <c r="A139" s="1" t="s">
        <v>59</v>
      </c>
      <c r="B139" s="28">
        <v>33</v>
      </c>
      <c r="C139" s="29" t="s">
        <v>179</v>
      </c>
      <c r="D139" s="28" t="s">
        <v>57</v>
      </c>
      <c r="E139" s="30" t="s">
        <v>180</v>
      </c>
      <c r="F139" s="31" t="s">
        <v>71</v>
      </c>
      <c r="G139" s="32">
        <v>9</v>
      </c>
      <c r="H139" s="32">
        <v>0</v>
      </c>
      <c r="I139" s="33">
        <f>ROUND(G139*H139,P4)</f>
        <v>0</v>
      </c>
      <c r="J139" s="28"/>
      <c r="K139" s="28"/>
      <c r="L139" s="34">
        <v>0</v>
      </c>
      <c r="M139" s="20">
        <f>ROUND(G139*L139,P4)</f>
        <v>0</v>
      </c>
      <c r="N139" s="40" t="s">
        <v>63</v>
      </c>
      <c r="O139" s="36">
        <f>M139*AA139</f>
        <v>0</v>
      </c>
      <c r="P139" s="1">
        <v>3</v>
      </c>
      <c r="AA139" s="1">
        <f>IF(P139=1,$O$3,IF(P139=2,$O$4,$O$5))</f>
        <v>0</v>
      </c>
    </row>
    <row r="140">
      <c r="A140" s="1" t="s">
        <v>64</v>
      </c>
      <c r="E140" s="30" t="s">
        <v>63</v>
      </c>
    </row>
    <row r="141" ht="39">
      <c r="A141" s="1" t="s">
        <v>65</v>
      </c>
      <c r="E141" s="37" t="s">
        <v>181</v>
      </c>
    </row>
    <row r="142">
      <c r="A142" s="1" t="s">
        <v>67</v>
      </c>
      <c r="E142" s="30" t="s">
        <v>90</v>
      </c>
    </row>
    <row r="143" ht="13">
      <c r="A143" s="1" t="s">
        <v>59</v>
      </c>
      <c r="B143" s="28">
        <v>34</v>
      </c>
      <c r="C143" s="29" t="s">
        <v>182</v>
      </c>
      <c r="D143" s="28" t="s">
        <v>57</v>
      </c>
      <c r="E143" s="30" t="s">
        <v>183</v>
      </c>
      <c r="F143" s="31" t="s">
        <v>88</v>
      </c>
      <c r="G143" s="32">
        <v>83</v>
      </c>
      <c r="H143" s="32">
        <v>0</v>
      </c>
      <c r="I143" s="33">
        <f>ROUND(G143*H143,P4)</f>
        <v>0</v>
      </c>
      <c r="J143" s="28"/>
      <c r="K143" s="28"/>
      <c r="L143" s="34">
        <v>0</v>
      </c>
      <c r="M143" s="20">
        <f>ROUND(G143*L143,P4)</f>
        <v>0</v>
      </c>
      <c r="N143" s="40" t="s">
        <v>63</v>
      </c>
      <c r="O143" s="36">
        <f>M143*AA143</f>
        <v>0</v>
      </c>
      <c r="P143" s="1">
        <v>3</v>
      </c>
      <c r="AA143" s="1">
        <f>IF(P143=1,$O$3,IF(P143=2,$O$4,$O$5))</f>
        <v>0</v>
      </c>
    </row>
    <row r="144">
      <c r="A144" s="1" t="s">
        <v>64</v>
      </c>
      <c r="E144" s="30" t="s">
        <v>63</v>
      </c>
    </row>
    <row r="145" ht="39">
      <c r="A145" s="1" t="s">
        <v>65</v>
      </c>
      <c r="E145" s="37" t="s">
        <v>184</v>
      </c>
    </row>
    <row r="146" ht="50">
      <c r="A146" s="1" t="s">
        <v>67</v>
      </c>
      <c r="E146" s="30" t="s">
        <v>185</v>
      </c>
    </row>
    <row r="147" ht="13">
      <c r="A147" s="1" t="s">
        <v>59</v>
      </c>
      <c r="B147" s="28">
        <v>35</v>
      </c>
      <c r="C147" s="29" t="s">
        <v>186</v>
      </c>
      <c r="D147" s="28" t="s">
        <v>57</v>
      </c>
      <c r="E147" s="30" t="s">
        <v>187</v>
      </c>
      <c r="F147" s="31" t="s">
        <v>71</v>
      </c>
      <c r="G147" s="32">
        <v>19</v>
      </c>
      <c r="H147" s="32">
        <v>0</v>
      </c>
      <c r="I147" s="33">
        <f>ROUND(G147*H147,P4)</f>
        <v>0</v>
      </c>
      <c r="J147" s="28"/>
      <c r="K147" s="28"/>
      <c r="L147" s="34">
        <v>0</v>
      </c>
      <c r="M147" s="20">
        <f>ROUND(G147*L147,P4)</f>
        <v>0</v>
      </c>
      <c r="N147" s="40" t="s">
        <v>63</v>
      </c>
      <c r="O147" s="36">
        <f>M147*AA147</f>
        <v>0</v>
      </c>
      <c r="P147" s="1">
        <v>3</v>
      </c>
      <c r="AA147" s="1">
        <f>IF(P147=1,$O$3,IF(P147=2,$O$4,$O$5))</f>
        <v>0</v>
      </c>
    </row>
    <row r="148">
      <c r="A148" s="1" t="s">
        <v>64</v>
      </c>
      <c r="E148" s="30" t="s">
        <v>63</v>
      </c>
    </row>
    <row r="149" ht="39">
      <c r="A149" s="1" t="s">
        <v>65</v>
      </c>
      <c r="E149" s="37" t="s">
        <v>188</v>
      </c>
    </row>
    <row r="150">
      <c r="A150" s="1" t="s">
        <v>67</v>
      </c>
      <c r="E150" s="30" t="s">
        <v>90</v>
      </c>
    </row>
    <row r="151" ht="13">
      <c r="A151" s="1" t="s">
        <v>59</v>
      </c>
      <c r="B151" s="28">
        <v>36</v>
      </c>
      <c r="C151" s="29" t="s">
        <v>189</v>
      </c>
      <c r="D151" s="28" t="s">
        <v>57</v>
      </c>
      <c r="E151" s="30" t="s">
        <v>190</v>
      </c>
      <c r="F151" s="31" t="s">
        <v>71</v>
      </c>
      <c r="G151" s="32">
        <v>6</v>
      </c>
      <c r="H151" s="32">
        <v>0</v>
      </c>
      <c r="I151" s="33">
        <f>ROUND(G151*H151,P4)</f>
        <v>0</v>
      </c>
      <c r="J151" s="28"/>
      <c r="K151" s="28"/>
      <c r="L151" s="34">
        <v>0</v>
      </c>
      <c r="M151" s="20">
        <f>ROUND(G151*L151,P4)</f>
        <v>0</v>
      </c>
      <c r="N151" s="40" t="s">
        <v>63</v>
      </c>
      <c r="O151" s="36">
        <f>M151*AA151</f>
        <v>0</v>
      </c>
      <c r="P151" s="1">
        <v>3</v>
      </c>
      <c r="AA151" s="1">
        <f>IF(P151=1,$O$3,IF(P151=2,$O$4,$O$5))</f>
        <v>0</v>
      </c>
    </row>
    <row r="152">
      <c r="A152" s="1" t="s">
        <v>64</v>
      </c>
      <c r="E152" s="30" t="s">
        <v>63</v>
      </c>
    </row>
    <row r="153" ht="39">
      <c r="A153" s="1" t="s">
        <v>65</v>
      </c>
      <c r="E153" s="37" t="s">
        <v>114</v>
      </c>
    </row>
    <row r="154">
      <c r="A154" s="1" t="s">
        <v>67</v>
      </c>
      <c r="E154" s="30" t="s">
        <v>90</v>
      </c>
    </row>
    <row r="155" ht="13">
      <c r="A155" s="1" t="s">
        <v>56</v>
      </c>
      <c r="C155" s="22" t="s">
        <v>191</v>
      </c>
      <c r="E155" s="23" t="s">
        <v>192</v>
      </c>
      <c r="L155" s="38"/>
      <c r="M155" s="39">
        <f>SUMIFS(M156:M219,A156:A219,"P")</f>
        <v>0</v>
      </c>
      <c r="N155" s="38"/>
    </row>
    <row r="156" ht="13">
      <c r="A156" s="1" t="s">
        <v>59</v>
      </c>
      <c r="B156" s="28">
        <v>37</v>
      </c>
      <c r="C156" s="29" t="s">
        <v>193</v>
      </c>
      <c r="D156" s="28" t="s">
        <v>57</v>
      </c>
      <c r="E156" s="30" t="s">
        <v>194</v>
      </c>
      <c r="F156" s="31" t="s">
        <v>71</v>
      </c>
      <c r="G156" s="32">
        <v>1</v>
      </c>
      <c r="H156" s="32">
        <v>0</v>
      </c>
      <c r="I156" s="33">
        <f>ROUND(G156*H156,P4)</f>
        <v>0</v>
      </c>
      <c r="J156" s="28"/>
      <c r="K156" s="28"/>
      <c r="L156" s="34">
        <v>0</v>
      </c>
      <c r="M156" s="20">
        <f>ROUND(G156*L156,P4)</f>
        <v>0</v>
      </c>
      <c r="N156" s="40" t="s">
        <v>63</v>
      </c>
      <c r="O156" s="36">
        <f>M156*AA156</f>
        <v>0</v>
      </c>
      <c r="P156" s="1">
        <v>3</v>
      </c>
      <c r="AA156" s="1">
        <f>IF(P156=1,$O$3,IF(P156=2,$O$4,$O$5))</f>
        <v>0</v>
      </c>
    </row>
    <row r="157">
      <c r="A157" s="1" t="s">
        <v>64</v>
      </c>
      <c r="E157" s="30" t="s">
        <v>63</v>
      </c>
    </row>
    <row r="158" ht="39">
      <c r="A158" s="1" t="s">
        <v>65</v>
      </c>
      <c r="E158" s="37" t="s">
        <v>195</v>
      </c>
    </row>
    <row r="159">
      <c r="A159" s="1" t="s">
        <v>67</v>
      </c>
      <c r="E159" s="30" t="s">
        <v>90</v>
      </c>
    </row>
    <row r="160" ht="13">
      <c r="A160" s="1" t="s">
        <v>59</v>
      </c>
      <c r="B160" s="28">
        <v>38</v>
      </c>
      <c r="C160" s="29" t="s">
        <v>196</v>
      </c>
      <c r="D160" s="28" t="s">
        <v>57</v>
      </c>
      <c r="E160" s="30" t="s">
        <v>197</v>
      </c>
      <c r="F160" s="31" t="s">
        <v>71</v>
      </c>
      <c r="G160" s="32">
        <v>1</v>
      </c>
      <c r="H160" s="32">
        <v>0</v>
      </c>
      <c r="I160" s="33">
        <f>ROUND(G160*H160,P4)</f>
        <v>0</v>
      </c>
      <c r="J160" s="28"/>
      <c r="K160" s="28"/>
      <c r="L160" s="34">
        <v>0</v>
      </c>
      <c r="M160" s="20">
        <f>ROUND(G160*L160,P4)</f>
        <v>0</v>
      </c>
      <c r="N160" s="40" t="s">
        <v>63</v>
      </c>
      <c r="O160" s="36">
        <f>M160*AA160</f>
        <v>0</v>
      </c>
      <c r="P160" s="1">
        <v>3</v>
      </c>
      <c r="AA160" s="1">
        <f>IF(P160=1,$O$3,IF(P160=2,$O$4,$O$5))</f>
        <v>0</v>
      </c>
    </row>
    <row r="161">
      <c r="A161" s="1" t="s">
        <v>64</v>
      </c>
      <c r="E161" s="30" t="s">
        <v>63</v>
      </c>
    </row>
    <row r="162" ht="39">
      <c r="A162" s="1" t="s">
        <v>65</v>
      </c>
      <c r="E162" s="37" t="s">
        <v>195</v>
      </c>
    </row>
    <row r="163">
      <c r="A163" s="1" t="s">
        <v>67</v>
      </c>
      <c r="E163" s="30" t="s">
        <v>90</v>
      </c>
    </row>
    <row r="164" ht="13">
      <c r="A164" s="1" t="s">
        <v>59</v>
      </c>
      <c r="B164" s="28">
        <v>39</v>
      </c>
      <c r="C164" s="29" t="s">
        <v>198</v>
      </c>
      <c r="D164" s="28" t="s">
        <v>57</v>
      </c>
      <c r="E164" s="30" t="s">
        <v>199</v>
      </c>
      <c r="F164" s="31" t="s">
        <v>71</v>
      </c>
      <c r="G164" s="32">
        <v>1</v>
      </c>
      <c r="H164" s="32">
        <v>0</v>
      </c>
      <c r="I164" s="33">
        <f>ROUND(G164*H164,P4)</f>
        <v>0</v>
      </c>
      <c r="J164" s="28"/>
      <c r="K164" s="28"/>
      <c r="L164" s="34">
        <v>0</v>
      </c>
      <c r="M164" s="20">
        <f>ROUND(G164*L164,P4)</f>
        <v>0</v>
      </c>
      <c r="N164" s="40" t="s">
        <v>63</v>
      </c>
      <c r="O164" s="36">
        <f>M164*AA164</f>
        <v>0</v>
      </c>
      <c r="P164" s="1">
        <v>3</v>
      </c>
      <c r="AA164" s="1">
        <f>IF(P164=1,$O$3,IF(P164=2,$O$4,$O$5))</f>
        <v>0</v>
      </c>
    </row>
    <row r="165">
      <c r="A165" s="1" t="s">
        <v>64</v>
      </c>
      <c r="E165" s="30" t="s">
        <v>63</v>
      </c>
    </row>
    <row r="166" ht="39">
      <c r="A166" s="1" t="s">
        <v>65</v>
      </c>
      <c r="E166" s="37" t="s">
        <v>195</v>
      </c>
    </row>
    <row r="167" ht="50">
      <c r="A167" s="1" t="s">
        <v>67</v>
      </c>
      <c r="E167" s="30" t="s">
        <v>200</v>
      </c>
    </row>
    <row r="168" ht="13">
      <c r="A168" s="1" t="s">
        <v>59</v>
      </c>
      <c r="B168" s="28">
        <v>40</v>
      </c>
      <c r="C168" s="29" t="s">
        <v>201</v>
      </c>
      <c r="D168" s="28" t="s">
        <v>57</v>
      </c>
      <c r="E168" s="30" t="s">
        <v>202</v>
      </c>
      <c r="F168" s="31" t="s">
        <v>71</v>
      </c>
      <c r="G168" s="32">
        <v>1</v>
      </c>
      <c r="H168" s="32">
        <v>0</v>
      </c>
      <c r="I168" s="33">
        <f>ROUND(G168*H168,P4)</f>
        <v>0</v>
      </c>
      <c r="J168" s="28"/>
      <c r="K168" s="28"/>
      <c r="L168" s="34">
        <v>0</v>
      </c>
      <c r="M168" s="20">
        <f>ROUND(G168*L168,P4)</f>
        <v>0</v>
      </c>
      <c r="N168" s="40" t="s">
        <v>63</v>
      </c>
      <c r="O168" s="36">
        <f>M168*AA168</f>
        <v>0</v>
      </c>
      <c r="P168" s="1">
        <v>3</v>
      </c>
      <c r="AA168" s="1">
        <f>IF(P168=1,$O$3,IF(P168=2,$O$4,$O$5))</f>
        <v>0</v>
      </c>
    </row>
    <row r="169">
      <c r="A169" s="1" t="s">
        <v>64</v>
      </c>
      <c r="E169" s="30" t="s">
        <v>63</v>
      </c>
    </row>
    <row r="170" ht="39">
      <c r="A170" s="1" t="s">
        <v>65</v>
      </c>
      <c r="E170" s="37" t="s">
        <v>195</v>
      </c>
    </row>
    <row r="171">
      <c r="A171" s="1" t="s">
        <v>67</v>
      </c>
      <c r="E171" s="30" t="s">
        <v>90</v>
      </c>
    </row>
    <row r="172" ht="13">
      <c r="A172" s="1" t="s">
        <v>59</v>
      </c>
      <c r="B172" s="28">
        <v>41</v>
      </c>
      <c r="C172" s="29" t="s">
        <v>203</v>
      </c>
      <c r="D172" s="28" t="s">
        <v>57</v>
      </c>
      <c r="E172" s="30" t="s">
        <v>204</v>
      </c>
      <c r="F172" s="31" t="s">
        <v>71</v>
      </c>
      <c r="G172" s="32">
        <v>1</v>
      </c>
      <c r="H172" s="32">
        <v>0</v>
      </c>
      <c r="I172" s="33">
        <f>ROUND(G172*H172,P4)</f>
        <v>0</v>
      </c>
      <c r="J172" s="28"/>
      <c r="K172" s="28"/>
      <c r="L172" s="34">
        <v>0</v>
      </c>
      <c r="M172" s="20">
        <f>ROUND(G172*L172,P4)</f>
        <v>0</v>
      </c>
      <c r="N172" s="40" t="s">
        <v>63</v>
      </c>
      <c r="O172" s="36">
        <f>M172*AA172</f>
        <v>0</v>
      </c>
      <c r="P172" s="1">
        <v>3</v>
      </c>
      <c r="AA172" s="1">
        <f>IF(P172=1,$O$3,IF(P172=2,$O$4,$O$5))</f>
        <v>0</v>
      </c>
    </row>
    <row r="173">
      <c r="A173" s="1" t="s">
        <v>64</v>
      </c>
      <c r="E173" s="30" t="s">
        <v>63</v>
      </c>
    </row>
    <row r="174" ht="39">
      <c r="A174" s="1" t="s">
        <v>65</v>
      </c>
      <c r="E174" s="37" t="s">
        <v>195</v>
      </c>
    </row>
    <row r="175">
      <c r="A175" s="1" t="s">
        <v>67</v>
      </c>
      <c r="E175" s="30" t="s">
        <v>90</v>
      </c>
    </row>
    <row r="176" ht="13">
      <c r="A176" s="1" t="s">
        <v>59</v>
      </c>
      <c r="B176" s="28">
        <v>42</v>
      </c>
      <c r="C176" s="29" t="s">
        <v>205</v>
      </c>
      <c r="D176" s="28" t="s">
        <v>57</v>
      </c>
      <c r="E176" s="30" t="s">
        <v>206</v>
      </c>
      <c r="F176" s="31" t="s">
        <v>71</v>
      </c>
      <c r="G176" s="32">
        <v>1</v>
      </c>
      <c r="H176" s="32">
        <v>0</v>
      </c>
      <c r="I176" s="33">
        <f>ROUND(G176*H176,P4)</f>
        <v>0</v>
      </c>
      <c r="J176" s="28"/>
      <c r="K176" s="28"/>
      <c r="L176" s="34">
        <v>0</v>
      </c>
      <c r="M176" s="20">
        <f>ROUND(G176*L176,P4)</f>
        <v>0</v>
      </c>
      <c r="N176" s="40" t="s">
        <v>63</v>
      </c>
      <c r="O176" s="36">
        <f>M176*AA176</f>
        <v>0</v>
      </c>
      <c r="P176" s="1">
        <v>3</v>
      </c>
      <c r="AA176" s="1">
        <f>IF(P176=1,$O$3,IF(P176=2,$O$4,$O$5))</f>
        <v>0</v>
      </c>
    </row>
    <row r="177">
      <c r="A177" s="1" t="s">
        <v>64</v>
      </c>
      <c r="E177" s="30" t="s">
        <v>63</v>
      </c>
    </row>
    <row r="178" ht="39">
      <c r="A178" s="1" t="s">
        <v>65</v>
      </c>
      <c r="E178" s="37" t="s">
        <v>195</v>
      </c>
    </row>
    <row r="179">
      <c r="A179" s="1" t="s">
        <v>67</v>
      </c>
      <c r="E179" s="30" t="s">
        <v>90</v>
      </c>
    </row>
    <row r="180" ht="13">
      <c r="A180" s="1" t="s">
        <v>59</v>
      </c>
      <c r="B180" s="28">
        <v>43</v>
      </c>
      <c r="C180" s="29" t="s">
        <v>207</v>
      </c>
      <c r="D180" s="28" t="s">
        <v>57</v>
      </c>
      <c r="E180" s="30" t="s">
        <v>208</v>
      </c>
      <c r="F180" s="31" t="s">
        <v>71</v>
      </c>
      <c r="G180" s="32">
        <v>2</v>
      </c>
      <c r="H180" s="32">
        <v>0</v>
      </c>
      <c r="I180" s="33">
        <f>ROUND(G180*H180,P4)</f>
        <v>0</v>
      </c>
      <c r="J180" s="28"/>
      <c r="K180" s="28"/>
      <c r="L180" s="34">
        <v>0</v>
      </c>
      <c r="M180" s="20">
        <f>ROUND(G180*L180,P4)</f>
        <v>0</v>
      </c>
      <c r="N180" s="40" t="s">
        <v>63</v>
      </c>
      <c r="O180" s="36">
        <f>M180*AA180</f>
        <v>0</v>
      </c>
      <c r="P180" s="1">
        <v>3</v>
      </c>
      <c r="AA180" s="1">
        <f>IF(P180=1,$O$3,IF(P180=2,$O$4,$O$5))</f>
        <v>0</v>
      </c>
    </row>
    <row r="181">
      <c r="A181" s="1" t="s">
        <v>64</v>
      </c>
      <c r="E181" s="30" t="s">
        <v>63</v>
      </c>
    </row>
    <row r="182" ht="39">
      <c r="A182" s="1" t="s">
        <v>65</v>
      </c>
      <c r="E182" s="37" t="s">
        <v>209</v>
      </c>
    </row>
    <row r="183">
      <c r="A183" s="1" t="s">
        <v>67</v>
      </c>
      <c r="E183" s="30" t="s">
        <v>90</v>
      </c>
    </row>
    <row r="184" ht="25">
      <c r="A184" s="1" t="s">
        <v>59</v>
      </c>
      <c r="B184" s="28">
        <v>44</v>
      </c>
      <c r="C184" s="29" t="s">
        <v>210</v>
      </c>
      <c r="D184" s="28" t="s">
        <v>57</v>
      </c>
      <c r="E184" s="30" t="s">
        <v>211</v>
      </c>
      <c r="F184" s="31" t="s">
        <v>71</v>
      </c>
      <c r="G184" s="32">
        <v>1</v>
      </c>
      <c r="H184" s="32">
        <v>0</v>
      </c>
      <c r="I184" s="33">
        <f>ROUND(G184*H184,P4)</f>
        <v>0</v>
      </c>
      <c r="J184" s="28"/>
      <c r="K184" s="28"/>
      <c r="L184" s="34">
        <v>0</v>
      </c>
      <c r="M184" s="20">
        <f>ROUND(G184*L184,P4)</f>
        <v>0</v>
      </c>
      <c r="N184" s="40" t="s">
        <v>63</v>
      </c>
      <c r="O184" s="36">
        <f>M184*AA184</f>
        <v>0</v>
      </c>
      <c r="P184" s="1">
        <v>3</v>
      </c>
      <c r="AA184" s="1">
        <f>IF(P184=1,$O$3,IF(P184=2,$O$4,$O$5))</f>
        <v>0</v>
      </c>
    </row>
    <row r="185">
      <c r="A185" s="1" t="s">
        <v>64</v>
      </c>
      <c r="E185" s="30" t="s">
        <v>63</v>
      </c>
    </row>
    <row r="186" ht="39">
      <c r="A186" s="1" t="s">
        <v>65</v>
      </c>
      <c r="E186" s="37" t="s">
        <v>195</v>
      </c>
    </row>
    <row r="187" ht="87.5">
      <c r="A187" s="1" t="s">
        <v>67</v>
      </c>
      <c r="E187" s="30" t="s">
        <v>212</v>
      </c>
    </row>
    <row r="188" ht="13">
      <c r="A188" s="1" t="s">
        <v>59</v>
      </c>
      <c r="B188" s="28">
        <v>45</v>
      </c>
      <c r="C188" s="29" t="s">
        <v>213</v>
      </c>
      <c r="D188" s="28" t="s">
        <v>57</v>
      </c>
      <c r="E188" s="30" t="s">
        <v>214</v>
      </c>
      <c r="F188" s="31" t="s">
        <v>71</v>
      </c>
      <c r="G188" s="32">
        <v>1</v>
      </c>
      <c r="H188" s="32">
        <v>0</v>
      </c>
      <c r="I188" s="33">
        <f>ROUND(G188*H188,P4)</f>
        <v>0</v>
      </c>
      <c r="J188" s="28"/>
      <c r="K188" s="28"/>
      <c r="L188" s="34">
        <v>0</v>
      </c>
      <c r="M188" s="20">
        <f>ROUND(G188*L188,P4)</f>
        <v>0</v>
      </c>
      <c r="N188" s="40" t="s">
        <v>63</v>
      </c>
      <c r="O188" s="36">
        <f>M188*AA188</f>
        <v>0</v>
      </c>
      <c r="P188" s="1">
        <v>3</v>
      </c>
      <c r="AA188" s="1">
        <f>IF(P188=1,$O$3,IF(P188=2,$O$4,$O$5))</f>
        <v>0</v>
      </c>
    </row>
    <row r="189">
      <c r="A189" s="1" t="s">
        <v>64</v>
      </c>
      <c r="E189" s="30" t="s">
        <v>63</v>
      </c>
    </row>
    <row r="190" ht="39">
      <c r="A190" s="1" t="s">
        <v>65</v>
      </c>
      <c r="E190" s="37" t="s">
        <v>195</v>
      </c>
    </row>
    <row r="191" ht="50">
      <c r="A191" s="1" t="s">
        <v>67</v>
      </c>
      <c r="E191" s="30" t="s">
        <v>215</v>
      </c>
    </row>
    <row r="192" ht="13">
      <c r="A192" s="1" t="s">
        <v>59</v>
      </c>
      <c r="B192" s="28">
        <v>46</v>
      </c>
      <c r="C192" s="29" t="s">
        <v>216</v>
      </c>
      <c r="D192" s="28" t="s">
        <v>57</v>
      </c>
      <c r="E192" s="30" t="s">
        <v>217</v>
      </c>
      <c r="F192" s="31" t="s">
        <v>71</v>
      </c>
      <c r="G192" s="32">
        <v>1</v>
      </c>
      <c r="H192" s="32">
        <v>0</v>
      </c>
      <c r="I192" s="33">
        <f>ROUND(G192*H192,P4)</f>
        <v>0</v>
      </c>
      <c r="J192" s="28"/>
      <c r="K192" s="28"/>
      <c r="L192" s="34">
        <v>0</v>
      </c>
      <c r="M192" s="20">
        <f>ROUND(G192*L192,P4)</f>
        <v>0</v>
      </c>
      <c r="N192" s="40" t="s">
        <v>63</v>
      </c>
      <c r="O192" s="36">
        <f>M192*AA192</f>
        <v>0</v>
      </c>
      <c r="P192" s="1">
        <v>3</v>
      </c>
      <c r="AA192" s="1">
        <f>IF(P192=1,$O$3,IF(P192=2,$O$4,$O$5))</f>
        <v>0</v>
      </c>
    </row>
    <row r="193">
      <c r="A193" s="1" t="s">
        <v>64</v>
      </c>
      <c r="E193" s="30" t="s">
        <v>63</v>
      </c>
    </row>
    <row r="194" ht="39">
      <c r="A194" s="1" t="s">
        <v>65</v>
      </c>
      <c r="E194" s="37" t="s">
        <v>195</v>
      </c>
    </row>
    <row r="195" ht="37.5">
      <c r="A195" s="1" t="s">
        <v>67</v>
      </c>
      <c r="E195" s="30" t="s">
        <v>218</v>
      </c>
    </row>
    <row r="196" ht="13">
      <c r="A196" s="1" t="s">
        <v>59</v>
      </c>
      <c r="B196" s="28">
        <v>47</v>
      </c>
      <c r="C196" s="29" t="s">
        <v>219</v>
      </c>
      <c r="D196" s="28" t="s">
        <v>57</v>
      </c>
      <c r="E196" s="30" t="s">
        <v>220</v>
      </c>
      <c r="F196" s="31" t="s">
        <v>71</v>
      </c>
      <c r="G196" s="32">
        <v>1</v>
      </c>
      <c r="H196" s="32">
        <v>0</v>
      </c>
      <c r="I196" s="33">
        <f>ROUND(G196*H196,P4)</f>
        <v>0</v>
      </c>
      <c r="J196" s="28"/>
      <c r="K196" s="28"/>
      <c r="L196" s="34">
        <v>0</v>
      </c>
      <c r="M196" s="20">
        <f>ROUND(G196*L196,P4)</f>
        <v>0</v>
      </c>
      <c r="N196" s="40" t="s">
        <v>63</v>
      </c>
      <c r="O196" s="36">
        <f>M196*AA196</f>
        <v>0</v>
      </c>
      <c r="P196" s="1">
        <v>3</v>
      </c>
      <c r="AA196" s="1">
        <f>IF(P196=1,$O$3,IF(P196=2,$O$4,$O$5))</f>
        <v>0</v>
      </c>
    </row>
    <row r="197">
      <c r="A197" s="1" t="s">
        <v>64</v>
      </c>
      <c r="E197" s="30" t="s">
        <v>63</v>
      </c>
    </row>
    <row r="198" ht="39">
      <c r="A198" s="1" t="s">
        <v>65</v>
      </c>
      <c r="E198" s="37" t="s">
        <v>72</v>
      </c>
    </row>
    <row r="199">
      <c r="A199" s="1" t="s">
        <v>67</v>
      </c>
      <c r="E199" s="30" t="s">
        <v>90</v>
      </c>
    </row>
    <row r="200" ht="13">
      <c r="A200" s="1" t="s">
        <v>59</v>
      </c>
      <c r="B200" s="28">
        <v>48</v>
      </c>
      <c r="C200" s="29" t="s">
        <v>221</v>
      </c>
      <c r="D200" s="28" t="s">
        <v>57</v>
      </c>
      <c r="E200" s="30" t="s">
        <v>222</v>
      </c>
      <c r="F200" s="31" t="s">
        <v>71</v>
      </c>
      <c r="G200" s="32">
        <v>1</v>
      </c>
      <c r="H200" s="32">
        <v>0</v>
      </c>
      <c r="I200" s="33">
        <f>ROUND(G200*H200,P4)</f>
        <v>0</v>
      </c>
      <c r="J200" s="28"/>
      <c r="K200" s="28"/>
      <c r="L200" s="34">
        <v>0</v>
      </c>
      <c r="M200" s="20">
        <f>ROUND(G200*L200,P4)</f>
        <v>0</v>
      </c>
      <c r="N200" s="40" t="s">
        <v>63</v>
      </c>
      <c r="O200" s="36">
        <f>M200*AA200</f>
        <v>0</v>
      </c>
      <c r="P200" s="1">
        <v>3</v>
      </c>
      <c r="AA200" s="1">
        <f>IF(P200=1,$O$3,IF(P200=2,$O$4,$O$5))</f>
        <v>0</v>
      </c>
    </row>
    <row r="201">
      <c r="A201" s="1" t="s">
        <v>64</v>
      </c>
      <c r="E201" s="30" t="s">
        <v>63</v>
      </c>
    </row>
    <row r="202" ht="39">
      <c r="A202" s="1" t="s">
        <v>65</v>
      </c>
      <c r="E202" s="37" t="s">
        <v>72</v>
      </c>
    </row>
    <row r="203">
      <c r="A203" s="1" t="s">
        <v>67</v>
      </c>
      <c r="E203" s="30" t="s">
        <v>90</v>
      </c>
    </row>
    <row r="204" ht="13">
      <c r="A204" s="1" t="s">
        <v>59</v>
      </c>
      <c r="B204" s="28">
        <v>49</v>
      </c>
      <c r="C204" s="29" t="s">
        <v>223</v>
      </c>
      <c r="D204" s="28" t="s">
        <v>57</v>
      </c>
      <c r="E204" s="30" t="s">
        <v>224</v>
      </c>
      <c r="F204" s="31" t="s">
        <v>71</v>
      </c>
      <c r="G204" s="32">
        <v>1</v>
      </c>
      <c r="H204" s="32">
        <v>0</v>
      </c>
      <c r="I204" s="33">
        <f>ROUND(G204*H204,P4)</f>
        <v>0</v>
      </c>
      <c r="J204" s="28"/>
      <c r="K204" s="28"/>
      <c r="L204" s="34">
        <v>0</v>
      </c>
      <c r="M204" s="20">
        <f>ROUND(G204*L204,P4)</f>
        <v>0</v>
      </c>
      <c r="N204" s="40" t="s">
        <v>63</v>
      </c>
      <c r="O204" s="36">
        <f>M204*AA204</f>
        <v>0</v>
      </c>
      <c r="P204" s="1">
        <v>3</v>
      </c>
      <c r="AA204" s="1">
        <f>IF(P204=1,$O$3,IF(P204=2,$O$4,$O$5))</f>
        <v>0</v>
      </c>
    </row>
    <row r="205">
      <c r="A205" s="1" t="s">
        <v>64</v>
      </c>
      <c r="E205" s="30" t="s">
        <v>63</v>
      </c>
    </row>
    <row r="206" ht="39">
      <c r="A206" s="1" t="s">
        <v>65</v>
      </c>
      <c r="E206" s="37" t="s">
        <v>72</v>
      </c>
    </row>
    <row r="207">
      <c r="A207" s="1" t="s">
        <v>67</v>
      </c>
      <c r="E207" s="30" t="s">
        <v>90</v>
      </c>
    </row>
    <row r="208" ht="13">
      <c r="A208" s="1" t="s">
        <v>59</v>
      </c>
      <c r="B208" s="28">
        <v>50</v>
      </c>
      <c r="C208" s="29" t="s">
        <v>225</v>
      </c>
      <c r="D208" s="28" t="s">
        <v>57</v>
      </c>
      <c r="E208" s="30" t="s">
        <v>226</v>
      </c>
      <c r="F208" s="31" t="s">
        <v>71</v>
      </c>
      <c r="G208" s="32">
        <v>1</v>
      </c>
      <c r="H208" s="32">
        <v>0</v>
      </c>
      <c r="I208" s="33">
        <f>ROUND(G208*H208,P4)</f>
        <v>0</v>
      </c>
      <c r="J208" s="28"/>
      <c r="K208" s="28"/>
      <c r="L208" s="34">
        <v>0</v>
      </c>
      <c r="M208" s="20">
        <f>ROUND(G208*L208,P4)</f>
        <v>0</v>
      </c>
      <c r="N208" s="40" t="s">
        <v>63</v>
      </c>
      <c r="O208" s="36">
        <f>M208*AA208</f>
        <v>0</v>
      </c>
      <c r="P208" s="1">
        <v>3</v>
      </c>
      <c r="AA208" s="1">
        <f>IF(P208=1,$O$3,IF(P208=2,$O$4,$O$5))</f>
        <v>0</v>
      </c>
    </row>
    <row r="209">
      <c r="A209" s="1" t="s">
        <v>64</v>
      </c>
      <c r="E209" s="30" t="s">
        <v>63</v>
      </c>
    </row>
    <row r="210" ht="39">
      <c r="A210" s="1" t="s">
        <v>65</v>
      </c>
      <c r="E210" s="37" t="s">
        <v>72</v>
      </c>
    </row>
    <row r="211">
      <c r="A211" s="1" t="s">
        <v>67</v>
      </c>
      <c r="E211" s="30" t="s">
        <v>90</v>
      </c>
    </row>
    <row r="212" ht="13">
      <c r="A212" s="1" t="s">
        <v>59</v>
      </c>
      <c r="B212" s="28">
        <v>51</v>
      </c>
      <c r="C212" s="29" t="s">
        <v>227</v>
      </c>
      <c r="D212" s="28" t="s">
        <v>57</v>
      </c>
      <c r="E212" s="30" t="s">
        <v>228</v>
      </c>
      <c r="F212" s="31" t="s">
        <v>71</v>
      </c>
      <c r="G212" s="32">
        <v>3</v>
      </c>
      <c r="H212" s="32">
        <v>0</v>
      </c>
      <c r="I212" s="33">
        <f>ROUND(G212*H212,P4)</f>
        <v>0</v>
      </c>
      <c r="J212" s="28"/>
      <c r="K212" s="28"/>
      <c r="L212" s="34">
        <v>0</v>
      </c>
      <c r="M212" s="20">
        <f>ROUND(G212*L212,P4)</f>
        <v>0</v>
      </c>
      <c r="N212" s="40" t="s">
        <v>63</v>
      </c>
      <c r="O212" s="36">
        <f>M212*AA212</f>
        <v>0</v>
      </c>
      <c r="P212" s="1">
        <v>3</v>
      </c>
      <c r="AA212" s="1">
        <f>IF(P212=1,$O$3,IF(P212=2,$O$4,$O$5))</f>
        <v>0</v>
      </c>
    </row>
    <row r="213">
      <c r="A213" s="1" t="s">
        <v>64</v>
      </c>
      <c r="E213" s="30" t="s">
        <v>63</v>
      </c>
    </row>
    <row r="214" ht="39">
      <c r="A214" s="1" t="s">
        <v>65</v>
      </c>
      <c r="E214" s="37" t="s">
        <v>229</v>
      </c>
    </row>
    <row r="215">
      <c r="A215" s="1" t="s">
        <v>67</v>
      </c>
      <c r="E215" s="30" t="s">
        <v>90</v>
      </c>
    </row>
    <row r="216" ht="13">
      <c r="A216" s="1" t="s">
        <v>59</v>
      </c>
      <c r="B216" s="28">
        <v>52</v>
      </c>
      <c r="C216" s="29" t="s">
        <v>230</v>
      </c>
      <c r="D216" s="28" t="s">
        <v>57</v>
      </c>
      <c r="E216" s="30" t="s">
        <v>231</v>
      </c>
      <c r="F216" s="31" t="s">
        <v>76</v>
      </c>
      <c r="G216" s="32">
        <v>1</v>
      </c>
      <c r="H216" s="32">
        <v>0</v>
      </c>
      <c r="I216" s="33">
        <f>ROUND(G216*H216,P4)</f>
        <v>0</v>
      </c>
      <c r="J216" s="28"/>
      <c r="K216" s="28"/>
      <c r="L216" s="34">
        <v>0</v>
      </c>
      <c r="M216" s="20">
        <f>ROUND(G216*L216,P4)</f>
        <v>0</v>
      </c>
      <c r="N216" s="40" t="s">
        <v>63</v>
      </c>
      <c r="O216" s="36">
        <f>M216*AA216</f>
        <v>0</v>
      </c>
      <c r="P216" s="1">
        <v>3</v>
      </c>
      <c r="AA216" s="1">
        <f>IF(P216=1,$O$3,IF(P216=2,$O$4,$O$5))</f>
        <v>0</v>
      </c>
    </row>
    <row r="217">
      <c r="A217" s="1" t="s">
        <v>64</v>
      </c>
      <c r="E217" s="30" t="s">
        <v>63</v>
      </c>
    </row>
    <row r="218" ht="52">
      <c r="A218" s="1" t="s">
        <v>65</v>
      </c>
      <c r="E218" s="37" t="s">
        <v>232</v>
      </c>
    </row>
    <row r="219" ht="25">
      <c r="A219" s="1" t="s">
        <v>67</v>
      </c>
      <c r="E219" s="30" t="s">
        <v>233</v>
      </c>
    </row>
    <row r="220" ht="13">
      <c r="A220" s="1" t="s">
        <v>56</v>
      </c>
      <c r="C220" s="22" t="s">
        <v>234</v>
      </c>
      <c r="E220" s="23" t="s">
        <v>235</v>
      </c>
      <c r="L220" s="38"/>
      <c r="M220" s="39">
        <f>SUMIFS(M221:M280,A221:A280,"P")</f>
        <v>0</v>
      </c>
      <c r="N220" s="38"/>
    </row>
    <row r="221" ht="13">
      <c r="A221" s="1" t="s">
        <v>59</v>
      </c>
      <c r="B221" s="28">
        <v>53</v>
      </c>
      <c r="C221" s="29" t="s">
        <v>236</v>
      </c>
      <c r="D221" s="28" t="s">
        <v>57</v>
      </c>
      <c r="E221" s="30" t="s">
        <v>237</v>
      </c>
      <c r="F221" s="31" t="s">
        <v>71</v>
      </c>
      <c r="G221" s="32">
        <v>1</v>
      </c>
      <c r="H221" s="32">
        <v>0</v>
      </c>
      <c r="I221" s="33">
        <f>ROUND(G221*H221,P4)</f>
        <v>0</v>
      </c>
      <c r="J221" s="28"/>
      <c r="K221" s="28"/>
      <c r="L221" s="34">
        <v>0</v>
      </c>
      <c r="M221" s="20">
        <f>ROUND(G221*L221,P4)</f>
        <v>0</v>
      </c>
      <c r="N221" s="40" t="s">
        <v>63</v>
      </c>
      <c r="O221" s="36">
        <f>M221*AA221</f>
        <v>0</v>
      </c>
      <c r="P221" s="1">
        <v>3</v>
      </c>
      <c r="AA221" s="1">
        <f>IF(P221=1,$O$3,IF(P221=2,$O$4,$O$5))</f>
        <v>0</v>
      </c>
    </row>
    <row r="222">
      <c r="A222" s="1" t="s">
        <v>64</v>
      </c>
      <c r="E222" s="30" t="s">
        <v>63</v>
      </c>
    </row>
    <row r="223" ht="39">
      <c r="A223" s="1" t="s">
        <v>65</v>
      </c>
      <c r="E223" s="37" t="s">
        <v>238</v>
      </c>
    </row>
    <row r="224">
      <c r="A224" s="1" t="s">
        <v>67</v>
      </c>
      <c r="E224" s="30" t="s">
        <v>90</v>
      </c>
    </row>
    <row r="225" ht="13">
      <c r="A225" s="1" t="s">
        <v>59</v>
      </c>
      <c r="B225" s="28">
        <v>54</v>
      </c>
      <c r="C225" s="29" t="s">
        <v>239</v>
      </c>
      <c r="D225" s="28" t="s">
        <v>57</v>
      </c>
      <c r="E225" s="30" t="s">
        <v>240</v>
      </c>
      <c r="F225" s="31" t="s">
        <v>71</v>
      </c>
      <c r="G225" s="32">
        <v>1</v>
      </c>
      <c r="H225" s="32">
        <v>0</v>
      </c>
      <c r="I225" s="33">
        <f>ROUND(G225*H225,P4)</f>
        <v>0</v>
      </c>
      <c r="J225" s="28"/>
      <c r="K225" s="28"/>
      <c r="L225" s="34">
        <v>0</v>
      </c>
      <c r="M225" s="20">
        <f>ROUND(G225*L225,P4)</f>
        <v>0</v>
      </c>
      <c r="N225" s="40" t="s">
        <v>63</v>
      </c>
      <c r="O225" s="36">
        <f>M225*AA225</f>
        <v>0</v>
      </c>
      <c r="P225" s="1">
        <v>3</v>
      </c>
      <c r="AA225" s="1">
        <f>IF(P225=1,$O$3,IF(P225=2,$O$4,$O$5))</f>
        <v>0</v>
      </c>
    </row>
    <row r="226">
      <c r="A226" s="1" t="s">
        <v>64</v>
      </c>
      <c r="E226" s="30" t="s">
        <v>63</v>
      </c>
    </row>
    <row r="227" ht="39">
      <c r="A227" s="1" t="s">
        <v>65</v>
      </c>
      <c r="E227" s="37" t="s">
        <v>238</v>
      </c>
    </row>
    <row r="228">
      <c r="A228" s="1" t="s">
        <v>67</v>
      </c>
      <c r="E228" s="30" t="s">
        <v>241</v>
      </c>
    </row>
    <row r="229" ht="13">
      <c r="A229" s="1" t="s">
        <v>59</v>
      </c>
      <c r="B229" s="28">
        <v>55</v>
      </c>
      <c r="C229" s="29" t="s">
        <v>242</v>
      </c>
      <c r="D229" s="28" t="s">
        <v>57</v>
      </c>
      <c r="E229" s="30" t="s">
        <v>243</v>
      </c>
      <c r="F229" s="31" t="s">
        <v>71</v>
      </c>
      <c r="G229" s="32">
        <v>1</v>
      </c>
      <c r="H229" s="32">
        <v>0</v>
      </c>
      <c r="I229" s="33">
        <f>ROUND(G229*H229,P4)</f>
        <v>0</v>
      </c>
      <c r="J229" s="28"/>
      <c r="K229" s="28"/>
      <c r="L229" s="34">
        <v>0</v>
      </c>
      <c r="M229" s="20">
        <f>ROUND(G229*L229,P4)</f>
        <v>0</v>
      </c>
      <c r="N229" s="40" t="s">
        <v>63</v>
      </c>
      <c r="O229" s="36">
        <f>M229*AA229</f>
        <v>0</v>
      </c>
      <c r="P229" s="1">
        <v>3</v>
      </c>
      <c r="AA229" s="1">
        <f>IF(P229=1,$O$3,IF(P229=2,$O$4,$O$5))</f>
        <v>0</v>
      </c>
    </row>
    <row r="230">
      <c r="A230" s="1" t="s">
        <v>64</v>
      </c>
      <c r="E230" s="30" t="s">
        <v>63</v>
      </c>
    </row>
    <row r="231" ht="39">
      <c r="A231" s="1" t="s">
        <v>65</v>
      </c>
      <c r="E231" s="37" t="s">
        <v>238</v>
      </c>
    </row>
    <row r="232">
      <c r="A232" s="1" t="s">
        <v>67</v>
      </c>
      <c r="E232" s="30" t="s">
        <v>90</v>
      </c>
    </row>
    <row r="233" ht="13">
      <c r="A233" s="1" t="s">
        <v>59</v>
      </c>
      <c r="B233" s="28">
        <v>56</v>
      </c>
      <c r="C233" s="29" t="s">
        <v>244</v>
      </c>
      <c r="D233" s="28" t="s">
        <v>57</v>
      </c>
      <c r="E233" s="30" t="s">
        <v>245</v>
      </c>
      <c r="F233" s="31" t="s">
        <v>71</v>
      </c>
      <c r="G233" s="32">
        <v>1</v>
      </c>
      <c r="H233" s="32">
        <v>0</v>
      </c>
      <c r="I233" s="33">
        <f>ROUND(G233*H233,P4)</f>
        <v>0</v>
      </c>
      <c r="J233" s="28"/>
      <c r="K233" s="28"/>
      <c r="L233" s="34">
        <v>0</v>
      </c>
      <c r="M233" s="20">
        <f>ROUND(G233*L233,P4)</f>
        <v>0</v>
      </c>
      <c r="N233" s="40" t="s">
        <v>63</v>
      </c>
      <c r="O233" s="36">
        <f>M233*AA233</f>
        <v>0</v>
      </c>
      <c r="P233" s="1">
        <v>3</v>
      </c>
      <c r="AA233" s="1">
        <f>IF(P233=1,$O$3,IF(P233=2,$O$4,$O$5))</f>
        <v>0</v>
      </c>
    </row>
    <row r="234">
      <c r="A234" s="1" t="s">
        <v>64</v>
      </c>
      <c r="E234" s="30" t="s">
        <v>63</v>
      </c>
    </row>
    <row r="235" ht="39">
      <c r="A235" s="1" t="s">
        <v>65</v>
      </c>
      <c r="E235" s="37" t="s">
        <v>238</v>
      </c>
    </row>
    <row r="236">
      <c r="A236" s="1" t="s">
        <v>67</v>
      </c>
      <c r="E236" s="30" t="s">
        <v>90</v>
      </c>
    </row>
    <row r="237" ht="13">
      <c r="A237" s="1" t="s">
        <v>59</v>
      </c>
      <c r="B237" s="28">
        <v>57</v>
      </c>
      <c r="C237" s="29" t="s">
        <v>246</v>
      </c>
      <c r="D237" s="28" t="s">
        <v>57</v>
      </c>
      <c r="E237" s="30" t="s">
        <v>247</v>
      </c>
      <c r="F237" s="31" t="s">
        <v>71</v>
      </c>
      <c r="G237" s="32">
        <v>1</v>
      </c>
      <c r="H237" s="32">
        <v>0</v>
      </c>
      <c r="I237" s="33">
        <f>ROUND(G237*H237,P4)</f>
        <v>0</v>
      </c>
      <c r="J237" s="28"/>
      <c r="K237" s="28"/>
      <c r="L237" s="34">
        <v>0</v>
      </c>
      <c r="M237" s="20">
        <f>ROUND(G237*L237,P4)</f>
        <v>0</v>
      </c>
      <c r="N237" s="40" t="s">
        <v>63</v>
      </c>
      <c r="O237" s="36">
        <f>M237*AA237</f>
        <v>0</v>
      </c>
      <c r="P237" s="1">
        <v>3</v>
      </c>
      <c r="AA237" s="1">
        <f>IF(P237=1,$O$3,IF(P237=2,$O$4,$O$5))</f>
        <v>0</v>
      </c>
    </row>
    <row r="238">
      <c r="A238" s="1" t="s">
        <v>64</v>
      </c>
      <c r="E238" s="30" t="s">
        <v>63</v>
      </c>
    </row>
    <row r="239" ht="39">
      <c r="A239" s="1" t="s">
        <v>65</v>
      </c>
      <c r="E239" s="37" t="s">
        <v>248</v>
      </c>
    </row>
    <row r="240">
      <c r="A240" s="1" t="s">
        <v>67</v>
      </c>
      <c r="E240" s="30" t="s">
        <v>90</v>
      </c>
    </row>
    <row r="241" ht="13">
      <c r="A241" s="1" t="s">
        <v>59</v>
      </c>
      <c r="B241" s="28">
        <v>58</v>
      </c>
      <c r="C241" s="29" t="s">
        <v>249</v>
      </c>
      <c r="D241" s="28" t="s">
        <v>57</v>
      </c>
      <c r="E241" s="30" t="s">
        <v>250</v>
      </c>
      <c r="F241" s="31" t="s">
        <v>71</v>
      </c>
      <c r="G241" s="32">
        <v>1</v>
      </c>
      <c r="H241" s="32">
        <v>0</v>
      </c>
      <c r="I241" s="33">
        <f>ROUND(G241*H241,P4)</f>
        <v>0</v>
      </c>
      <c r="J241" s="28"/>
      <c r="K241" s="28"/>
      <c r="L241" s="34">
        <v>0</v>
      </c>
      <c r="M241" s="20">
        <f>ROUND(G241*L241,P4)</f>
        <v>0</v>
      </c>
      <c r="N241" s="40" t="s">
        <v>63</v>
      </c>
      <c r="O241" s="36">
        <f>M241*AA241</f>
        <v>0</v>
      </c>
      <c r="P241" s="1">
        <v>3</v>
      </c>
      <c r="AA241" s="1">
        <f>IF(P241=1,$O$3,IF(P241=2,$O$4,$O$5))</f>
        <v>0</v>
      </c>
    </row>
    <row r="242">
      <c r="A242" s="1" t="s">
        <v>64</v>
      </c>
      <c r="E242" s="30" t="s">
        <v>63</v>
      </c>
    </row>
    <row r="243" ht="39">
      <c r="A243" s="1" t="s">
        <v>65</v>
      </c>
      <c r="E243" s="37" t="s">
        <v>248</v>
      </c>
    </row>
    <row r="244">
      <c r="A244" s="1" t="s">
        <v>67</v>
      </c>
      <c r="E244" s="30" t="s">
        <v>90</v>
      </c>
    </row>
    <row r="245" ht="13">
      <c r="A245" s="1" t="s">
        <v>59</v>
      </c>
      <c r="B245" s="28">
        <v>59</v>
      </c>
      <c r="C245" s="29" t="s">
        <v>251</v>
      </c>
      <c r="D245" s="28" t="s">
        <v>57</v>
      </c>
      <c r="E245" s="30" t="s">
        <v>252</v>
      </c>
      <c r="F245" s="31" t="s">
        <v>71</v>
      </c>
      <c r="G245" s="32">
        <v>1</v>
      </c>
      <c r="H245" s="32">
        <v>0</v>
      </c>
      <c r="I245" s="33">
        <f>ROUND(G245*H245,P4)</f>
        <v>0</v>
      </c>
      <c r="J245" s="28"/>
      <c r="K245" s="28"/>
      <c r="L245" s="34">
        <v>0</v>
      </c>
      <c r="M245" s="20">
        <f>ROUND(G245*L245,P4)</f>
        <v>0</v>
      </c>
      <c r="N245" s="40" t="s">
        <v>63</v>
      </c>
      <c r="O245" s="36">
        <f>M245*AA245</f>
        <v>0</v>
      </c>
      <c r="P245" s="1">
        <v>3</v>
      </c>
      <c r="AA245" s="1">
        <f>IF(P245=1,$O$3,IF(P245=2,$O$4,$O$5))</f>
        <v>0</v>
      </c>
    </row>
    <row r="246">
      <c r="A246" s="1" t="s">
        <v>64</v>
      </c>
      <c r="E246" s="30" t="s">
        <v>63</v>
      </c>
    </row>
    <row r="247" ht="39">
      <c r="A247" s="1" t="s">
        <v>65</v>
      </c>
      <c r="E247" s="37" t="s">
        <v>248</v>
      </c>
    </row>
    <row r="248" ht="50">
      <c r="A248" s="1" t="s">
        <v>67</v>
      </c>
      <c r="E248" s="30" t="s">
        <v>253</v>
      </c>
    </row>
    <row r="249" ht="13">
      <c r="A249" s="1" t="s">
        <v>59</v>
      </c>
      <c r="B249" s="28">
        <v>60</v>
      </c>
      <c r="C249" s="29" t="s">
        <v>254</v>
      </c>
      <c r="D249" s="28" t="s">
        <v>57</v>
      </c>
      <c r="E249" s="30" t="s">
        <v>255</v>
      </c>
      <c r="F249" s="31" t="s">
        <v>71</v>
      </c>
      <c r="G249" s="32">
        <v>1</v>
      </c>
      <c r="H249" s="32">
        <v>0</v>
      </c>
      <c r="I249" s="33">
        <f>ROUND(G249*H249,P4)</f>
        <v>0</v>
      </c>
      <c r="J249" s="28"/>
      <c r="K249" s="28"/>
      <c r="L249" s="34">
        <v>0</v>
      </c>
      <c r="M249" s="20">
        <f>ROUND(G249*L249,P4)</f>
        <v>0</v>
      </c>
      <c r="N249" s="40" t="s">
        <v>63</v>
      </c>
      <c r="O249" s="36">
        <f>M249*AA249</f>
        <v>0</v>
      </c>
      <c r="P249" s="1">
        <v>3</v>
      </c>
      <c r="AA249" s="1">
        <f>IF(P249=1,$O$3,IF(P249=2,$O$4,$O$5))</f>
        <v>0</v>
      </c>
    </row>
    <row r="250">
      <c r="A250" s="1" t="s">
        <v>64</v>
      </c>
      <c r="E250" s="30" t="s">
        <v>63</v>
      </c>
    </row>
    <row r="251" ht="39">
      <c r="A251" s="1" t="s">
        <v>65</v>
      </c>
      <c r="E251" s="37" t="s">
        <v>248</v>
      </c>
    </row>
    <row r="252">
      <c r="A252" s="1" t="s">
        <v>67</v>
      </c>
      <c r="E252" s="30" t="s">
        <v>90</v>
      </c>
    </row>
    <row r="253" ht="13">
      <c r="A253" s="1" t="s">
        <v>59</v>
      </c>
      <c r="B253" s="28">
        <v>61</v>
      </c>
      <c r="C253" s="29" t="s">
        <v>256</v>
      </c>
      <c r="D253" s="28" t="s">
        <v>57</v>
      </c>
      <c r="E253" s="30" t="s">
        <v>257</v>
      </c>
      <c r="F253" s="31" t="s">
        <v>71</v>
      </c>
      <c r="G253" s="32">
        <v>1</v>
      </c>
      <c r="H253" s="32">
        <v>0</v>
      </c>
      <c r="I253" s="33">
        <f>ROUND(G253*H253,P4)</f>
        <v>0</v>
      </c>
      <c r="J253" s="28"/>
      <c r="K253" s="28"/>
      <c r="L253" s="34">
        <v>0</v>
      </c>
      <c r="M253" s="20">
        <f>ROUND(G253*L253,P4)</f>
        <v>0</v>
      </c>
      <c r="N253" s="40" t="s">
        <v>63</v>
      </c>
      <c r="O253" s="36">
        <f>M253*AA253</f>
        <v>0</v>
      </c>
      <c r="P253" s="1">
        <v>3</v>
      </c>
      <c r="AA253" s="1">
        <f>IF(P253=1,$O$3,IF(P253=2,$O$4,$O$5))</f>
        <v>0</v>
      </c>
    </row>
    <row r="254">
      <c r="A254" s="1" t="s">
        <v>64</v>
      </c>
      <c r="E254" s="30" t="s">
        <v>63</v>
      </c>
    </row>
    <row r="255" ht="39">
      <c r="A255" s="1" t="s">
        <v>65</v>
      </c>
      <c r="E255" s="37" t="s">
        <v>248</v>
      </c>
    </row>
    <row r="256" ht="50">
      <c r="A256" s="1" t="s">
        <v>67</v>
      </c>
      <c r="E256" s="30" t="s">
        <v>258</v>
      </c>
    </row>
    <row r="257" ht="13">
      <c r="A257" s="1" t="s">
        <v>59</v>
      </c>
      <c r="B257" s="28">
        <v>62</v>
      </c>
      <c r="C257" s="29" t="s">
        <v>259</v>
      </c>
      <c r="D257" s="28" t="s">
        <v>57</v>
      </c>
      <c r="E257" s="30" t="s">
        <v>260</v>
      </c>
      <c r="F257" s="31" t="s">
        <v>71</v>
      </c>
      <c r="G257" s="32">
        <v>1</v>
      </c>
      <c r="H257" s="32">
        <v>0</v>
      </c>
      <c r="I257" s="33">
        <f>ROUND(G257*H257,P4)</f>
        <v>0</v>
      </c>
      <c r="J257" s="28"/>
      <c r="K257" s="28"/>
      <c r="L257" s="34">
        <v>0</v>
      </c>
      <c r="M257" s="20">
        <f>ROUND(G257*L257,P4)</f>
        <v>0</v>
      </c>
      <c r="N257" s="40" t="s">
        <v>63</v>
      </c>
      <c r="O257" s="36">
        <f>M257*AA257</f>
        <v>0</v>
      </c>
      <c r="P257" s="1">
        <v>3</v>
      </c>
      <c r="AA257" s="1">
        <f>IF(P257=1,$O$3,IF(P257=2,$O$4,$O$5))</f>
        <v>0</v>
      </c>
    </row>
    <row r="258">
      <c r="A258" s="1" t="s">
        <v>64</v>
      </c>
      <c r="E258" s="30" t="s">
        <v>63</v>
      </c>
    </row>
    <row r="259" ht="39">
      <c r="A259" s="1" t="s">
        <v>65</v>
      </c>
      <c r="E259" s="37" t="s">
        <v>261</v>
      </c>
    </row>
    <row r="260">
      <c r="A260" s="1" t="s">
        <v>67</v>
      </c>
      <c r="E260" s="30" t="s">
        <v>90</v>
      </c>
    </row>
    <row r="261" ht="13">
      <c r="A261" s="1" t="s">
        <v>59</v>
      </c>
      <c r="B261" s="28">
        <v>63</v>
      </c>
      <c r="C261" s="29" t="s">
        <v>262</v>
      </c>
      <c r="D261" s="28" t="s">
        <v>57</v>
      </c>
      <c r="E261" s="30" t="s">
        <v>263</v>
      </c>
      <c r="F261" s="31" t="s">
        <v>71</v>
      </c>
      <c r="G261" s="32">
        <v>1</v>
      </c>
      <c r="H261" s="32">
        <v>0</v>
      </c>
      <c r="I261" s="33">
        <f>ROUND(G261*H261,P4)</f>
        <v>0</v>
      </c>
      <c r="J261" s="28"/>
      <c r="K261" s="28"/>
      <c r="L261" s="34">
        <v>0</v>
      </c>
      <c r="M261" s="20">
        <f>ROUND(G261*L261,P4)</f>
        <v>0</v>
      </c>
      <c r="N261" s="40" t="s">
        <v>63</v>
      </c>
      <c r="O261" s="36">
        <f>M261*AA261</f>
        <v>0</v>
      </c>
      <c r="P261" s="1">
        <v>3</v>
      </c>
      <c r="AA261" s="1">
        <f>IF(P261=1,$O$3,IF(P261=2,$O$4,$O$5))</f>
        <v>0</v>
      </c>
    </row>
    <row r="262">
      <c r="A262" s="1" t="s">
        <v>64</v>
      </c>
      <c r="E262" s="30" t="s">
        <v>63</v>
      </c>
    </row>
    <row r="263" ht="39">
      <c r="A263" s="1" t="s">
        <v>65</v>
      </c>
      <c r="E263" s="37" t="s">
        <v>264</v>
      </c>
    </row>
    <row r="264">
      <c r="A264" s="1" t="s">
        <v>67</v>
      </c>
      <c r="E264" s="30" t="s">
        <v>90</v>
      </c>
    </row>
    <row r="265" ht="13">
      <c r="A265" s="1" t="s">
        <v>59</v>
      </c>
      <c r="B265" s="28">
        <v>64</v>
      </c>
      <c r="C265" s="29" t="s">
        <v>265</v>
      </c>
      <c r="D265" s="28" t="s">
        <v>57</v>
      </c>
      <c r="E265" s="30" t="s">
        <v>266</v>
      </c>
      <c r="F265" s="31" t="s">
        <v>71</v>
      </c>
      <c r="G265" s="32">
        <v>1</v>
      </c>
      <c r="H265" s="32">
        <v>0</v>
      </c>
      <c r="I265" s="33">
        <f>ROUND(G265*H265,P4)</f>
        <v>0</v>
      </c>
      <c r="J265" s="28"/>
      <c r="K265" s="28"/>
      <c r="L265" s="34">
        <v>0</v>
      </c>
      <c r="M265" s="20">
        <f>ROUND(G265*L265,P4)</f>
        <v>0</v>
      </c>
      <c r="N265" s="40" t="s">
        <v>63</v>
      </c>
      <c r="O265" s="36">
        <f>M265*AA265</f>
        <v>0</v>
      </c>
      <c r="P265" s="1">
        <v>3</v>
      </c>
      <c r="AA265" s="1">
        <f>IF(P265=1,$O$3,IF(P265=2,$O$4,$O$5))</f>
        <v>0</v>
      </c>
    </row>
    <row r="266">
      <c r="A266" s="1" t="s">
        <v>64</v>
      </c>
      <c r="E266" s="30" t="s">
        <v>63</v>
      </c>
    </row>
    <row r="267" ht="39">
      <c r="A267" s="1" t="s">
        <v>65</v>
      </c>
      <c r="E267" s="37" t="s">
        <v>264</v>
      </c>
    </row>
    <row r="268">
      <c r="A268" s="1" t="s">
        <v>67</v>
      </c>
      <c r="E268" s="30" t="s">
        <v>90</v>
      </c>
    </row>
    <row r="269" ht="13">
      <c r="A269" s="1" t="s">
        <v>59</v>
      </c>
      <c r="B269" s="28">
        <v>65</v>
      </c>
      <c r="C269" s="29" t="s">
        <v>267</v>
      </c>
      <c r="D269" s="28" t="s">
        <v>57</v>
      </c>
      <c r="E269" s="30" t="s">
        <v>268</v>
      </c>
      <c r="F269" s="31" t="s">
        <v>76</v>
      </c>
      <c r="G269" s="32">
        <v>1</v>
      </c>
      <c r="H269" s="32">
        <v>0</v>
      </c>
      <c r="I269" s="33">
        <f>ROUND(G269*H269,P4)</f>
        <v>0</v>
      </c>
      <c r="J269" s="28"/>
      <c r="K269" s="28"/>
      <c r="L269" s="34">
        <v>0</v>
      </c>
      <c r="M269" s="20">
        <f>ROUND(G269*L269,P4)</f>
        <v>0</v>
      </c>
      <c r="N269" s="40" t="s">
        <v>63</v>
      </c>
      <c r="O269" s="36">
        <f>M269*AA269</f>
        <v>0</v>
      </c>
      <c r="P269" s="1">
        <v>3</v>
      </c>
      <c r="AA269" s="1">
        <f>IF(P269=1,$O$3,IF(P269=2,$O$4,$O$5))</f>
        <v>0</v>
      </c>
    </row>
    <row r="270">
      <c r="A270" s="1" t="s">
        <v>64</v>
      </c>
      <c r="E270" s="30" t="s">
        <v>63</v>
      </c>
    </row>
    <row r="271" ht="39">
      <c r="A271" s="1" t="s">
        <v>65</v>
      </c>
      <c r="E271" s="37" t="s">
        <v>72</v>
      </c>
    </row>
    <row r="272">
      <c r="A272" s="1" t="s">
        <v>67</v>
      </c>
      <c r="E272" s="30" t="s">
        <v>269</v>
      </c>
    </row>
    <row r="273" ht="13">
      <c r="A273" s="1" t="s">
        <v>59</v>
      </c>
      <c r="B273" s="28">
        <v>66</v>
      </c>
      <c r="C273" s="29" t="s">
        <v>270</v>
      </c>
      <c r="D273" s="28" t="s">
        <v>57</v>
      </c>
      <c r="E273" s="30" t="s">
        <v>271</v>
      </c>
      <c r="F273" s="31" t="s">
        <v>71</v>
      </c>
      <c r="G273" s="32">
        <v>18</v>
      </c>
      <c r="H273" s="32">
        <v>0</v>
      </c>
      <c r="I273" s="33">
        <f>ROUND(G273*H273,P4)</f>
        <v>0</v>
      </c>
      <c r="J273" s="28"/>
      <c r="K273" s="28"/>
      <c r="L273" s="34">
        <v>0</v>
      </c>
      <c r="M273" s="20">
        <f>ROUND(G273*L273,P4)</f>
        <v>0</v>
      </c>
      <c r="N273" s="40" t="s">
        <v>63</v>
      </c>
      <c r="O273" s="36">
        <f>M273*AA273</f>
        <v>0</v>
      </c>
      <c r="P273" s="1">
        <v>3</v>
      </c>
      <c r="AA273" s="1">
        <f>IF(P273=1,$O$3,IF(P273=2,$O$4,$O$5))</f>
        <v>0</v>
      </c>
    </row>
    <row r="274">
      <c r="A274" s="1" t="s">
        <v>64</v>
      </c>
      <c r="E274" s="30" t="s">
        <v>63</v>
      </c>
    </row>
    <row r="275" ht="39">
      <c r="A275" s="1" t="s">
        <v>65</v>
      </c>
      <c r="E275" s="37" t="s">
        <v>272</v>
      </c>
    </row>
    <row r="276">
      <c r="A276" s="1" t="s">
        <v>67</v>
      </c>
      <c r="E276" s="30" t="s">
        <v>90</v>
      </c>
    </row>
    <row r="277" ht="13">
      <c r="A277" s="1" t="s">
        <v>59</v>
      </c>
      <c r="B277" s="28">
        <v>67</v>
      </c>
      <c r="C277" s="29" t="s">
        <v>273</v>
      </c>
      <c r="D277" s="28" t="s">
        <v>57</v>
      </c>
      <c r="E277" s="30" t="s">
        <v>274</v>
      </c>
      <c r="F277" s="31" t="s">
        <v>71</v>
      </c>
      <c r="G277" s="32">
        <v>18</v>
      </c>
      <c r="H277" s="32">
        <v>0</v>
      </c>
      <c r="I277" s="33">
        <f>ROUND(G277*H277,P4)</f>
        <v>0</v>
      </c>
      <c r="J277" s="28"/>
      <c r="K277" s="28"/>
      <c r="L277" s="34">
        <v>0</v>
      </c>
      <c r="M277" s="20">
        <f>ROUND(G277*L277,P4)</f>
        <v>0</v>
      </c>
      <c r="N277" s="40" t="s">
        <v>63</v>
      </c>
      <c r="O277" s="36">
        <f>M277*AA277</f>
        <v>0</v>
      </c>
      <c r="P277" s="1">
        <v>3</v>
      </c>
      <c r="AA277" s="1">
        <f>IF(P277=1,$O$3,IF(P277=2,$O$4,$O$5))</f>
        <v>0</v>
      </c>
    </row>
    <row r="278">
      <c r="A278" s="1" t="s">
        <v>64</v>
      </c>
      <c r="E278" s="30" t="s">
        <v>63</v>
      </c>
    </row>
    <row r="279" ht="39">
      <c r="A279" s="1" t="s">
        <v>65</v>
      </c>
      <c r="E279" s="37" t="s">
        <v>272</v>
      </c>
    </row>
    <row r="280">
      <c r="A280" s="1" t="s">
        <v>67</v>
      </c>
      <c r="E280" s="30" t="s">
        <v>90</v>
      </c>
    </row>
    <row r="281" ht="13">
      <c r="A281" s="1" t="s">
        <v>56</v>
      </c>
      <c r="C281" s="22" t="s">
        <v>275</v>
      </c>
      <c r="E281" s="23" t="s">
        <v>276</v>
      </c>
      <c r="L281" s="38"/>
      <c r="M281" s="39">
        <f>SUMIFS(M282:M329,A282:A329,"P")</f>
        <v>0</v>
      </c>
      <c r="N281" s="38"/>
    </row>
    <row r="282" ht="13">
      <c r="A282" s="1" t="s">
        <v>59</v>
      </c>
      <c r="B282" s="28">
        <v>72</v>
      </c>
      <c r="C282" s="29" t="s">
        <v>277</v>
      </c>
      <c r="D282" s="28" t="s">
        <v>57</v>
      </c>
      <c r="E282" s="30" t="s">
        <v>278</v>
      </c>
      <c r="F282" s="31" t="s">
        <v>71</v>
      </c>
      <c r="G282" s="32">
        <v>3</v>
      </c>
      <c r="H282" s="32">
        <v>0</v>
      </c>
      <c r="I282" s="33">
        <f>ROUND(G282*H282,P4)</f>
        <v>0</v>
      </c>
      <c r="J282" s="28"/>
      <c r="K282" s="28"/>
      <c r="L282" s="34">
        <v>0</v>
      </c>
      <c r="M282" s="20">
        <f>ROUND(G282*L282,P4)</f>
        <v>0</v>
      </c>
      <c r="N282" s="40" t="s">
        <v>63</v>
      </c>
      <c r="O282" s="36">
        <f>M282*AA282</f>
        <v>0</v>
      </c>
      <c r="P282" s="1">
        <v>3</v>
      </c>
      <c r="AA282" s="1">
        <f>IF(P282=1,$O$3,IF(P282=2,$O$4,$O$5))</f>
        <v>0</v>
      </c>
    </row>
    <row r="283">
      <c r="A283" s="1" t="s">
        <v>64</v>
      </c>
      <c r="E283" s="30" t="s">
        <v>63</v>
      </c>
    </row>
    <row r="284" ht="39">
      <c r="A284" s="1" t="s">
        <v>65</v>
      </c>
      <c r="E284" s="37" t="s">
        <v>279</v>
      </c>
    </row>
    <row r="285">
      <c r="A285" s="1" t="s">
        <v>67</v>
      </c>
      <c r="E285" s="30" t="s">
        <v>280</v>
      </c>
    </row>
    <row r="286" ht="13">
      <c r="A286" s="1" t="s">
        <v>59</v>
      </c>
      <c r="B286" s="28">
        <v>73</v>
      </c>
      <c r="C286" s="29" t="s">
        <v>281</v>
      </c>
      <c r="D286" s="28" t="s">
        <v>57</v>
      </c>
      <c r="E286" s="30" t="s">
        <v>282</v>
      </c>
      <c r="F286" s="31" t="s">
        <v>71</v>
      </c>
      <c r="G286" s="32">
        <v>1</v>
      </c>
      <c r="H286" s="32">
        <v>0</v>
      </c>
      <c r="I286" s="33">
        <f>ROUND(G286*H286,P4)</f>
        <v>0</v>
      </c>
      <c r="J286" s="28"/>
      <c r="K286" s="28"/>
      <c r="L286" s="34">
        <v>0</v>
      </c>
      <c r="M286" s="20">
        <f>ROUND(G286*L286,P4)</f>
        <v>0</v>
      </c>
      <c r="N286" s="40" t="s">
        <v>63</v>
      </c>
      <c r="O286" s="36">
        <f>M286*AA286</f>
        <v>0</v>
      </c>
      <c r="P286" s="1">
        <v>3</v>
      </c>
      <c r="AA286" s="1">
        <f>IF(P286=1,$O$3,IF(P286=2,$O$4,$O$5))</f>
        <v>0</v>
      </c>
    </row>
    <row r="287">
      <c r="A287" s="1" t="s">
        <v>64</v>
      </c>
      <c r="E287" s="30" t="s">
        <v>63</v>
      </c>
    </row>
    <row r="288" ht="39">
      <c r="A288" s="1" t="s">
        <v>65</v>
      </c>
      <c r="E288" s="37" t="s">
        <v>72</v>
      </c>
    </row>
    <row r="289">
      <c r="A289" s="1" t="s">
        <v>67</v>
      </c>
      <c r="E289" s="30" t="s">
        <v>282</v>
      </c>
    </row>
    <row r="290" ht="13">
      <c r="A290" s="1" t="s">
        <v>59</v>
      </c>
      <c r="B290" s="28">
        <v>74</v>
      </c>
      <c r="C290" s="29" t="s">
        <v>283</v>
      </c>
      <c r="D290" s="28" t="s">
        <v>57</v>
      </c>
      <c r="E290" s="30" t="s">
        <v>284</v>
      </c>
      <c r="F290" s="31" t="s">
        <v>71</v>
      </c>
      <c r="G290" s="32">
        <v>1</v>
      </c>
      <c r="H290" s="32">
        <v>0</v>
      </c>
      <c r="I290" s="33">
        <f>ROUND(G290*H290,P4)</f>
        <v>0</v>
      </c>
      <c r="J290" s="28"/>
      <c r="K290" s="28"/>
      <c r="L290" s="34">
        <v>0</v>
      </c>
      <c r="M290" s="20">
        <f>ROUND(G290*L290,P4)</f>
        <v>0</v>
      </c>
      <c r="N290" s="40" t="s">
        <v>63</v>
      </c>
      <c r="O290" s="36">
        <f>M290*AA290</f>
        <v>0</v>
      </c>
      <c r="P290" s="1">
        <v>3</v>
      </c>
      <c r="AA290" s="1">
        <f>IF(P290=1,$O$3,IF(P290=2,$O$4,$O$5))</f>
        <v>0</v>
      </c>
    </row>
    <row r="291">
      <c r="A291" s="1" t="s">
        <v>64</v>
      </c>
      <c r="E291" s="30" t="s">
        <v>63</v>
      </c>
    </row>
    <row r="292" ht="39">
      <c r="A292" s="1" t="s">
        <v>65</v>
      </c>
      <c r="E292" s="37" t="s">
        <v>72</v>
      </c>
    </row>
    <row r="293">
      <c r="A293" s="1" t="s">
        <v>67</v>
      </c>
      <c r="E293" s="30" t="s">
        <v>90</v>
      </c>
    </row>
    <row r="294" ht="13">
      <c r="A294" s="1" t="s">
        <v>59</v>
      </c>
      <c r="B294" s="28">
        <v>75</v>
      </c>
      <c r="C294" s="29" t="s">
        <v>285</v>
      </c>
      <c r="D294" s="28" t="s">
        <v>57</v>
      </c>
      <c r="E294" s="30" t="s">
        <v>286</v>
      </c>
      <c r="F294" s="31" t="s">
        <v>71</v>
      </c>
      <c r="G294" s="32">
        <v>1</v>
      </c>
      <c r="H294" s="32">
        <v>0</v>
      </c>
      <c r="I294" s="33">
        <f>ROUND(G294*H294,P4)</f>
        <v>0</v>
      </c>
      <c r="J294" s="28"/>
      <c r="K294" s="28"/>
      <c r="L294" s="34">
        <v>0</v>
      </c>
      <c r="M294" s="20">
        <f>ROUND(G294*L294,P4)</f>
        <v>0</v>
      </c>
      <c r="N294" s="40" t="s">
        <v>63</v>
      </c>
      <c r="O294" s="36">
        <f>M294*AA294</f>
        <v>0</v>
      </c>
      <c r="P294" s="1">
        <v>3</v>
      </c>
      <c r="AA294" s="1">
        <f>IF(P294=1,$O$3,IF(P294=2,$O$4,$O$5))</f>
        <v>0</v>
      </c>
    </row>
    <row r="295">
      <c r="A295" s="1" t="s">
        <v>64</v>
      </c>
      <c r="E295" s="30" t="s">
        <v>63</v>
      </c>
    </row>
    <row r="296" ht="39">
      <c r="A296" s="1" t="s">
        <v>65</v>
      </c>
      <c r="E296" s="37" t="s">
        <v>72</v>
      </c>
    </row>
    <row r="297">
      <c r="A297" s="1" t="s">
        <v>67</v>
      </c>
      <c r="E297" s="30" t="s">
        <v>287</v>
      </c>
    </row>
    <row r="298" ht="13">
      <c r="A298" s="1" t="s">
        <v>59</v>
      </c>
      <c r="B298" s="28">
        <v>76</v>
      </c>
      <c r="C298" s="29" t="s">
        <v>288</v>
      </c>
      <c r="D298" s="28" t="s">
        <v>57</v>
      </c>
      <c r="E298" s="30" t="s">
        <v>289</v>
      </c>
      <c r="F298" s="31" t="s">
        <v>71</v>
      </c>
      <c r="G298" s="32">
        <v>1</v>
      </c>
      <c r="H298" s="32">
        <v>0</v>
      </c>
      <c r="I298" s="33">
        <f>ROUND(G298*H298,P4)</f>
        <v>0</v>
      </c>
      <c r="J298" s="28"/>
      <c r="K298" s="28"/>
      <c r="L298" s="34">
        <v>0</v>
      </c>
      <c r="M298" s="20">
        <f>ROUND(G298*L298,P4)</f>
        <v>0</v>
      </c>
      <c r="N298" s="40" t="s">
        <v>63</v>
      </c>
      <c r="O298" s="36">
        <f>M298*AA298</f>
        <v>0</v>
      </c>
      <c r="P298" s="1">
        <v>3</v>
      </c>
      <c r="AA298" s="1">
        <f>IF(P298=1,$O$3,IF(P298=2,$O$4,$O$5))</f>
        <v>0</v>
      </c>
    </row>
    <row r="299">
      <c r="A299" s="1" t="s">
        <v>64</v>
      </c>
      <c r="E299" s="30" t="s">
        <v>63</v>
      </c>
    </row>
    <row r="300" ht="39">
      <c r="A300" s="1" t="s">
        <v>65</v>
      </c>
      <c r="E300" s="37" t="s">
        <v>290</v>
      </c>
    </row>
    <row r="301">
      <c r="A301" s="1" t="s">
        <v>67</v>
      </c>
      <c r="E301" s="30" t="s">
        <v>90</v>
      </c>
    </row>
    <row r="302" ht="13">
      <c r="A302" s="1" t="s">
        <v>59</v>
      </c>
      <c r="B302" s="28">
        <v>77</v>
      </c>
      <c r="C302" s="29" t="s">
        <v>291</v>
      </c>
      <c r="D302" s="28" t="s">
        <v>57</v>
      </c>
      <c r="E302" s="30" t="s">
        <v>292</v>
      </c>
      <c r="F302" s="31" t="s">
        <v>71</v>
      </c>
      <c r="G302" s="32">
        <v>1</v>
      </c>
      <c r="H302" s="32">
        <v>0</v>
      </c>
      <c r="I302" s="33">
        <f>ROUND(G302*H302,P4)</f>
        <v>0</v>
      </c>
      <c r="J302" s="28"/>
      <c r="K302" s="28"/>
      <c r="L302" s="34">
        <v>0</v>
      </c>
      <c r="M302" s="20">
        <f>ROUND(G302*L302,P4)</f>
        <v>0</v>
      </c>
      <c r="N302" s="40" t="s">
        <v>63</v>
      </c>
      <c r="O302" s="36">
        <f>M302*AA302</f>
        <v>0</v>
      </c>
      <c r="P302" s="1">
        <v>3</v>
      </c>
      <c r="AA302" s="1">
        <f>IF(P302=1,$O$3,IF(P302=2,$O$4,$O$5))</f>
        <v>0</v>
      </c>
    </row>
    <row r="303">
      <c r="A303" s="1" t="s">
        <v>64</v>
      </c>
      <c r="E303" s="30" t="s">
        <v>63</v>
      </c>
    </row>
    <row r="304" ht="39">
      <c r="A304" s="1" t="s">
        <v>65</v>
      </c>
      <c r="E304" s="37" t="s">
        <v>290</v>
      </c>
    </row>
    <row r="305">
      <c r="A305" s="1" t="s">
        <v>67</v>
      </c>
      <c r="E305" s="30" t="s">
        <v>90</v>
      </c>
    </row>
    <row r="306" ht="13">
      <c r="A306" s="1" t="s">
        <v>59</v>
      </c>
      <c r="B306" s="28">
        <v>78</v>
      </c>
      <c r="C306" s="29" t="s">
        <v>293</v>
      </c>
      <c r="D306" s="28" t="s">
        <v>57</v>
      </c>
      <c r="E306" s="30" t="s">
        <v>294</v>
      </c>
      <c r="F306" s="31" t="s">
        <v>71</v>
      </c>
      <c r="G306" s="32">
        <v>4</v>
      </c>
      <c r="H306" s="32">
        <v>0</v>
      </c>
      <c r="I306" s="33">
        <f>ROUND(G306*H306,P4)</f>
        <v>0</v>
      </c>
      <c r="J306" s="28"/>
      <c r="K306" s="28"/>
      <c r="L306" s="34">
        <v>0</v>
      </c>
      <c r="M306" s="20">
        <f>ROUND(G306*L306,P4)</f>
        <v>0</v>
      </c>
      <c r="N306" s="40" t="s">
        <v>63</v>
      </c>
      <c r="O306" s="36">
        <f>M306*AA306</f>
        <v>0</v>
      </c>
      <c r="P306" s="1">
        <v>3</v>
      </c>
      <c r="AA306" s="1">
        <f>IF(P306=1,$O$3,IF(P306=2,$O$4,$O$5))</f>
        <v>0</v>
      </c>
    </row>
    <row r="307">
      <c r="A307" s="1" t="s">
        <v>64</v>
      </c>
      <c r="E307" s="30" t="s">
        <v>63</v>
      </c>
    </row>
    <row r="308" ht="39">
      <c r="A308" s="1" t="s">
        <v>65</v>
      </c>
      <c r="E308" s="37" t="s">
        <v>295</v>
      </c>
    </row>
    <row r="309">
      <c r="A309" s="1" t="s">
        <v>67</v>
      </c>
      <c r="E309" s="30" t="s">
        <v>90</v>
      </c>
    </row>
    <row r="310" ht="13">
      <c r="A310" s="1" t="s">
        <v>59</v>
      </c>
      <c r="B310" s="28">
        <v>79</v>
      </c>
      <c r="C310" s="29" t="s">
        <v>296</v>
      </c>
      <c r="D310" s="28" t="s">
        <v>57</v>
      </c>
      <c r="E310" s="30" t="s">
        <v>297</v>
      </c>
      <c r="F310" s="31" t="s">
        <v>71</v>
      </c>
      <c r="G310" s="32">
        <v>2</v>
      </c>
      <c r="H310" s="32">
        <v>0</v>
      </c>
      <c r="I310" s="33">
        <f>ROUND(G310*H310,P4)</f>
        <v>0</v>
      </c>
      <c r="J310" s="28"/>
      <c r="K310" s="28"/>
      <c r="L310" s="34">
        <v>0</v>
      </c>
      <c r="M310" s="20">
        <f>ROUND(G310*L310,P4)</f>
        <v>0</v>
      </c>
      <c r="N310" s="40" t="s">
        <v>63</v>
      </c>
      <c r="O310" s="36">
        <f>M310*AA310</f>
        <v>0</v>
      </c>
      <c r="P310" s="1">
        <v>3</v>
      </c>
      <c r="AA310" s="1">
        <f>IF(P310=1,$O$3,IF(P310=2,$O$4,$O$5))</f>
        <v>0</v>
      </c>
    </row>
    <row r="311">
      <c r="A311" s="1" t="s">
        <v>64</v>
      </c>
      <c r="E311" s="30" t="s">
        <v>63</v>
      </c>
    </row>
    <row r="312" ht="39">
      <c r="A312" s="1" t="s">
        <v>65</v>
      </c>
      <c r="E312" s="37" t="s">
        <v>298</v>
      </c>
    </row>
    <row r="313">
      <c r="A313" s="1" t="s">
        <v>67</v>
      </c>
      <c r="E313" s="30" t="s">
        <v>90</v>
      </c>
    </row>
    <row r="314" ht="13">
      <c r="A314" s="1" t="s">
        <v>59</v>
      </c>
      <c r="B314" s="28">
        <v>80</v>
      </c>
      <c r="C314" s="29" t="s">
        <v>299</v>
      </c>
      <c r="D314" s="28" t="s">
        <v>57</v>
      </c>
      <c r="E314" s="30" t="s">
        <v>300</v>
      </c>
      <c r="F314" s="31" t="s">
        <v>128</v>
      </c>
      <c r="G314" s="32">
        <v>0.54000000000000004</v>
      </c>
      <c r="H314" s="32">
        <v>0</v>
      </c>
      <c r="I314" s="33">
        <f>ROUND(G314*H314,P4)</f>
        <v>0</v>
      </c>
      <c r="J314" s="28"/>
      <c r="K314" s="28"/>
      <c r="L314" s="34">
        <v>0</v>
      </c>
      <c r="M314" s="20">
        <f>ROUND(G314*L314,P4)</f>
        <v>0</v>
      </c>
      <c r="N314" s="40" t="s">
        <v>63</v>
      </c>
      <c r="O314" s="36">
        <f>M314*AA314</f>
        <v>0</v>
      </c>
      <c r="P314" s="1">
        <v>3</v>
      </c>
      <c r="AA314" s="1">
        <f>IF(P314=1,$O$3,IF(P314=2,$O$4,$O$5))</f>
        <v>0</v>
      </c>
    </row>
    <row r="315">
      <c r="A315" s="1" t="s">
        <v>64</v>
      </c>
      <c r="E315" s="30" t="s">
        <v>63</v>
      </c>
    </row>
    <row r="316" ht="39">
      <c r="A316" s="1" t="s">
        <v>65</v>
      </c>
      <c r="E316" s="37" t="s">
        <v>301</v>
      </c>
    </row>
    <row r="317">
      <c r="A317" s="1" t="s">
        <v>67</v>
      </c>
      <c r="E317" s="30" t="s">
        <v>90</v>
      </c>
    </row>
    <row r="318" ht="13">
      <c r="A318" s="1" t="s">
        <v>59</v>
      </c>
      <c r="B318" s="28">
        <v>81</v>
      </c>
      <c r="C318" s="29" t="s">
        <v>302</v>
      </c>
      <c r="D318" s="28" t="s">
        <v>57</v>
      </c>
      <c r="E318" s="30" t="s">
        <v>303</v>
      </c>
      <c r="F318" s="31" t="s">
        <v>128</v>
      </c>
      <c r="G318" s="32">
        <v>1.2</v>
      </c>
      <c r="H318" s="32">
        <v>0</v>
      </c>
      <c r="I318" s="33">
        <f>ROUND(G318*H318,P4)</f>
        <v>0</v>
      </c>
      <c r="J318" s="28"/>
      <c r="K318" s="28"/>
      <c r="L318" s="34">
        <v>0</v>
      </c>
      <c r="M318" s="20">
        <f>ROUND(G318*L318,P4)</f>
        <v>0</v>
      </c>
      <c r="N318" s="40" t="s">
        <v>63</v>
      </c>
      <c r="O318" s="36">
        <f>M318*AA318</f>
        <v>0</v>
      </c>
      <c r="P318" s="1">
        <v>3</v>
      </c>
      <c r="AA318" s="1">
        <f>IF(P318=1,$O$3,IF(P318=2,$O$4,$O$5))</f>
        <v>0</v>
      </c>
    </row>
    <row r="319">
      <c r="A319" s="1" t="s">
        <v>64</v>
      </c>
      <c r="E319" s="30" t="s">
        <v>63</v>
      </c>
    </row>
    <row r="320" ht="39">
      <c r="A320" s="1" t="s">
        <v>65</v>
      </c>
      <c r="E320" s="37" t="s">
        <v>304</v>
      </c>
    </row>
    <row r="321">
      <c r="A321" s="1" t="s">
        <v>67</v>
      </c>
      <c r="E321" s="30" t="s">
        <v>90</v>
      </c>
    </row>
    <row r="322" ht="13">
      <c r="A322" s="1" t="s">
        <v>59</v>
      </c>
      <c r="B322" s="28">
        <v>82</v>
      </c>
      <c r="C322" s="29" t="s">
        <v>305</v>
      </c>
      <c r="D322" s="28" t="s">
        <v>57</v>
      </c>
      <c r="E322" s="30" t="s">
        <v>306</v>
      </c>
      <c r="F322" s="31" t="s">
        <v>71</v>
      </c>
      <c r="G322" s="32">
        <v>4</v>
      </c>
      <c r="H322" s="32">
        <v>0</v>
      </c>
      <c r="I322" s="33">
        <f>ROUND(G322*H322,P4)</f>
        <v>0</v>
      </c>
      <c r="J322" s="28"/>
      <c r="K322" s="28"/>
      <c r="L322" s="34">
        <v>0</v>
      </c>
      <c r="M322" s="20">
        <f>ROUND(G322*L322,P4)</f>
        <v>0</v>
      </c>
      <c r="N322" s="40" t="s">
        <v>63</v>
      </c>
      <c r="O322" s="36">
        <f>M322*AA322</f>
        <v>0</v>
      </c>
      <c r="P322" s="1">
        <v>3</v>
      </c>
      <c r="AA322" s="1">
        <f>IF(P322=1,$O$3,IF(P322=2,$O$4,$O$5))</f>
        <v>0</v>
      </c>
    </row>
    <row r="323">
      <c r="A323" s="1" t="s">
        <v>64</v>
      </c>
      <c r="E323" s="30" t="s">
        <v>63</v>
      </c>
    </row>
    <row r="324" ht="39">
      <c r="A324" s="1" t="s">
        <v>65</v>
      </c>
      <c r="E324" s="37" t="s">
        <v>307</v>
      </c>
    </row>
    <row r="325">
      <c r="A325" s="1" t="s">
        <v>67</v>
      </c>
      <c r="E325" s="30" t="s">
        <v>90</v>
      </c>
    </row>
    <row r="326" ht="13">
      <c r="A326" s="1" t="s">
        <v>59</v>
      </c>
      <c r="B326" s="28">
        <v>83</v>
      </c>
      <c r="C326" s="29" t="s">
        <v>308</v>
      </c>
      <c r="D326" s="28" t="s">
        <v>57</v>
      </c>
      <c r="E326" s="30" t="s">
        <v>309</v>
      </c>
      <c r="F326" s="31" t="s">
        <v>310</v>
      </c>
      <c r="G326" s="32">
        <v>123.2</v>
      </c>
      <c r="H326" s="32">
        <v>0</v>
      </c>
      <c r="I326" s="33">
        <f>ROUND(G326*H326,P4)</f>
        <v>0</v>
      </c>
      <c r="J326" s="28"/>
      <c r="K326" s="28"/>
      <c r="L326" s="34">
        <v>0</v>
      </c>
      <c r="M326" s="20">
        <f>ROUND(G326*L326,P4)</f>
        <v>0</v>
      </c>
      <c r="N326" s="40" t="s">
        <v>63</v>
      </c>
      <c r="O326" s="36">
        <f>M326*AA326</f>
        <v>0</v>
      </c>
      <c r="P326" s="1">
        <v>3</v>
      </c>
      <c r="AA326" s="1">
        <f>IF(P326=1,$O$3,IF(P326=2,$O$4,$O$5))</f>
        <v>0</v>
      </c>
    </row>
    <row r="327">
      <c r="A327" s="1" t="s">
        <v>64</v>
      </c>
      <c r="E327" s="30" t="s">
        <v>63</v>
      </c>
    </row>
    <row r="328" ht="39">
      <c r="A328" s="1" t="s">
        <v>65</v>
      </c>
      <c r="E328" s="37" t="s">
        <v>311</v>
      </c>
    </row>
    <row r="329">
      <c r="A329" s="1" t="s">
        <v>67</v>
      </c>
      <c r="E329" s="30" t="s">
        <v>90</v>
      </c>
    </row>
    <row r="330" ht="13">
      <c r="A330" s="1" t="s">
        <v>56</v>
      </c>
      <c r="C330" s="22" t="s">
        <v>38</v>
      </c>
      <c r="E330" s="23" t="s">
        <v>312</v>
      </c>
      <c r="L330" s="38"/>
      <c r="M330" s="39">
        <f>SUMIFS(M331:M370,A331:A370,"P")</f>
        <v>0</v>
      </c>
      <c r="N330" s="38"/>
    </row>
    <row r="331" ht="13">
      <c r="A331" s="1" t="s">
        <v>59</v>
      </c>
      <c r="B331" s="28">
        <v>84</v>
      </c>
      <c r="C331" s="29" t="s">
        <v>313</v>
      </c>
      <c r="D331" s="28" t="s">
        <v>57</v>
      </c>
      <c r="E331" s="30" t="s">
        <v>314</v>
      </c>
      <c r="F331" s="31" t="s">
        <v>315</v>
      </c>
      <c r="G331" s="32">
        <v>48</v>
      </c>
      <c r="H331" s="32">
        <v>0</v>
      </c>
      <c r="I331" s="33">
        <f>ROUND(G331*H331,P4)</f>
        <v>0</v>
      </c>
      <c r="J331" s="28"/>
      <c r="K331" s="28"/>
      <c r="L331" s="34">
        <v>0</v>
      </c>
      <c r="M331" s="20">
        <f>ROUND(G331*L331,P4)</f>
        <v>0</v>
      </c>
      <c r="N331" s="40" t="s">
        <v>63</v>
      </c>
      <c r="O331" s="36">
        <f>M331*AA331</f>
        <v>0</v>
      </c>
      <c r="P331" s="1">
        <v>3</v>
      </c>
      <c r="AA331" s="1">
        <f>IF(P331=1,$O$3,IF(P331=2,$O$4,$O$5))</f>
        <v>0</v>
      </c>
    </row>
    <row r="332">
      <c r="A332" s="1" t="s">
        <v>64</v>
      </c>
      <c r="E332" s="30" t="s">
        <v>63</v>
      </c>
    </row>
    <row r="333" ht="39">
      <c r="A333" s="1" t="s">
        <v>65</v>
      </c>
      <c r="E333" s="37" t="s">
        <v>316</v>
      </c>
    </row>
    <row r="334">
      <c r="A334" s="1" t="s">
        <v>67</v>
      </c>
      <c r="E334" s="30" t="s">
        <v>317</v>
      </c>
    </row>
    <row r="335" ht="13">
      <c r="A335" s="1" t="s">
        <v>59</v>
      </c>
      <c r="B335" s="28">
        <v>85</v>
      </c>
      <c r="C335" s="29" t="s">
        <v>318</v>
      </c>
      <c r="D335" s="28" t="s">
        <v>57</v>
      </c>
      <c r="E335" s="30" t="s">
        <v>319</v>
      </c>
      <c r="F335" s="31" t="s">
        <v>71</v>
      </c>
      <c r="G335" s="32">
        <v>2</v>
      </c>
      <c r="H335" s="32">
        <v>0</v>
      </c>
      <c r="I335" s="33">
        <f>ROUND(G335*H335,P4)</f>
        <v>0</v>
      </c>
      <c r="J335" s="28"/>
      <c r="K335" s="28"/>
      <c r="L335" s="34">
        <v>0</v>
      </c>
      <c r="M335" s="20">
        <f>ROUND(G335*L335,P4)</f>
        <v>0</v>
      </c>
      <c r="N335" s="40" t="s">
        <v>63</v>
      </c>
      <c r="O335" s="36">
        <f>M335*AA335</f>
        <v>0</v>
      </c>
      <c r="P335" s="1">
        <v>3</v>
      </c>
      <c r="AA335" s="1">
        <f>IF(P335=1,$O$3,IF(P335=2,$O$4,$O$5))</f>
        <v>0</v>
      </c>
    </row>
    <row r="336">
      <c r="A336" s="1" t="s">
        <v>64</v>
      </c>
      <c r="E336" s="30" t="s">
        <v>63</v>
      </c>
    </row>
    <row r="337" ht="39">
      <c r="A337" s="1" t="s">
        <v>65</v>
      </c>
      <c r="E337" s="37" t="s">
        <v>117</v>
      </c>
    </row>
    <row r="338" ht="62.5">
      <c r="A338" s="1" t="s">
        <v>67</v>
      </c>
      <c r="E338" s="30" t="s">
        <v>320</v>
      </c>
    </row>
    <row r="339" ht="25">
      <c r="A339" s="1" t="s">
        <v>59</v>
      </c>
      <c r="B339" s="28">
        <v>86</v>
      </c>
      <c r="C339" s="29" t="s">
        <v>321</v>
      </c>
      <c r="D339" s="28" t="s">
        <v>57</v>
      </c>
      <c r="E339" s="30" t="s">
        <v>322</v>
      </c>
      <c r="F339" s="31" t="s">
        <v>71</v>
      </c>
      <c r="G339" s="32">
        <v>1</v>
      </c>
      <c r="H339" s="32">
        <v>0</v>
      </c>
      <c r="I339" s="33">
        <f>ROUND(G339*H339,P4)</f>
        <v>0</v>
      </c>
      <c r="J339" s="28"/>
      <c r="K339" s="28"/>
      <c r="L339" s="34">
        <v>0</v>
      </c>
      <c r="M339" s="20">
        <f>ROUND(G339*L339,P4)</f>
        <v>0</v>
      </c>
      <c r="N339" s="40" t="s">
        <v>63</v>
      </c>
      <c r="O339" s="36">
        <f>M339*AA339</f>
        <v>0</v>
      </c>
      <c r="P339" s="1">
        <v>3</v>
      </c>
      <c r="AA339" s="1">
        <f>IF(P339=1,$O$3,IF(P339=2,$O$4,$O$5))</f>
        <v>0</v>
      </c>
    </row>
    <row r="340">
      <c r="A340" s="1" t="s">
        <v>64</v>
      </c>
      <c r="E340" s="30" t="s">
        <v>63</v>
      </c>
    </row>
    <row r="341" ht="39">
      <c r="A341" s="1" t="s">
        <v>65</v>
      </c>
      <c r="E341" s="37" t="s">
        <v>72</v>
      </c>
    </row>
    <row r="342">
      <c r="A342" s="1" t="s">
        <v>67</v>
      </c>
      <c r="E342" s="30" t="s">
        <v>90</v>
      </c>
    </row>
    <row r="343" ht="13">
      <c r="A343" s="1" t="s">
        <v>59</v>
      </c>
      <c r="B343" s="28">
        <v>87</v>
      </c>
      <c r="C343" s="29" t="s">
        <v>323</v>
      </c>
      <c r="D343" s="28" t="s">
        <v>57</v>
      </c>
      <c r="E343" s="30" t="s">
        <v>324</v>
      </c>
      <c r="F343" s="31" t="s">
        <v>76</v>
      </c>
      <c r="G343" s="32">
        <v>1</v>
      </c>
      <c r="H343" s="32">
        <v>0</v>
      </c>
      <c r="I343" s="33">
        <f>ROUND(G343*H343,P4)</f>
        <v>0</v>
      </c>
      <c r="J343" s="28"/>
      <c r="K343" s="28"/>
      <c r="L343" s="34">
        <v>0</v>
      </c>
      <c r="M343" s="20">
        <f>ROUND(G343*L343,P4)</f>
        <v>0</v>
      </c>
      <c r="N343" s="40" t="s">
        <v>63</v>
      </c>
      <c r="O343" s="36">
        <f>M343*AA343</f>
        <v>0</v>
      </c>
      <c r="P343" s="1">
        <v>3</v>
      </c>
      <c r="AA343" s="1">
        <f>IF(P343=1,$O$3,IF(P343=2,$O$4,$O$5))</f>
        <v>0</v>
      </c>
    </row>
    <row r="344">
      <c r="A344" s="1" t="s">
        <v>64</v>
      </c>
      <c r="E344" s="30" t="s">
        <v>63</v>
      </c>
    </row>
    <row r="345" ht="39">
      <c r="A345" s="1" t="s">
        <v>65</v>
      </c>
      <c r="E345" s="37" t="s">
        <v>72</v>
      </c>
    </row>
    <row r="346">
      <c r="A346" s="1" t="s">
        <v>67</v>
      </c>
      <c r="E346" s="30" t="s">
        <v>324</v>
      </c>
    </row>
    <row r="347" ht="13">
      <c r="A347" s="1" t="s">
        <v>59</v>
      </c>
      <c r="B347" s="28">
        <v>88</v>
      </c>
      <c r="C347" s="29" t="s">
        <v>325</v>
      </c>
      <c r="D347" s="28" t="s">
        <v>57</v>
      </c>
      <c r="E347" s="30" t="s">
        <v>326</v>
      </c>
      <c r="F347" s="31" t="s">
        <v>71</v>
      </c>
      <c r="G347" s="32">
        <v>1</v>
      </c>
      <c r="H347" s="32">
        <v>0</v>
      </c>
      <c r="I347" s="33">
        <f>ROUND(G347*H347,P4)</f>
        <v>0</v>
      </c>
      <c r="J347" s="28"/>
      <c r="K347" s="28"/>
      <c r="L347" s="34">
        <v>0</v>
      </c>
      <c r="M347" s="20">
        <f>ROUND(G347*L347,P4)</f>
        <v>0</v>
      </c>
      <c r="N347" s="40" t="s">
        <v>63</v>
      </c>
      <c r="O347" s="36">
        <f>M347*AA347</f>
        <v>0</v>
      </c>
      <c r="P347" s="1">
        <v>3</v>
      </c>
      <c r="AA347" s="1">
        <f>IF(P347=1,$O$3,IF(P347=2,$O$4,$O$5))</f>
        <v>0</v>
      </c>
    </row>
    <row r="348">
      <c r="A348" s="1" t="s">
        <v>64</v>
      </c>
      <c r="E348" s="30" t="s">
        <v>63</v>
      </c>
    </row>
    <row r="349" ht="39">
      <c r="A349" s="1" t="s">
        <v>65</v>
      </c>
      <c r="E349" s="37" t="s">
        <v>72</v>
      </c>
    </row>
    <row r="350" ht="25">
      <c r="A350" s="1" t="s">
        <v>67</v>
      </c>
      <c r="E350" s="30" t="s">
        <v>327</v>
      </c>
    </row>
    <row r="351" ht="13">
      <c r="A351" s="1" t="s">
        <v>59</v>
      </c>
      <c r="B351" s="28">
        <v>89</v>
      </c>
      <c r="C351" s="29" t="s">
        <v>328</v>
      </c>
      <c r="D351" s="28" t="s">
        <v>57</v>
      </c>
      <c r="E351" s="30" t="s">
        <v>329</v>
      </c>
      <c r="F351" s="31" t="s">
        <v>315</v>
      </c>
      <c r="G351" s="32">
        <v>32</v>
      </c>
      <c r="H351" s="32">
        <v>0</v>
      </c>
      <c r="I351" s="33">
        <f>ROUND(G351*H351,P4)</f>
        <v>0</v>
      </c>
      <c r="J351" s="28"/>
      <c r="K351" s="28"/>
      <c r="L351" s="34">
        <v>0</v>
      </c>
      <c r="M351" s="20">
        <f>ROUND(G351*L351,P4)</f>
        <v>0</v>
      </c>
      <c r="N351" s="40" t="s">
        <v>63</v>
      </c>
      <c r="O351" s="36">
        <f>M351*AA351</f>
        <v>0</v>
      </c>
      <c r="P351" s="1">
        <v>3</v>
      </c>
      <c r="AA351" s="1">
        <f>IF(P351=1,$O$3,IF(P351=2,$O$4,$O$5))</f>
        <v>0</v>
      </c>
    </row>
    <row r="352">
      <c r="A352" s="1" t="s">
        <v>64</v>
      </c>
      <c r="E352" s="30" t="s">
        <v>63</v>
      </c>
    </row>
    <row r="353" ht="39">
      <c r="A353" s="1" t="s">
        <v>65</v>
      </c>
      <c r="E353" s="37" t="s">
        <v>330</v>
      </c>
    </row>
    <row r="354">
      <c r="A354" s="1" t="s">
        <v>67</v>
      </c>
      <c r="E354" s="30" t="s">
        <v>90</v>
      </c>
    </row>
    <row r="355" ht="13">
      <c r="A355" s="1" t="s">
        <v>59</v>
      </c>
      <c r="B355" s="28">
        <v>90</v>
      </c>
      <c r="C355" s="29" t="s">
        <v>331</v>
      </c>
      <c r="D355" s="28" t="s">
        <v>57</v>
      </c>
      <c r="E355" s="30" t="s">
        <v>332</v>
      </c>
      <c r="F355" s="31" t="s">
        <v>315</v>
      </c>
      <c r="G355" s="32">
        <v>24</v>
      </c>
      <c r="H355" s="32">
        <v>0</v>
      </c>
      <c r="I355" s="33">
        <f>ROUND(G355*H355,P4)</f>
        <v>0</v>
      </c>
      <c r="J355" s="28"/>
      <c r="K355" s="28"/>
      <c r="L355" s="34">
        <v>0</v>
      </c>
      <c r="M355" s="20">
        <f>ROUND(G355*L355,P4)</f>
        <v>0</v>
      </c>
      <c r="N355" s="40" t="s">
        <v>63</v>
      </c>
      <c r="O355" s="36">
        <f>M355*AA355</f>
        <v>0</v>
      </c>
      <c r="P355" s="1">
        <v>3</v>
      </c>
      <c r="AA355" s="1">
        <f>IF(P355=1,$O$3,IF(P355=2,$O$4,$O$5))</f>
        <v>0</v>
      </c>
    </row>
    <row r="356">
      <c r="A356" s="1" t="s">
        <v>64</v>
      </c>
      <c r="E356" s="30" t="s">
        <v>63</v>
      </c>
    </row>
    <row r="357" ht="39">
      <c r="A357" s="1" t="s">
        <v>65</v>
      </c>
      <c r="E357" s="37" t="s">
        <v>333</v>
      </c>
    </row>
    <row r="358">
      <c r="A358" s="1" t="s">
        <v>67</v>
      </c>
      <c r="E358" s="30" t="s">
        <v>90</v>
      </c>
    </row>
    <row r="359" ht="13">
      <c r="A359" s="1" t="s">
        <v>59</v>
      </c>
      <c r="B359" s="28">
        <v>91</v>
      </c>
      <c r="C359" s="29" t="s">
        <v>334</v>
      </c>
      <c r="D359" s="28" t="s">
        <v>57</v>
      </c>
      <c r="E359" s="30" t="s">
        <v>335</v>
      </c>
      <c r="F359" s="31" t="s">
        <v>315</v>
      </c>
      <c r="G359" s="32">
        <v>12</v>
      </c>
      <c r="H359" s="32">
        <v>0</v>
      </c>
      <c r="I359" s="33">
        <f>ROUND(G359*H359,P4)</f>
        <v>0</v>
      </c>
      <c r="J359" s="28"/>
      <c r="K359" s="28"/>
      <c r="L359" s="34">
        <v>0</v>
      </c>
      <c r="M359" s="20">
        <f>ROUND(G359*L359,P4)</f>
        <v>0</v>
      </c>
      <c r="N359" s="40" t="s">
        <v>63</v>
      </c>
      <c r="O359" s="36">
        <f>M359*AA359</f>
        <v>0</v>
      </c>
      <c r="P359" s="1">
        <v>3</v>
      </c>
      <c r="AA359" s="1">
        <f>IF(P359=1,$O$3,IF(P359=2,$O$4,$O$5))</f>
        <v>0</v>
      </c>
    </row>
    <row r="360">
      <c r="A360" s="1" t="s">
        <v>64</v>
      </c>
      <c r="E360" s="30" t="s">
        <v>63</v>
      </c>
    </row>
    <row r="361" ht="39">
      <c r="A361" s="1" t="s">
        <v>65</v>
      </c>
      <c r="E361" s="37" t="s">
        <v>336</v>
      </c>
    </row>
    <row r="362">
      <c r="A362" s="1" t="s">
        <v>67</v>
      </c>
      <c r="E362" s="30" t="s">
        <v>90</v>
      </c>
    </row>
    <row r="363" ht="13">
      <c r="A363" s="1" t="s">
        <v>59</v>
      </c>
      <c r="B363" s="28">
        <v>92</v>
      </c>
      <c r="C363" s="29" t="s">
        <v>337</v>
      </c>
      <c r="D363" s="28" t="s">
        <v>57</v>
      </c>
      <c r="E363" s="30" t="s">
        <v>338</v>
      </c>
      <c r="F363" s="31" t="s">
        <v>71</v>
      </c>
      <c r="G363" s="32">
        <v>1</v>
      </c>
      <c r="H363" s="32">
        <v>0</v>
      </c>
      <c r="I363" s="33">
        <f>ROUND(G363*H363,P4)</f>
        <v>0</v>
      </c>
      <c r="J363" s="28"/>
      <c r="K363" s="28"/>
      <c r="L363" s="34">
        <v>0</v>
      </c>
      <c r="M363" s="20">
        <f>ROUND(G363*L363,P4)</f>
        <v>0</v>
      </c>
      <c r="N363" s="40" t="s">
        <v>63</v>
      </c>
      <c r="O363" s="36">
        <f>M363*AA363</f>
        <v>0</v>
      </c>
      <c r="P363" s="1">
        <v>3</v>
      </c>
      <c r="AA363" s="1">
        <f>IF(P363=1,$O$3,IF(P363=2,$O$4,$O$5))</f>
        <v>0</v>
      </c>
    </row>
    <row r="364">
      <c r="A364" s="1" t="s">
        <v>64</v>
      </c>
      <c r="E364" s="30" t="s">
        <v>63</v>
      </c>
    </row>
    <row r="365" ht="39">
      <c r="A365" s="1" t="s">
        <v>65</v>
      </c>
      <c r="E365" s="37" t="s">
        <v>72</v>
      </c>
    </row>
    <row r="366">
      <c r="A366" s="1" t="s">
        <v>67</v>
      </c>
      <c r="E366" s="30" t="s">
        <v>90</v>
      </c>
    </row>
    <row r="367" ht="13">
      <c r="A367" s="1" t="s">
        <v>59</v>
      </c>
      <c r="B367" s="28">
        <v>93</v>
      </c>
      <c r="C367" s="29" t="s">
        <v>339</v>
      </c>
      <c r="D367" s="28" t="s">
        <v>57</v>
      </c>
      <c r="E367" s="30" t="s">
        <v>340</v>
      </c>
      <c r="F367" s="31" t="s">
        <v>76</v>
      </c>
      <c r="G367" s="32">
        <v>1</v>
      </c>
      <c r="H367" s="32">
        <v>0</v>
      </c>
      <c r="I367" s="33">
        <f>ROUND(G367*H367,P4)</f>
        <v>0</v>
      </c>
      <c r="J367" s="28"/>
      <c r="K367" s="28"/>
      <c r="L367" s="34">
        <v>0</v>
      </c>
      <c r="M367" s="20">
        <f>ROUND(G367*L367,P4)</f>
        <v>0</v>
      </c>
      <c r="N367" s="40" t="s">
        <v>63</v>
      </c>
      <c r="O367" s="36">
        <f>M367*AA367</f>
        <v>0</v>
      </c>
      <c r="P367" s="1">
        <v>3</v>
      </c>
      <c r="AA367" s="1">
        <f>IF(P367=1,$O$3,IF(P367=2,$O$4,$O$5))</f>
        <v>0</v>
      </c>
    </row>
    <row r="368">
      <c r="A368" s="1" t="s">
        <v>64</v>
      </c>
      <c r="E368" s="30" t="s">
        <v>63</v>
      </c>
    </row>
    <row r="369" ht="39">
      <c r="A369" s="1" t="s">
        <v>65</v>
      </c>
      <c r="E369" s="37" t="s">
        <v>72</v>
      </c>
    </row>
    <row r="370" ht="37.5">
      <c r="A370" s="1" t="s">
        <v>67</v>
      </c>
      <c r="E370" s="30" t="s">
        <v>341</v>
      </c>
    </row>
    <row r="371" ht="13">
      <c r="A371" s="1" t="s">
        <v>56</v>
      </c>
      <c r="C371" s="22" t="s">
        <v>342</v>
      </c>
      <c r="E371" s="23" t="s">
        <v>343</v>
      </c>
      <c r="L371" s="38"/>
      <c r="M371" s="39">
        <f>SUMIFS(M372:M387,A372:A387,"P")</f>
        <v>0</v>
      </c>
      <c r="N371" s="38"/>
    </row>
    <row r="372" ht="13">
      <c r="A372" s="1" t="s">
        <v>59</v>
      </c>
      <c r="B372" s="28">
        <v>68</v>
      </c>
      <c r="C372" s="29" t="s">
        <v>344</v>
      </c>
      <c r="D372" s="28" t="s">
        <v>57</v>
      </c>
      <c r="E372" s="30" t="s">
        <v>345</v>
      </c>
      <c r="F372" s="31" t="s">
        <v>71</v>
      </c>
      <c r="G372" s="32">
        <v>4</v>
      </c>
      <c r="H372" s="32">
        <v>0</v>
      </c>
      <c r="I372" s="33">
        <f>ROUND(G372*H372,P4)</f>
        <v>0</v>
      </c>
      <c r="J372" s="28"/>
      <c r="K372" s="28"/>
      <c r="L372" s="34">
        <v>0</v>
      </c>
      <c r="M372" s="20">
        <f>ROUND(G372*L372,P4)</f>
        <v>0</v>
      </c>
      <c r="N372" s="40" t="s">
        <v>63</v>
      </c>
      <c r="O372" s="36">
        <f>M372*AA372</f>
        <v>0</v>
      </c>
      <c r="P372" s="1">
        <v>3</v>
      </c>
      <c r="AA372" s="1">
        <f>IF(P372=1,$O$3,IF(P372=2,$O$4,$O$5))</f>
        <v>0</v>
      </c>
    </row>
    <row r="373">
      <c r="A373" s="1" t="s">
        <v>64</v>
      </c>
      <c r="E373" s="30" t="s">
        <v>63</v>
      </c>
    </row>
    <row r="374" ht="39">
      <c r="A374" s="1" t="s">
        <v>65</v>
      </c>
      <c r="E374" s="37" t="s">
        <v>346</v>
      </c>
    </row>
    <row r="375" ht="62.5">
      <c r="A375" s="1" t="s">
        <v>67</v>
      </c>
      <c r="E375" s="30" t="s">
        <v>347</v>
      </c>
    </row>
    <row r="376" ht="13">
      <c r="A376" s="1" t="s">
        <v>59</v>
      </c>
      <c r="B376" s="28">
        <v>69</v>
      </c>
      <c r="C376" s="29" t="s">
        <v>348</v>
      </c>
      <c r="D376" s="28" t="s">
        <v>57</v>
      </c>
      <c r="E376" s="30" t="s">
        <v>349</v>
      </c>
      <c r="F376" s="31" t="s">
        <v>71</v>
      </c>
      <c r="G376" s="32">
        <v>4</v>
      </c>
      <c r="H376" s="32">
        <v>0</v>
      </c>
      <c r="I376" s="33">
        <f>ROUND(G376*H376,P4)</f>
        <v>0</v>
      </c>
      <c r="J376" s="28"/>
      <c r="K376" s="28"/>
      <c r="L376" s="34">
        <v>0</v>
      </c>
      <c r="M376" s="20">
        <f>ROUND(G376*L376,P4)</f>
        <v>0</v>
      </c>
      <c r="N376" s="40" t="s">
        <v>63</v>
      </c>
      <c r="O376" s="36">
        <f>M376*AA376</f>
        <v>0</v>
      </c>
      <c r="P376" s="1">
        <v>3</v>
      </c>
      <c r="AA376" s="1">
        <f>IF(P376=1,$O$3,IF(P376=2,$O$4,$O$5))</f>
        <v>0</v>
      </c>
    </row>
    <row r="377">
      <c r="A377" s="1" t="s">
        <v>64</v>
      </c>
      <c r="E377" s="30" t="s">
        <v>63</v>
      </c>
    </row>
    <row r="378" ht="39">
      <c r="A378" s="1" t="s">
        <v>65</v>
      </c>
      <c r="E378" s="37" t="s">
        <v>346</v>
      </c>
    </row>
    <row r="379">
      <c r="A379" s="1" t="s">
        <v>67</v>
      </c>
      <c r="E379" s="30" t="s">
        <v>90</v>
      </c>
    </row>
    <row r="380" ht="13">
      <c r="A380" s="1" t="s">
        <v>59</v>
      </c>
      <c r="B380" s="28">
        <v>70</v>
      </c>
      <c r="C380" s="29" t="s">
        <v>350</v>
      </c>
      <c r="D380" s="28" t="s">
        <v>57</v>
      </c>
      <c r="E380" s="30" t="s">
        <v>351</v>
      </c>
      <c r="F380" s="31" t="s">
        <v>71</v>
      </c>
      <c r="G380" s="32">
        <v>1</v>
      </c>
      <c r="H380" s="32">
        <v>0</v>
      </c>
      <c r="I380" s="33">
        <f>ROUND(G380*H380,P4)</f>
        <v>0</v>
      </c>
      <c r="J380" s="28"/>
      <c r="K380" s="28"/>
      <c r="L380" s="34">
        <v>0</v>
      </c>
      <c r="M380" s="20">
        <f>ROUND(G380*L380,P4)</f>
        <v>0</v>
      </c>
      <c r="N380" s="40" t="s">
        <v>63</v>
      </c>
      <c r="O380" s="36">
        <f>M380*AA380</f>
        <v>0</v>
      </c>
      <c r="P380" s="1">
        <v>3</v>
      </c>
      <c r="AA380" s="1">
        <f>IF(P380=1,$O$3,IF(P380=2,$O$4,$O$5))</f>
        <v>0</v>
      </c>
    </row>
    <row r="381">
      <c r="A381" s="1" t="s">
        <v>64</v>
      </c>
      <c r="E381" s="30" t="s">
        <v>63</v>
      </c>
    </row>
    <row r="382" ht="39">
      <c r="A382" s="1" t="s">
        <v>65</v>
      </c>
      <c r="E382" s="37" t="s">
        <v>72</v>
      </c>
    </row>
    <row r="383" ht="62.5">
      <c r="A383" s="1" t="s">
        <v>67</v>
      </c>
      <c r="E383" s="30" t="s">
        <v>352</v>
      </c>
    </row>
    <row r="384" ht="13">
      <c r="A384" s="1" t="s">
        <v>59</v>
      </c>
      <c r="B384" s="28">
        <v>71</v>
      </c>
      <c r="C384" s="29" t="s">
        <v>353</v>
      </c>
      <c r="D384" s="28" t="s">
        <v>57</v>
      </c>
      <c r="E384" s="30" t="s">
        <v>354</v>
      </c>
      <c r="F384" s="31" t="s">
        <v>71</v>
      </c>
      <c r="G384" s="32">
        <v>1</v>
      </c>
      <c r="H384" s="32">
        <v>0</v>
      </c>
      <c r="I384" s="33">
        <f>ROUND(G384*H384,P4)</f>
        <v>0</v>
      </c>
      <c r="J384" s="28"/>
      <c r="K384" s="28"/>
      <c r="L384" s="34">
        <v>0</v>
      </c>
      <c r="M384" s="20">
        <f>ROUND(G384*L384,P4)</f>
        <v>0</v>
      </c>
      <c r="N384" s="40" t="s">
        <v>63</v>
      </c>
      <c r="O384" s="36">
        <f>M384*AA384</f>
        <v>0</v>
      </c>
      <c r="P384" s="1">
        <v>3</v>
      </c>
      <c r="AA384" s="1">
        <f>IF(P384=1,$O$3,IF(P384=2,$O$4,$O$5))</f>
        <v>0</v>
      </c>
    </row>
    <row r="385">
      <c r="A385" s="1" t="s">
        <v>64</v>
      </c>
      <c r="E385" s="30" t="s">
        <v>63</v>
      </c>
    </row>
    <row r="386" ht="39">
      <c r="A386" s="1" t="s">
        <v>65</v>
      </c>
      <c r="E386" s="37" t="s">
        <v>72</v>
      </c>
    </row>
    <row r="387" ht="62.5">
      <c r="A387" s="1" t="s">
        <v>67</v>
      </c>
      <c r="E387" s="30" t="s">
        <v>355</v>
      </c>
    </row>
  </sheetData>
  <sheetProtection sheet="1" objects="1" scenarios="1" spinCount="100000" saltValue="ARm8diXNUH8Tw9mLxXr+bXVqwNGO4YX1OXdby/qJ8BePyFdH3I6i6YtItUppEbtjooWmCm0Hs6pW54v3JBPpPA==" hashValue="9xk+WGmwrpnTGHpvMUuzEG8jp93aiOWjpnsTqRsED16h14RYM5iRGu75YT0gVzNdPzorHRZl01vGEeI5/sUrZw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356</v>
      </c>
      <c r="M3" s="20">
        <f>0+M9+M18+M103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356</v>
      </c>
      <c r="D5" s="22"/>
      <c r="E5" s="23" t="s">
        <v>17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COUNTIFS(L9:L116,"=0",A9:A116,"P")+COUNTIFS(L9:L116,"",A9:A116,"P")+SUM(Q9:Q116)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57</v>
      </c>
      <c r="E9" s="23" t="s">
        <v>58</v>
      </c>
      <c r="L9" s="38"/>
      <c r="M9" s="39">
        <f>SUMIFS(M10:M17,A10:A17,"P")</f>
        <v>0</v>
      </c>
      <c r="N9" s="38"/>
    </row>
    <row r="10" ht="13">
      <c r="A10" s="1" t="s">
        <v>59</v>
      </c>
      <c r="B10" s="28">
        <v>1</v>
      </c>
      <c r="C10" s="29" t="s">
        <v>78</v>
      </c>
      <c r="D10" s="28" t="s">
        <v>57</v>
      </c>
      <c r="E10" s="30" t="s">
        <v>79</v>
      </c>
      <c r="F10" s="31" t="s">
        <v>80</v>
      </c>
      <c r="G10" s="32">
        <v>0.80000000000000004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357</v>
      </c>
    </row>
    <row r="13" ht="212.5">
      <c r="A13" s="1" t="s">
        <v>67</v>
      </c>
      <c r="E13" s="30" t="s">
        <v>82</v>
      </c>
    </row>
    <row r="14" ht="25">
      <c r="A14" s="1" t="s">
        <v>59</v>
      </c>
      <c r="B14" s="28">
        <v>2</v>
      </c>
      <c r="C14" s="29" t="s">
        <v>118</v>
      </c>
      <c r="D14" s="28" t="s">
        <v>119</v>
      </c>
      <c r="E14" s="30" t="s">
        <v>120</v>
      </c>
      <c r="F14" s="31" t="s">
        <v>121</v>
      </c>
      <c r="G14" s="32">
        <v>1.6000000000000001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358</v>
      </c>
    </row>
    <row r="17" ht="162.5">
      <c r="A17" s="1" t="s">
        <v>67</v>
      </c>
      <c r="E17" s="30" t="s">
        <v>123</v>
      </c>
    </row>
    <row r="18" ht="13">
      <c r="A18" s="1" t="s">
        <v>56</v>
      </c>
      <c r="C18" s="22" t="s">
        <v>124</v>
      </c>
      <c r="E18" s="23" t="s">
        <v>125</v>
      </c>
      <c r="L18" s="38"/>
      <c r="M18" s="39">
        <f>SUMIFS(M19:M102,A19:A102,"P")</f>
        <v>0</v>
      </c>
      <c r="N18" s="38"/>
    </row>
    <row r="19" ht="13">
      <c r="A19" s="1" t="s">
        <v>59</v>
      </c>
      <c r="B19" s="28">
        <v>3</v>
      </c>
      <c r="C19" s="29" t="s">
        <v>359</v>
      </c>
      <c r="D19" s="28" t="s">
        <v>57</v>
      </c>
      <c r="E19" s="30" t="s">
        <v>360</v>
      </c>
      <c r="F19" s="31" t="s">
        <v>361</v>
      </c>
      <c r="G19" s="32">
        <v>10.08</v>
      </c>
      <c r="H19" s="32">
        <v>0</v>
      </c>
      <c r="I19" s="33">
        <f>ROUND(G19*H19,P4)</f>
        <v>0</v>
      </c>
      <c r="J19" s="28"/>
      <c r="K19" s="28"/>
      <c r="L19" s="34">
        <v>0</v>
      </c>
      <c r="M19" s="20">
        <f>ROUND(G19*L19,P4)</f>
        <v>0</v>
      </c>
      <c r="N19" s="40" t="s">
        <v>63</v>
      </c>
      <c r="O19" s="36">
        <f>M19*AA19</f>
        <v>0</v>
      </c>
      <c r="P19" s="1">
        <v>3</v>
      </c>
      <c r="AA19" s="1">
        <f>IF(P19=1,$O$3,IF(P19=2,$O$4,$O$5))</f>
        <v>0</v>
      </c>
    </row>
    <row r="20">
      <c r="A20" s="1" t="s">
        <v>64</v>
      </c>
      <c r="E20" s="30" t="s">
        <v>63</v>
      </c>
    </row>
    <row r="21" ht="39">
      <c r="A21" s="1" t="s">
        <v>65</v>
      </c>
      <c r="E21" s="37" t="s">
        <v>362</v>
      </c>
    </row>
    <row r="22">
      <c r="A22" s="1" t="s">
        <v>67</v>
      </c>
      <c r="E22" s="30" t="s">
        <v>90</v>
      </c>
    </row>
    <row r="23" ht="13">
      <c r="A23" s="1" t="s">
        <v>59</v>
      </c>
      <c r="B23" s="28">
        <v>4</v>
      </c>
      <c r="C23" s="29" t="s">
        <v>363</v>
      </c>
      <c r="D23" s="28" t="s">
        <v>57</v>
      </c>
      <c r="E23" s="30" t="s">
        <v>364</v>
      </c>
      <c r="F23" s="31" t="s">
        <v>88</v>
      </c>
      <c r="G23" s="32">
        <v>1008</v>
      </c>
      <c r="H23" s="32">
        <v>0</v>
      </c>
      <c r="I23" s="33">
        <f>ROUND(G23*H23,P4)</f>
        <v>0</v>
      </c>
      <c r="J23" s="28"/>
      <c r="K23" s="28"/>
      <c r="L23" s="34">
        <v>0</v>
      </c>
      <c r="M23" s="20">
        <f>ROUND(G23*L23,P4)</f>
        <v>0</v>
      </c>
      <c r="N23" s="40" t="s">
        <v>63</v>
      </c>
      <c r="O23" s="36">
        <f>M23*AA23</f>
        <v>0</v>
      </c>
      <c r="P23" s="1">
        <v>3</v>
      </c>
      <c r="AA23" s="1">
        <f>IF(P23=1,$O$3,IF(P23=2,$O$4,$O$5))</f>
        <v>0</v>
      </c>
    </row>
    <row r="24">
      <c r="A24" s="1" t="s">
        <v>64</v>
      </c>
      <c r="E24" s="30" t="s">
        <v>63</v>
      </c>
    </row>
    <row r="25" ht="39">
      <c r="A25" s="1" t="s">
        <v>65</v>
      </c>
      <c r="E25" s="37" t="s">
        <v>365</v>
      </c>
    </row>
    <row r="26" ht="50">
      <c r="A26" s="1" t="s">
        <v>67</v>
      </c>
      <c r="E26" s="30" t="s">
        <v>366</v>
      </c>
    </row>
    <row r="27" ht="13">
      <c r="A27" s="1" t="s">
        <v>59</v>
      </c>
      <c r="B27" s="28">
        <v>5</v>
      </c>
      <c r="C27" s="29" t="s">
        <v>367</v>
      </c>
      <c r="D27" s="28" t="s">
        <v>57</v>
      </c>
      <c r="E27" s="30" t="s">
        <v>368</v>
      </c>
      <c r="F27" s="31" t="s">
        <v>71</v>
      </c>
      <c r="G27" s="32">
        <v>4</v>
      </c>
      <c r="H27" s="32">
        <v>0</v>
      </c>
      <c r="I27" s="33">
        <f>ROUND(G27*H27,P4)</f>
        <v>0</v>
      </c>
      <c r="J27" s="28"/>
      <c r="K27" s="28"/>
      <c r="L27" s="34">
        <v>0</v>
      </c>
      <c r="M27" s="20">
        <f>ROUND(G27*L27,P4)</f>
        <v>0</v>
      </c>
      <c r="N27" s="40" t="s">
        <v>63</v>
      </c>
      <c r="O27" s="36">
        <f>M27*AA27</f>
        <v>0</v>
      </c>
      <c r="P27" s="1">
        <v>3</v>
      </c>
      <c r="AA27" s="1">
        <f>IF(P27=1,$O$3,IF(P27=2,$O$4,$O$5))</f>
        <v>0</v>
      </c>
    </row>
    <row r="28">
      <c r="A28" s="1" t="s">
        <v>64</v>
      </c>
      <c r="E28" s="30" t="s">
        <v>63</v>
      </c>
    </row>
    <row r="29" ht="39">
      <c r="A29" s="1" t="s">
        <v>65</v>
      </c>
      <c r="E29" s="37" t="s">
        <v>369</v>
      </c>
    </row>
    <row r="30">
      <c r="A30" s="1" t="s">
        <v>67</v>
      </c>
      <c r="E30" s="30" t="s">
        <v>90</v>
      </c>
    </row>
    <row r="31" ht="13">
      <c r="A31" s="1" t="s">
        <v>59</v>
      </c>
      <c r="B31" s="28">
        <v>6</v>
      </c>
      <c r="C31" s="29" t="s">
        <v>159</v>
      </c>
      <c r="D31" s="28" t="s">
        <v>57</v>
      </c>
      <c r="E31" s="30" t="s">
        <v>160</v>
      </c>
      <c r="F31" s="31" t="s">
        <v>161</v>
      </c>
      <c r="G31" s="32">
        <v>80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63</v>
      </c>
    </row>
    <row r="33" ht="39">
      <c r="A33" s="1" t="s">
        <v>65</v>
      </c>
      <c r="E33" s="37" t="s">
        <v>370</v>
      </c>
    </row>
    <row r="34" ht="37.5">
      <c r="A34" s="1" t="s">
        <v>67</v>
      </c>
      <c r="E34" s="30" t="s">
        <v>163</v>
      </c>
    </row>
    <row r="35" ht="13">
      <c r="A35" s="1" t="s">
        <v>59</v>
      </c>
      <c r="B35" s="28">
        <v>7</v>
      </c>
      <c r="C35" s="29" t="s">
        <v>164</v>
      </c>
      <c r="D35" s="28" t="s">
        <v>57</v>
      </c>
      <c r="E35" s="30" t="s">
        <v>165</v>
      </c>
      <c r="F35" s="31" t="s">
        <v>161</v>
      </c>
      <c r="G35" s="32">
        <v>2</v>
      </c>
      <c r="H35" s="32">
        <v>0</v>
      </c>
      <c r="I35" s="33">
        <f>ROUND(G35*H35,P4)</f>
        <v>0</v>
      </c>
      <c r="J35" s="28"/>
      <c r="K35" s="28"/>
      <c r="L35" s="34">
        <v>0</v>
      </c>
      <c r="M35" s="20">
        <f>ROUND(G35*L35,P4)</f>
        <v>0</v>
      </c>
      <c r="N35" s="40" t="s">
        <v>63</v>
      </c>
      <c r="O35" s="36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64</v>
      </c>
      <c r="E36" s="30" t="s">
        <v>63</v>
      </c>
    </row>
    <row r="37" ht="39">
      <c r="A37" s="1" t="s">
        <v>65</v>
      </c>
      <c r="E37" s="37" t="s">
        <v>117</v>
      </c>
    </row>
    <row r="38" ht="37.5">
      <c r="A38" s="1" t="s">
        <v>67</v>
      </c>
      <c r="E38" s="30" t="s">
        <v>167</v>
      </c>
    </row>
    <row r="39" ht="13">
      <c r="A39" s="1" t="s">
        <v>59</v>
      </c>
      <c r="B39" s="28">
        <v>8</v>
      </c>
      <c r="C39" s="29" t="s">
        <v>176</v>
      </c>
      <c r="D39" s="28" t="s">
        <v>57</v>
      </c>
      <c r="E39" s="30" t="s">
        <v>177</v>
      </c>
      <c r="F39" s="31" t="s">
        <v>71</v>
      </c>
      <c r="G39" s="32">
        <v>20</v>
      </c>
      <c r="H39" s="32">
        <v>0</v>
      </c>
      <c r="I39" s="33">
        <f>ROUND(G39*H39,P4)</f>
        <v>0</v>
      </c>
      <c r="J39" s="28"/>
      <c r="K39" s="28"/>
      <c r="L39" s="34">
        <v>0</v>
      </c>
      <c r="M39" s="20">
        <f>ROUND(G39*L39,P4)</f>
        <v>0</v>
      </c>
      <c r="N39" s="40" t="s">
        <v>63</v>
      </c>
      <c r="O39" s="36">
        <f>M39*AA39</f>
        <v>0</v>
      </c>
      <c r="P39" s="1">
        <v>3</v>
      </c>
      <c r="AA39" s="1">
        <f>IF(P39=1,$O$3,IF(P39=2,$O$4,$O$5))</f>
        <v>0</v>
      </c>
    </row>
    <row r="40">
      <c r="A40" s="1" t="s">
        <v>64</v>
      </c>
      <c r="E40" s="30" t="s">
        <v>63</v>
      </c>
    </row>
    <row r="41" ht="39">
      <c r="A41" s="1" t="s">
        <v>65</v>
      </c>
      <c r="E41" s="37" t="s">
        <v>371</v>
      </c>
    </row>
    <row r="42">
      <c r="A42" s="1" t="s">
        <v>67</v>
      </c>
      <c r="E42" s="30" t="s">
        <v>90</v>
      </c>
    </row>
    <row r="43" ht="13">
      <c r="A43" s="1" t="s">
        <v>59</v>
      </c>
      <c r="B43" s="28">
        <v>9</v>
      </c>
      <c r="C43" s="29" t="s">
        <v>179</v>
      </c>
      <c r="D43" s="28" t="s">
        <v>57</v>
      </c>
      <c r="E43" s="30" t="s">
        <v>180</v>
      </c>
      <c r="F43" s="31" t="s">
        <v>71</v>
      </c>
      <c r="G43" s="32">
        <v>4</v>
      </c>
      <c r="H43" s="32">
        <v>0</v>
      </c>
      <c r="I43" s="33">
        <f>ROUND(G43*H43,P4)</f>
        <v>0</v>
      </c>
      <c r="J43" s="28"/>
      <c r="K43" s="28"/>
      <c r="L43" s="34">
        <v>0</v>
      </c>
      <c r="M43" s="20">
        <f>ROUND(G43*L43,P4)</f>
        <v>0</v>
      </c>
      <c r="N43" s="40" t="s">
        <v>63</v>
      </c>
      <c r="O43" s="36">
        <f>M43*AA43</f>
        <v>0</v>
      </c>
      <c r="P43" s="1">
        <v>3</v>
      </c>
      <c r="AA43" s="1">
        <f>IF(P43=1,$O$3,IF(P43=2,$O$4,$O$5))</f>
        <v>0</v>
      </c>
    </row>
    <row r="44">
      <c r="A44" s="1" t="s">
        <v>64</v>
      </c>
      <c r="E44" s="30" t="s">
        <v>63</v>
      </c>
    </row>
    <row r="45" ht="39">
      <c r="A45" s="1" t="s">
        <v>65</v>
      </c>
      <c r="E45" s="37" t="s">
        <v>307</v>
      </c>
    </row>
    <row r="46">
      <c r="A46" s="1" t="s">
        <v>67</v>
      </c>
      <c r="E46" s="30" t="s">
        <v>90</v>
      </c>
    </row>
    <row r="47" ht="13">
      <c r="A47" s="1" t="s">
        <v>59</v>
      </c>
      <c r="B47" s="28">
        <v>10</v>
      </c>
      <c r="C47" s="29" t="s">
        <v>372</v>
      </c>
      <c r="D47" s="28" t="s">
        <v>57</v>
      </c>
      <c r="E47" s="30" t="s">
        <v>373</v>
      </c>
      <c r="F47" s="31" t="s">
        <v>88</v>
      </c>
      <c r="G47" s="32">
        <v>3000</v>
      </c>
      <c r="H47" s="32">
        <v>0</v>
      </c>
      <c r="I47" s="33">
        <f>ROUND(G47*H47,P4)</f>
        <v>0</v>
      </c>
      <c r="J47" s="28"/>
      <c r="K47" s="28"/>
      <c r="L47" s="34">
        <v>0</v>
      </c>
      <c r="M47" s="20">
        <f>ROUND(G47*L47,P4)</f>
        <v>0</v>
      </c>
      <c r="N47" s="40" t="s">
        <v>63</v>
      </c>
      <c r="O47" s="36">
        <f>M47*AA47</f>
        <v>0</v>
      </c>
      <c r="P47" s="1">
        <v>3</v>
      </c>
      <c r="AA47" s="1">
        <f>IF(P47=1,$O$3,IF(P47=2,$O$4,$O$5))</f>
        <v>0</v>
      </c>
    </row>
    <row r="48">
      <c r="A48" s="1" t="s">
        <v>64</v>
      </c>
      <c r="E48" s="30" t="s">
        <v>63</v>
      </c>
    </row>
    <row r="49" ht="39">
      <c r="A49" s="1" t="s">
        <v>65</v>
      </c>
      <c r="E49" s="37" t="s">
        <v>374</v>
      </c>
    </row>
    <row r="50" ht="75">
      <c r="A50" s="1" t="s">
        <v>67</v>
      </c>
      <c r="E50" s="30" t="s">
        <v>375</v>
      </c>
    </row>
    <row r="51" ht="13">
      <c r="A51" s="1" t="s">
        <v>59</v>
      </c>
      <c r="B51" s="28">
        <v>11</v>
      </c>
      <c r="C51" s="29" t="s">
        <v>376</v>
      </c>
      <c r="D51" s="28" t="s">
        <v>57</v>
      </c>
      <c r="E51" s="30" t="s">
        <v>377</v>
      </c>
      <c r="F51" s="31" t="s">
        <v>88</v>
      </c>
      <c r="G51" s="32">
        <v>3000</v>
      </c>
      <c r="H51" s="32">
        <v>0</v>
      </c>
      <c r="I51" s="33">
        <f>ROUND(G51*H51,P4)</f>
        <v>0</v>
      </c>
      <c r="J51" s="28"/>
      <c r="K51" s="28"/>
      <c r="L51" s="34">
        <v>0</v>
      </c>
      <c r="M51" s="20">
        <f>ROUND(G51*L51,P4)</f>
        <v>0</v>
      </c>
      <c r="N51" s="40" t="s">
        <v>63</v>
      </c>
      <c r="O51" s="36">
        <f>M51*AA51</f>
        <v>0</v>
      </c>
      <c r="P51" s="1">
        <v>3</v>
      </c>
      <c r="AA51" s="1">
        <f>IF(P51=1,$O$3,IF(P51=2,$O$4,$O$5))</f>
        <v>0</v>
      </c>
    </row>
    <row r="52">
      <c r="A52" s="1" t="s">
        <v>64</v>
      </c>
      <c r="E52" s="30" t="s">
        <v>63</v>
      </c>
    </row>
    <row r="53" ht="39">
      <c r="A53" s="1" t="s">
        <v>65</v>
      </c>
      <c r="E53" s="37" t="s">
        <v>374</v>
      </c>
    </row>
    <row r="54">
      <c r="A54" s="1" t="s">
        <v>67</v>
      </c>
      <c r="E54" s="30" t="s">
        <v>90</v>
      </c>
    </row>
    <row r="55" ht="13">
      <c r="A55" s="1" t="s">
        <v>59</v>
      </c>
      <c r="B55" s="28">
        <v>12</v>
      </c>
      <c r="C55" s="29" t="s">
        <v>378</v>
      </c>
      <c r="D55" s="28" t="s">
        <v>57</v>
      </c>
      <c r="E55" s="30" t="s">
        <v>379</v>
      </c>
      <c r="F55" s="31" t="s">
        <v>71</v>
      </c>
      <c r="G55" s="32">
        <v>6</v>
      </c>
      <c r="H55" s="32">
        <v>0</v>
      </c>
      <c r="I55" s="33">
        <f>ROUND(G55*H55,P4)</f>
        <v>0</v>
      </c>
      <c r="J55" s="28"/>
      <c r="K55" s="28"/>
      <c r="L55" s="34">
        <v>0</v>
      </c>
      <c r="M55" s="20">
        <f>ROUND(G55*L55,P4)</f>
        <v>0</v>
      </c>
      <c r="N55" s="40" t="s">
        <v>63</v>
      </c>
      <c r="O55" s="36">
        <f>M55*AA55</f>
        <v>0</v>
      </c>
      <c r="P55" s="1">
        <v>3</v>
      </c>
      <c r="AA55" s="1">
        <f>IF(P55=1,$O$3,IF(P55=2,$O$4,$O$5))</f>
        <v>0</v>
      </c>
    </row>
    <row r="56">
      <c r="A56" s="1" t="s">
        <v>64</v>
      </c>
      <c r="E56" s="30" t="s">
        <v>63</v>
      </c>
    </row>
    <row r="57" ht="39">
      <c r="A57" s="1" t="s">
        <v>65</v>
      </c>
      <c r="E57" s="37" t="s">
        <v>380</v>
      </c>
    </row>
    <row r="58" ht="87.5">
      <c r="A58" s="1" t="s">
        <v>67</v>
      </c>
      <c r="E58" s="30" t="s">
        <v>381</v>
      </c>
    </row>
    <row r="59" ht="13">
      <c r="A59" s="1" t="s">
        <v>59</v>
      </c>
      <c r="B59" s="28">
        <v>13</v>
      </c>
      <c r="C59" s="29" t="s">
        <v>382</v>
      </c>
      <c r="D59" s="28" t="s">
        <v>57</v>
      </c>
      <c r="E59" s="30" t="s">
        <v>383</v>
      </c>
      <c r="F59" s="31" t="s">
        <v>71</v>
      </c>
      <c r="G59" s="32">
        <v>6</v>
      </c>
      <c r="H59" s="32">
        <v>0</v>
      </c>
      <c r="I59" s="33">
        <f>ROUND(G59*H59,P4)</f>
        <v>0</v>
      </c>
      <c r="J59" s="28"/>
      <c r="K59" s="28"/>
      <c r="L59" s="34">
        <v>0</v>
      </c>
      <c r="M59" s="20">
        <f>ROUND(G59*L59,P4)</f>
        <v>0</v>
      </c>
      <c r="N59" s="40" t="s">
        <v>63</v>
      </c>
      <c r="O59" s="36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64</v>
      </c>
      <c r="E60" s="30" t="s">
        <v>63</v>
      </c>
    </row>
    <row r="61" ht="39">
      <c r="A61" s="1" t="s">
        <v>65</v>
      </c>
      <c r="E61" s="37" t="s">
        <v>380</v>
      </c>
    </row>
    <row r="62">
      <c r="A62" s="1" t="s">
        <v>67</v>
      </c>
      <c r="E62" s="30" t="s">
        <v>90</v>
      </c>
    </row>
    <row r="63" ht="13">
      <c r="A63" s="1" t="s">
        <v>59</v>
      </c>
      <c r="B63" s="28">
        <v>14</v>
      </c>
      <c r="C63" s="29" t="s">
        <v>384</v>
      </c>
      <c r="D63" s="28" t="s">
        <v>57</v>
      </c>
      <c r="E63" s="30" t="s">
        <v>385</v>
      </c>
      <c r="F63" s="31" t="s">
        <v>71</v>
      </c>
      <c r="G63" s="32">
        <v>12</v>
      </c>
      <c r="H63" s="32">
        <v>0</v>
      </c>
      <c r="I63" s="33">
        <f>ROUND(G63*H63,P4)</f>
        <v>0</v>
      </c>
      <c r="J63" s="28"/>
      <c r="K63" s="28"/>
      <c r="L63" s="34">
        <v>0</v>
      </c>
      <c r="M63" s="20">
        <f>ROUND(G63*L63,P4)</f>
        <v>0</v>
      </c>
      <c r="N63" s="40" t="s">
        <v>63</v>
      </c>
      <c r="O63" s="36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64</v>
      </c>
      <c r="E64" s="30" t="s">
        <v>63</v>
      </c>
    </row>
    <row r="65" ht="39">
      <c r="A65" s="1" t="s">
        <v>65</v>
      </c>
      <c r="E65" s="37" t="s">
        <v>386</v>
      </c>
    </row>
    <row r="66" ht="87.5">
      <c r="A66" s="1" t="s">
        <v>67</v>
      </c>
      <c r="E66" s="30" t="s">
        <v>381</v>
      </c>
    </row>
    <row r="67" ht="13">
      <c r="A67" s="1" t="s">
        <v>59</v>
      </c>
      <c r="B67" s="28">
        <v>15</v>
      </c>
      <c r="C67" s="29" t="s">
        <v>387</v>
      </c>
      <c r="D67" s="28" t="s">
        <v>57</v>
      </c>
      <c r="E67" s="30" t="s">
        <v>388</v>
      </c>
      <c r="F67" s="31" t="s">
        <v>71</v>
      </c>
      <c r="G67" s="32">
        <v>12</v>
      </c>
      <c r="H67" s="32">
        <v>0</v>
      </c>
      <c r="I67" s="33">
        <f>ROUND(G67*H67,P4)</f>
        <v>0</v>
      </c>
      <c r="J67" s="28"/>
      <c r="K67" s="28"/>
      <c r="L67" s="34">
        <v>0</v>
      </c>
      <c r="M67" s="20">
        <f>ROUND(G67*L67,P4)</f>
        <v>0</v>
      </c>
      <c r="N67" s="40" t="s">
        <v>63</v>
      </c>
      <c r="O67" s="36">
        <f>M67*AA67</f>
        <v>0</v>
      </c>
      <c r="P67" s="1">
        <v>3</v>
      </c>
      <c r="AA67" s="1">
        <f>IF(P67=1,$O$3,IF(P67=2,$O$4,$O$5))</f>
        <v>0</v>
      </c>
    </row>
    <row r="68">
      <c r="A68" s="1" t="s">
        <v>64</v>
      </c>
      <c r="E68" s="30" t="s">
        <v>63</v>
      </c>
    </row>
    <row r="69" ht="39">
      <c r="A69" s="1" t="s">
        <v>65</v>
      </c>
      <c r="E69" s="37" t="s">
        <v>386</v>
      </c>
    </row>
    <row r="70">
      <c r="A70" s="1" t="s">
        <v>67</v>
      </c>
      <c r="E70" s="30" t="s">
        <v>90</v>
      </c>
    </row>
    <row r="71" ht="13">
      <c r="A71" s="1" t="s">
        <v>59</v>
      </c>
      <c r="B71" s="28">
        <v>16</v>
      </c>
      <c r="C71" s="29" t="s">
        <v>389</v>
      </c>
      <c r="D71" s="28" t="s">
        <v>57</v>
      </c>
      <c r="E71" s="30" t="s">
        <v>390</v>
      </c>
      <c r="F71" s="31" t="s">
        <v>391</v>
      </c>
      <c r="G71" s="32">
        <v>6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114</v>
      </c>
    </row>
    <row r="74" ht="75">
      <c r="A74" s="1" t="s">
        <v>67</v>
      </c>
      <c r="E74" s="30" t="s">
        <v>392</v>
      </c>
    </row>
    <row r="75" ht="13">
      <c r="A75" s="1" t="s">
        <v>59</v>
      </c>
      <c r="B75" s="28">
        <v>17</v>
      </c>
      <c r="C75" s="29" t="s">
        <v>393</v>
      </c>
      <c r="D75" s="28" t="s">
        <v>57</v>
      </c>
      <c r="E75" s="30" t="s">
        <v>394</v>
      </c>
      <c r="F75" s="31" t="s">
        <v>88</v>
      </c>
      <c r="G75" s="32">
        <v>3000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395</v>
      </c>
    </row>
    <row r="78" ht="75">
      <c r="A78" s="1" t="s">
        <v>67</v>
      </c>
      <c r="E78" s="30" t="s">
        <v>396</v>
      </c>
    </row>
    <row r="79" ht="13">
      <c r="A79" s="1" t="s">
        <v>59</v>
      </c>
      <c r="B79" s="28">
        <v>18</v>
      </c>
      <c r="C79" s="29" t="s">
        <v>397</v>
      </c>
      <c r="D79" s="28" t="s">
        <v>57</v>
      </c>
      <c r="E79" s="30" t="s">
        <v>398</v>
      </c>
      <c r="F79" s="31" t="s">
        <v>71</v>
      </c>
      <c r="G79" s="32">
        <v>4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369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399</v>
      </c>
      <c r="D83" s="28" t="s">
        <v>57</v>
      </c>
      <c r="E83" s="30" t="s">
        <v>400</v>
      </c>
      <c r="F83" s="31" t="s">
        <v>71</v>
      </c>
      <c r="G83" s="32">
        <v>4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369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401</v>
      </c>
      <c r="D87" s="28" t="s">
        <v>57</v>
      </c>
      <c r="E87" s="30" t="s">
        <v>402</v>
      </c>
      <c r="F87" s="31" t="s">
        <v>71</v>
      </c>
      <c r="G87" s="32">
        <v>8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403</v>
      </c>
    </row>
    <row r="90">
      <c r="A90" s="1" t="s">
        <v>67</v>
      </c>
      <c r="E90" s="30" t="s">
        <v>90</v>
      </c>
    </row>
    <row r="91" ht="13">
      <c r="A91" s="1" t="s">
        <v>59</v>
      </c>
      <c r="B91" s="28">
        <v>21</v>
      </c>
      <c r="C91" s="29" t="s">
        <v>404</v>
      </c>
      <c r="D91" s="28" t="s">
        <v>57</v>
      </c>
      <c r="E91" s="30" t="s">
        <v>405</v>
      </c>
      <c r="F91" s="31" t="s">
        <v>71</v>
      </c>
      <c r="G91" s="32">
        <v>8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403</v>
      </c>
    </row>
    <row r="94">
      <c r="A94" s="1" t="s">
        <v>67</v>
      </c>
      <c r="E94" s="30" t="s">
        <v>90</v>
      </c>
    </row>
    <row r="95" ht="13">
      <c r="A95" s="1" t="s">
        <v>59</v>
      </c>
      <c r="B95" s="28">
        <v>22</v>
      </c>
      <c r="C95" s="29" t="s">
        <v>182</v>
      </c>
      <c r="D95" s="28" t="s">
        <v>57</v>
      </c>
      <c r="E95" s="30" t="s">
        <v>183</v>
      </c>
      <c r="F95" s="31" t="s">
        <v>88</v>
      </c>
      <c r="G95" s="32">
        <v>20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371</v>
      </c>
    </row>
    <row r="98">
      <c r="A98" s="1" t="s">
        <v>67</v>
      </c>
      <c r="E98" s="30" t="s">
        <v>90</v>
      </c>
    </row>
    <row r="99" ht="13">
      <c r="A99" s="1" t="s">
        <v>59</v>
      </c>
      <c r="B99" s="28">
        <v>23</v>
      </c>
      <c r="C99" s="29" t="s">
        <v>186</v>
      </c>
      <c r="D99" s="28" t="s">
        <v>57</v>
      </c>
      <c r="E99" s="30" t="s">
        <v>187</v>
      </c>
      <c r="F99" s="31" t="s">
        <v>71</v>
      </c>
      <c r="G99" s="32">
        <v>4</v>
      </c>
      <c r="H99" s="32">
        <v>0</v>
      </c>
      <c r="I99" s="33">
        <f>ROUND(G99*H99,P4)</f>
        <v>0</v>
      </c>
      <c r="J99" s="28"/>
      <c r="K99" s="28"/>
      <c r="L99" s="34">
        <v>0</v>
      </c>
      <c r="M99" s="20">
        <f>ROUND(G99*L99,P4)</f>
        <v>0</v>
      </c>
      <c r="N99" s="40" t="s">
        <v>63</v>
      </c>
      <c r="O99" s="36">
        <f>M99*AA99</f>
        <v>0</v>
      </c>
      <c r="P99" s="1">
        <v>3</v>
      </c>
      <c r="AA99" s="1">
        <f>IF(P99=1,$O$3,IF(P99=2,$O$4,$O$5))</f>
        <v>0</v>
      </c>
    </row>
    <row r="100">
      <c r="A100" s="1" t="s">
        <v>64</v>
      </c>
      <c r="E100" s="30" t="s">
        <v>63</v>
      </c>
    </row>
    <row r="101" ht="39">
      <c r="A101" s="1" t="s">
        <v>65</v>
      </c>
      <c r="E101" s="37" t="s">
        <v>307</v>
      </c>
    </row>
    <row r="102">
      <c r="A102" s="1" t="s">
        <v>67</v>
      </c>
      <c r="E102" s="30" t="s">
        <v>90</v>
      </c>
    </row>
    <row r="103" ht="13">
      <c r="A103" s="1" t="s">
        <v>56</v>
      </c>
      <c r="C103" s="22" t="s">
        <v>38</v>
      </c>
      <c r="E103" s="23" t="s">
        <v>312</v>
      </c>
      <c r="L103" s="38"/>
      <c r="M103" s="39">
        <f>SUMIFS(M104:M115,A104:A115,"P")</f>
        <v>0</v>
      </c>
      <c r="N103" s="38"/>
    </row>
    <row r="104" ht="13">
      <c r="A104" s="1" t="s">
        <v>59</v>
      </c>
      <c r="B104" s="28">
        <v>24</v>
      </c>
      <c r="C104" s="29" t="s">
        <v>313</v>
      </c>
      <c r="D104" s="28" t="s">
        <v>57</v>
      </c>
      <c r="E104" s="30" t="s">
        <v>314</v>
      </c>
      <c r="F104" s="31" t="s">
        <v>315</v>
      </c>
      <c r="G104" s="32">
        <v>18</v>
      </c>
      <c r="H104" s="32">
        <v>0</v>
      </c>
      <c r="I104" s="33">
        <f>ROUND(G104*H104,P4)</f>
        <v>0</v>
      </c>
      <c r="J104" s="28"/>
      <c r="K104" s="28"/>
      <c r="L104" s="34">
        <v>0</v>
      </c>
      <c r="M104" s="20">
        <f>ROUND(G104*L104,P4)</f>
        <v>0</v>
      </c>
      <c r="N104" s="40" t="s">
        <v>63</v>
      </c>
      <c r="O104" s="36">
        <f>M104*AA104</f>
        <v>0</v>
      </c>
      <c r="P104" s="1">
        <v>3</v>
      </c>
      <c r="AA104" s="1">
        <f>IF(P104=1,$O$3,IF(P104=2,$O$4,$O$5))</f>
        <v>0</v>
      </c>
    </row>
    <row r="105">
      <c r="A105" s="1" t="s">
        <v>64</v>
      </c>
      <c r="E105" s="30" t="s">
        <v>63</v>
      </c>
    </row>
    <row r="106" ht="39">
      <c r="A106" s="1" t="s">
        <v>65</v>
      </c>
      <c r="E106" s="37" t="s">
        <v>406</v>
      </c>
    </row>
    <row r="107">
      <c r="A107" s="1" t="s">
        <v>67</v>
      </c>
      <c r="E107" s="30" t="s">
        <v>317</v>
      </c>
    </row>
    <row r="108" ht="13">
      <c r="A108" s="1" t="s">
        <v>59</v>
      </c>
      <c r="B108" s="28">
        <v>25</v>
      </c>
      <c r="C108" s="29" t="s">
        <v>407</v>
      </c>
      <c r="D108" s="28" t="s">
        <v>57</v>
      </c>
      <c r="E108" s="30" t="s">
        <v>408</v>
      </c>
      <c r="F108" s="31" t="s">
        <v>76</v>
      </c>
      <c r="G108" s="32">
        <v>1</v>
      </c>
      <c r="H108" s="32">
        <v>0</v>
      </c>
      <c r="I108" s="33">
        <f>ROUND(G108*H108,P4)</f>
        <v>0</v>
      </c>
      <c r="J108" s="28"/>
      <c r="K108" s="28"/>
      <c r="L108" s="34">
        <v>0</v>
      </c>
      <c r="M108" s="20">
        <f>ROUND(G108*L108,P4)</f>
        <v>0</v>
      </c>
      <c r="N108" s="40" t="s">
        <v>63</v>
      </c>
      <c r="O108" s="36">
        <f>M108*AA108</f>
        <v>0</v>
      </c>
      <c r="P108" s="1">
        <v>3</v>
      </c>
      <c r="AA108" s="1">
        <f>IF(P108=1,$O$3,IF(P108=2,$O$4,$O$5))</f>
        <v>0</v>
      </c>
    </row>
    <row r="109">
      <c r="A109" s="1" t="s">
        <v>64</v>
      </c>
      <c r="E109" s="30" t="s">
        <v>63</v>
      </c>
    </row>
    <row r="110" ht="39">
      <c r="A110" s="1" t="s">
        <v>65</v>
      </c>
      <c r="E110" s="37" t="s">
        <v>72</v>
      </c>
    </row>
    <row r="111" ht="137.5">
      <c r="A111" s="1" t="s">
        <v>67</v>
      </c>
      <c r="E111" s="30" t="s">
        <v>409</v>
      </c>
    </row>
    <row r="112" ht="13">
      <c r="A112" s="1" t="s">
        <v>59</v>
      </c>
      <c r="B112" s="28">
        <v>26</v>
      </c>
      <c r="C112" s="29" t="s">
        <v>328</v>
      </c>
      <c r="D112" s="28" t="s">
        <v>57</v>
      </c>
      <c r="E112" s="30" t="s">
        <v>329</v>
      </c>
      <c r="F112" s="31" t="s">
        <v>315</v>
      </c>
      <c r="G112" s="32">
        <v>12</v>
      </c>
      <c r="H112" s="32">
        <v>0</v>
      </c>
      <c r="I112" s="33">
        <f>ROUND(G112*H112,P4)</f>
        <v>0</v>
      </c>
      <c r="J112" s="28"/>
      <c r="K112" s="28"/>
      <c r="L112" s="34">
        <v>0</v>
      </c>
      <c r="M112" s="20">
        <f>ROUND(G112*L112,P4)</f>
        <v>0</v>
      </c>
      <c r="N112" s="40" t="s">
        <v>63</v>
      </c>
      <c r="O112" s="36">
        <f>M112*AA112</f>
        <v>0</v>
      </c>
      <c r="P112" s="1">
        <v>3</v>
      </c>
      <c r="AA112" s="1">
        <f>IF(P112=1,$O$3,IF(P112=2,$O$4,$O$5))</f>
        <v>0</v>
      </c>
    </row>
    <row r="113">
      <c r="A113" s="1" t="s">
        <v>64</v>
      </c>
      <c r="E113" s="30" t="s">
        <v>63</v>
      </c>
    </row>
    <row r="114" ht="39">
      <c r="A114" s="1" t="s">
        <v>65</v>
      </c>
      <c r="E114" s="37" t="s">
        <v>336</v>
      </c>
    </row>
    <row r="115">
      <c r="A115" s="1" t="s">
        <v>67</v>
      </c>
      <c r="E115" s="30" t="s">
        <v>90</v>
      </c>
    </row>
  </sheetData>
  <sheetProtection sheet="1" objects="1" scenarios="1" spinCount="100000" saltValue="qLE3xfl6RBPhr99zRgpeqTFb6OXZptWLzVIPfUaT79kFJ+h6HC39GtTiV1wfePINnvdN/mcYTEam7Yspf7Fv/Q==" hashValue="yYO1dudemxZ8RHPrf6ScPFUOJrlqo/w7s+1FYVBKSC1+S3S+80P+xfiaNAPfZJx+AOR7VO80p4/kXDDa8eIG2g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410</v>
      </c>
      <c r="M3" s="20">
        <f>0+M9+M30+M39+M68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18</v>
      </c>
      <c r="D4" s="22"/>
      <c r="E4" s="23" t="s">
        <v>19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410</v>
      </c>
      <c r="D5" s="22"/>
      <c r="E5" s="23" t="s">
        <v>21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COUNTIFS(L9:L85,"=0",A9:A85,"P")+COUNTIFS(L9:L85,"",A9:A85,"P")+SUM(Q9:Q85)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411</v>
      </c>
      <c r="E9" s="23" t="s">
        <v>412</v>
      </c>
      <c r="L9" s="38"/>
      <c r="M9" s="39">
        <f>SUMIFS(M10:M29,A10:A29,"P")</f>
        <v>0</v>
      </c>
      <c r="N9" s="38"/>
    </row>
    <row r="10" ht="25">
      <c r="A10" s="1" t="s">
        <v>59</v>
      </c>
      <c r="B10" s="28">
        <v>1</v>
      </c>
      <c r="C10" s="29" t="s">
        <v>413</v>
      </c>
      <c r="D10" s="28" t="s">
        <v>57</v>
      </c>
      <c r="E10" s="30" t="s">
        <v>414</v>
      </c>
      <c r="F10" s="31" t="s">
        <v>121</v>
      </c>
      <c r="G10" s="32">
        <v>3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415</v>
      </c>
    </row>
    <row r="13" ht="137.5">
      <c r="A13" s="1" t="s">
        <v>67</v>
      </c>
      <c r="E13" s="30" t="s">
        <v>416</v>
      </c>
    </row>
    <row r="14" ht="25">
      <c r="A14" s="1" t="s">
        <v>59</v>
      </c>
      <c r="B14" s="28">
        <v>2</v>
      </c>
      <c r="C14" s="29" t="s">
        <v>417</v>
      </c>
      <c r="D14" s="28" t="s">
        <v>57</v>
      </c>
      <c r="E14" s="30" t="s">
        <v>418</v>
      </c>
      <c r="F14" s="31" t="s">
        <v>121</v>
      </c>
      <c r="G14" s="32">
        <v>33.75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419</v>
      </c>
    </row>
    <row r="17" ht="137.5">
      <c r="A17" s="1" t="s">
        <v>67</v>
      </c>
      <c r="E17" s="30" t="s">
        <v>416</v>
      </c>
    </row>
    <row r="18" ht="25">
      <c r="A18" s="1" t="s">
        <v>59</v>
      </c>
      <c r="B18" s="28">
        <v>3</v>
      </c>
      <c r="C18" s="29" t="s">
        <v>420</v>
      </c>
      <c r="D18" s="28" t="s">
        <v>57</v>
      </c>
      <c r="E18" s="30" t="s">
        <v>421</v>
      </c>
      <c r="F18" s="31" t="s">
        <v>121</v>
      </c>
      <c r="G18" s="32">
        <v>0.0080000000000000002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422</v>
      </c>
    </row>
    <row r="21" ht="137.5">
      <c r="A21" s="1" t="s">
        <v>67</v>
      </c>
      <c r="E21" s="30" t="s">
        <v>416</v>
      </c>
    </row>
    <row r="22" ht="25">
      <c r="A22" s="1" t="s">
        <v>59</v>
      </c>
      <c r="B22" s="28">
        <v>4</v>
      </c>
      <c r="C22" s="29" t="s">
        <v>423</v>
      </c>
      <c r="D22" s="28" t="s">
        <v>57</v>
      </c>
      <c r="E22" s="30" t="s">
        <v>424</v>
      </c>
      <c r="F22" s="31" t="s">
        <v>121</v>
      </c>
      <c r="G22" s="32">
        <v>0.017999999999999999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425</v>
      </c>
    </row>
    <row r="25" ht="137.5">
      <c r="A25" s="1" t="s">
        <v>67</v>
      </c>
      <c r="E25" s="30" t="s">
        <v>416</v>
      </c>
    </row>
    <row r="26" ht="25">
      <c r="A26" s="1" t="s">
        <v>59</v>
      </c>
      <c r="B26" s="28">
        <v>5</v>
      </c>
      <c r="C26" s="29" t="s">
        <v>426</v>
      </c>
      <c r="D26" s="28" t="s">
        <v>57</v>
      </c>
      <c r="E26" s="30" t="s">
        <v>427</v>
      </c>
      <c r="F26" s="31" t="s">
        <v>121</v>
      </c>
      <c r="G26" s="32">
        <v>4.2000000000000002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20">
        <f>ROUND(G26*L26,P4)</f>
        <v>0</v>
      </c>
      <c r="N26" s="40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428</v>
      </c>
    </row>
    <row r="29" ht="137.5">
      <c r="A29" s="1" t="s">
        <v>67</v>
      </c>
      <c r="E29" s="30" t="s">
        <v>416</v>
      </c>
    </row>
    <row r="30" ht="13">
      <c r="A30" s="1" t="s">
        <v>56</v>
      </c>
      <c r="C30" s="22" t="s">
        <v>57</v>
      </c>
      <c r="E30" s="23" t="s">
        <v>58</v>
      </c>
      <c r="L30" s="38"/>
      <c r="M30" s="39">
        <f>SUMIFS(M31:M38,A31:A38,"P")</f>
        <v>0</v>
      </c>
      <c r="N30" s="38"/>
    </row>
    <row r="31" ht="13">
      <c r="A31" s="1" t="s">
        <v>59</v>
      </c>
      <c r="B31" s="28">
        <v>6</v>
      </c>
      <c r="C31" s="29" t="s">
        <v>429</v>
      </c>
      <c r="D31" s="28" t="s">
        <v>57</v>
      </c>
      <c r="E31" s="30" t="s">
        <v>430</v>
      </c>
      <c r="F31" s="31" t="s">
        <v>80</v>
      </c>
      <c r="G31" s="32">
        <v>1.8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63</v>
      </c>
    </row>
    <row r="33" ht="52">
      <c r="A33" s="1" t="s">
        <v>65</v>
      </c>
      <c r="E33" s="37" t="s">
        <v>431</v>
      </c>
    </row>
    <row r="34" ht="387.5">
      <c r="A34" s="1" t="s">
        <v>67</v>
      </c>
      <c r="E34" s="30" t="s">
        <v>432</v>
      </c>
    </row>
    <row r="35" ht="13">
      <c r="A35" s="1" t="s">
        <v>59</v>
      </c>
      <c r="B35" s="28">
        <v>7</v>
      </c>
      <c r="C35" s="29" t="s">
        <v>433</v>
      </c>
      <c r="D35" s="28" t="s">
        <v>57</v>
      </c>
      <c r="E35" s="30" t="s">
        <v>434</v>
      </c>
      <c r="F35" s="31" t="s">
        <v>104</v>
      </c>
      <c r="G35" s="32">
        <v>125</v>
      </c>
      <c r="H35" s="32">
        <v>0</v>
      </c>
      <c r="I35" s="33">
        <f>ROUND(G35*H35,P4)</f>
        <v>0</v>
      </c>
      <c r="J35" s="28"/>
      <c r="K35" s="28"/>
      <c r="L35" s="34">
        <v>0</v>
      </c>
      <c r="M35" s="20">
        <f>ROUND(G35*L35,P4)</f>
        <v>0</v>
      </c>
      <c r="N35" s="40" t="s">
        <v>63</v>
      </c>
      <c r="O35" s="36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64</v>
      </c>
      <c r="E36" s="30" t="s">
        <v>63</v>
      </c>
    </row>
    <row r="37" ht="52">
      <c r="A37" s="1" t="s">
        <v>65</v>
      </c>
      <c r="E37" s="37" t="s">
        <v>435</v>
      </c>
    </row>
    <row r="38" ht="50">
      <c r="A38" s="1" t="s">
        <v>67</v>
      </c>
      <c r="E38" s="30" t="s">
        <v>436</v>
      </c>
    </row>
    <row r="39" ht="13">
      <c r="A39" s="1" t="s">
        <v>56</v>
      </c>
      <c r="C39" s="22" t="s">
        <v>437</v>
      </c>
      <c r="E39" s="23" t="s">
        <v>438</v>
      </c>
      <c r="L39" s="38"/>
      <c r="M39" s="39">
        <f>SUMIFS(M40:M67,A40:A67,"P")</f>
        <v>0</v>
      </c>
      <c r="N39" s="38"/>
    </row>
    <row r="40" ht="13">
      <c r="A40" s="1" t="s">
        <v>59</v>
      </c>
      <c r="B40" s="28">
        <v>8</v>
      </c>
      <c r="C40" s="29" t="s">
        <v>439</v>
      </c>
      <c r="D40" s="28" t="s">
        <v>57</v>
      </c>
      <c r="E40" s="30" t="s">
        <v>440</v>
      </c>
      <c r="F40" s="31" t="s">
        <v>80</v>
      </c>
      <c r="G40" s="32">
        <v>18.75</v>
      </c>
      <c r="H40" s="32">
        <v>0</v>
      </c>
      <c r="I40" s="33">
        <f>ROUND(G40*H40,P4)</f>
        <v>0</v>
      </c>
      <c r="J40" s="28"/>
      <c r="K40" s="28"/>
      <c r="L40" s="34">
        <v>0</v>
      </c>
      <c r="M40" s="20">
        <f>ROUND(G40*L40,P4)</f>
        <v>0</v>
      </c>
      <c r="N40" s="40" t="s">
        <v>63</v>
      </c>
      <c r="O40" s="36">
        <f>M40*AA40</f>
        <v>0</v>
      </c>
      <c r="P40" s="1">
        <v>3</v>
      </c>
      <c r="AA40" s="1">
        <f>IF(P40=1,$O$3,IF(P40=2,$O$4,$O$5))</f>
        <v>0</v>
      </c>
    </row>
    <row r="41">
      <c r="A41" s="1" t="s">
        <v>64</v>
      </c>
      <c r="E41" s="30" t="s">
        <v>63</v>
      </c>
    </row>
    <row r="42" ht="78">
      <c r="A42" s="1" t="s">
        <v>65</v>
      </c>
      <c r="E42" s="37" t="s">
        <v>441</v>
      </c>
    </row>
    <row r="43" ht="87.5">
      <c r="A43" s="1" t="s">
        <v>67</v>
      </c>
      <c r="E43" s="30" t="s">
        <v>442</v>
      </c>
    </row>
    <row r="44" ht="13">
      <c r="A44" s="1" t="s">
        <v>59</v>
      </c>
      <c r="B44" s="28">
        <v>9</v>
      </c>
      <c r="C44" s="29" t="s">
        <v>443</v>
      </c>
      <c r="D44" s="28" t="s">
        <v>57</v>
      </c>
      <c r="E44" s="30" t="s">
        <v>444</v>
      </c>
      <c r="F44" s="31" t="s">
        <v>80</v>
      </c>
      <c r="G44" s="32">
        <v>142</v>
      </c>
      <c r="H44" s="32">
        <v>0</v>
      </c>
      <c r="I44" s="33">
        <f>ROUND(G44*H44,P4)</f>
        <v>0</v>
      </c>
      <c r="J44" s="28"/>
      <c r="K44" s="28"/>
      <c r="L44" s="34">
        <v>0</v>
      </c>
      <c r="M44" s="20">
        <f>ROUND(G44*L44,P4)</f>
        <v>0</v>
      </c>
      <c r="N44" s="40" t="s">
        <v>63</v>
      </c>
      <c r="O44" s="36">
        <f>M44*AA44</f>
        <v>0</v>
      </c>
      <c r="P44" s="1">
        <v>3</v>
      </c>
      <c r="AA44" s="1">
        <f>IF(P44=1,$O$3,IF(P44=2,$O$4,$O$5))</f>
        <v>0</v>
      </c>
    </row>
    <row r="45">
      <c r="A45" s="1" t="s">
        <v>64</v>
      </c>
      <c r="E45" s="30" t="s">
        <v>63</v>
      </c>
    </row>
    <row r="46" ht="52">
      <c r="A46" s="1" t="s">
        <v>65</v>
      </c>
      <c r="E46" s="37" t="s">
        <v>445</v>
      </c>
    </row>
    <row r="47" ht="87.5">
      <c r="A47" s="1" t="s">
        <v>67</v>
      </c>
      <c r="E47" s="30" t="s">
        <v>442</v>
      </c>
    </row>
    <row r="48" ht="25">
      <c r="A48" s="1" t="s">
        <v>59</v>
      </c>
      <c r="B48" s="28">
        <v>10</v>
      </c>
      <c r="C48" s="29" t="s">
        <v>446</v>
      </c>
      <c r="D48" s="28" t="s">
        <v>57</v>
      </c>
      <c r="E48" s="30" t="s">
        <v>447</v>
      </c>
      <c r="F48" s="31" t="s">
        <v>88</v>
      </c>
      <c r="G48" s="32">
        <v>25</v>
      </c>
      <c r="H48" s="32">
        <v>0</v>
      </c>
      <c r="I48" s="33">
        <f>ROUND(G48*H48,P4)</f>
        <v>0</v>
      </c>
      <c r="J48" s="28"/>
      <c r="K48" s="28"/>
      <c r="L48" s="34">
        <v>0</v>
      </c>
      <c r="M48" s="20">
        <f>ROUND(G48*L48,P4)</f>
        <v>0</v>
      </c>
      <c r="N48" s="40" t="s">
        <v>63</v>
      </c>
      <c r="O48" s="36">
        <f>M48*AA48</f>
        <v>0</v>
      </c>
      <c r="P48" s="1">
        <v>3</v>
      </c>
      <c r="AA48" s="1">
        <f>IF(P48=1,$O$3,IF(P48=2,$O$4,$O$5))</f>
        <v>0</v>
      </c>
    </row>
    <row r="49">
      <c r="A49" s="1" t="s">
        <v>64</v>
      </c>
      <c r="E49" s="30" t="s">
        <v>63</v>
      </c>
    </row>
    <row r="50" ht="39">
      <c r="A50" s="1" t="s">
        <v>65</v>
      </c>
      <c r="E50" s="37" t="s">
        <v>448</v>
      </c>
    </row>
    <row r="51" ht="337.5">
      <c r="A51" s="1" t="s">
        <v>67</v>
      </c>
      <c r="E51" s="30" t="s">
        <v>449</v>
      </c>
    </row>
    <row r="52" ht="25">
      <c r="A52" s="1" t="s">
        <v>59</v>
      </c>
      <c r="B52" s="28">
        <v>11</v>
      </c>
      <c r="C52" s="29" t="s">
        <v>450</v>
      </c>
      <c r="D52" s="28" t="s">
        <v>57</v>
      </c>
      <c r="E52" s="30" t="s">
        <v>451</v>
      </c>
      <c r="F52" s="31" t="s">
        <v>88</v>
      </c>
      <c r="G52" s="32">
        <v>167</v>
      </c>
      <c r="H52" s="32">
        <v>0</v>
      </c>
      <c r="I52" s="33">
        <f>ROUND(G52*H52,P4)</f>
        <v>0</v>
      </c>
      <c r="J52" s="28"/>
      <c r="K52" s="28"/>
      <c r="L52" s="34">
        <v>0</v>
      </c>
      <c r="M52" s="20">
        <f>ROUND(G52*L52,P4)</f>
        <v>0</v>
      </c>
      <c r="N52" s="40" t="s">
        <v>63</v>
      </c>
      <c r="O52" s="36">
        <f>M52*AA52</f>
        <v>0</v>
      </c>
      <c r="P52" s="1">
        <v>3</v>
      </c>
      <c r="AA52" s="1">
        <f>IF(P52=1,$O$3,IF(P52=2,$O$4,$O$5))</f>
        <v>0</v>
      </c>
    </row>
    <row r="53">
      <c r="A53" s="1" t="s">
        <v>64</v>
      </c>
      <c r="E53" s="30" t="s">
        <v>63</v>
      </c>
    </row>
    <row r="54" ht="39">
      <c r="A54" s="1" t="s">
        <v>65</v>
      </c>
      <c r="E54" s="37" t="s">
        <v>452</v>
      </c>
    </row>
    <row r="55" ht="112.5">
      <c r="A55" s="1" t="s">
        <v>67</v>
      </c>
      <c r="E55" s="30" t="s">
        <v>453</v>
      </c>
    </row>
    <row r="56" ht="25">
      <c r="A56" s="1" t="s">
        <v>59</v>
      </c>
      <c r="B56" s="28">
        <v>12</v>
      </c>
      <c r="C56" s="29" t="s">
        <v>454</v>
      </c>
      <c r="D56" s="28" t="s">
        <v>57</v>
      </c>
      <c r="E56" s="30" t="s">
        <v>455</v>
      </c>
      <c r="F56" s="31" t="s">
        <v>88</v>
      </c>
      <c r="G56" s="32">
        <v>142</v>
      </c>
      <c r="H56" s="32">
        <v>0</v>
      </c>
      <c r="I56" s="33">
        <f>ROUND(G56*H56,P4)</f>
        <v>0</v>
      </c>
      <c r="J56" s="28"/>
      <c r="K56" s="28"/>
      <c r="L56" s="34">
        <v>0</v>
      </c>
      <c r="M56" s="20">
        <f>ROUND(G56*L56,P4)</f>
        <v>0</v>
      </c>
      <c r="N56" s="40" t="s">
        <v>63</v>
      </c>
      <c r="O56" s="36">
        <f>M56*AA56</f>
        <v>0</v>
      </c>
      <c r="P56" s="1">
        <v>3</v>
      </c>
      <c r="AA56" s="1">
        <f>IF(P56=1,$O$3,IF(P56=2,$O$4,$O$5))</f>
        <v>0</v>
      </c>
    </row>
    <row r="57">
      <c r="A57" s="1" t="s">
        <v>64</v>
      </c>
      <c r="E57" s="30" t="s">
        <v>63</v>
      </c>
    </row>
    <row r="58" ht="39">
      <c r="A58" s="1" t="s">
        <v>65</v>
      </c>
      <c r="E58" s="37" t="s">
        <v>456</v>
      </c>
    </row>
    <row r="59" ht="250">
      <c r="A59" s="1" t="s">
        <v>67</v>
      </c>
      <c r="E59" s="30" t="s">
        <v>457</v>
      </c>
    </row>
    <row r="60" ht="13">
      <c r="A60" s="1" t="s">
        <v>59</v>
      </c>
      <c r="B60" s="28">
        <v>13</v>
      </c>
      <c r="C60" s="29" t="s">
        <v>458</v>
      </c>
      <c r="D60" s="28" t="s">
        <v>57</v>
      </c>
      <c r="E60" s="30" t="s">
        <v>459</v>
      </c>
      <c r="F60" s="31" t="s">
        <v>71</v>
      </c>
      <c r="G60" s="32">
        <v>4</v>
      </c>
      <c r="H60" s="32">
        <v>0</v>
      </c>
      <c r="I60" s="33">
        <f>ROUND(G60*H60,P4)</f>
        <v>0</v>
      </c>
      <c r="J60" s="28"/>
      <c r="K60" s="28"/>
      <c r="L60" s="34">
        <v>0</v>
      </c>
      <c r="M60" s="20">
        <f>ROUND(G60*L60,P4)</f>
        <v>0</v>
      </c>
      <c r="N60" s="40" t="s">
        <v>63</v>
      </c>
      <c r="O60" s="36">
        <f>M60*AA60</f>
        <v>0</v>
      </c>
      <c r="P60" s="1">
        <v>3</v>
      </c>
      <c r="AA60" s="1">
        <f>IF(P60=1,$O$3,IF(P60=2,$O$4,$O$5))</f>
        <v>0</v>
      </c>
    </row>
    <row r="61">
      <c r="A61" s="1" t="s">
        <v>64</v>
      </c>
      <c r="E61" s="30" t="s">
        <v>63</v>
      </c>
    </row>
    <row r="62" ht="39">
      <c r="A62" s="1" t="s">
        <v>65</v>
      </c>
      <c r="E62" s="37" t="s">
        <v>460</v>
      </c>
    </row>
    <row r="63" ht="250">
      <c r="A63" s="1" t="s">
        <v>67</v>
      </c>
      <c r="E63" s="30" t="s">
        <v>461</v>
      </c>
    </row>
    <row r="64" ht="13">
      <c r="A64" s="1" t="s">
        <v>59</v>
      </c>
      <c r="B64" s="28">
        <v>14</v>
      </c>
      <c r="C64" s="29" t="s">
        <v>462</v>
      </c>
      <c r="D64" s="28" t="s">
        <v>57</v>
      </c>
      <c r="E64" s="30" t="s">
        <v>463</v>
      </c>
      <c r="F64" s="31" t="s">
        <v>71</v>
      </c>
      <c r="G64" s="32">
        <v>4</v>
      </c>
      <c r="H64" s="32">
        <v>0</v>
      </c>
      <c r="I64" s="33">
        <f>ROUND(G64*H64,P4)</f>
        <v>0</v>
      </c>
      <c r="J64" s="28"/>
      <c r="K64" s="28"/>
      <c r="L64" s="34">
        <v>0</v>
      </c>
      <c r="M64" s="20">
        <f>ROUND(G64*L64,P4)</f>
        <v>0</v>
      </c>
      <c r="N64" s="40" t="s">
        <v>63</v>
      </c>
      <c r="O64" s="36">
        <f>M64*AA64</f>
        <v>0</v>
      </c>
      <c r="P64" s="1">
        <v>3</v>
      </c>
      <c r="AA64" s="1">
        <f>IF(P64=1,$O$3,IF(P64=2,$O$4,$O$5))</f>
        <v>0</v>
      </c>
    </row>
    <row r="65">
      <c r="A65" s="1" t="s">
        <v>64</v>
      </c>
      <c r="E65" s="30" t="s">
        <v>63</v>
      </c>
    </row>
    <row r="66" ht="39">
      <c r="A66" s="1" t="s">
        <v>65</v>
      </c>
      <c r="E66" s="37" t="s">
        <v>464</v>
      </c>
    </row>
    <row r="67" ht="100">
      <c r="A67" s="1" t="s">
        <v>67</v>
      </c>
      <c r="E67" s="30" t="s">
        <v>465</v>
      </c>
    </row>
    <row r="68" ht="13">
      <c r="A68" s="1" t="s">
        <v>56</v>
      </c>
      <c r="C68" s="22" t="s">
        <v>466</v>
      </c>
      <c r="E68" s="23" t="s">
        <v>467</v>
      </c>
      <c r="L68" s="38"/>
      <c r="M68" s="39">
        <f>SUMIFS(M69:M84,A69:A84,"P")</f>
        <v>0</v>
      </c>
      <c r="N68" s="38"/>
    </row>
    <row r="69" ht="13">
      <c r="A69" s="1" t="s">
        <v>59</v>
      </c>
      <c r="B69" s="28">
        <v>15</v>
      </c>
      <c r="C69" s="29" t="s">
        <v>468</v>
      </c>
      <c r="D69" s="28" t="s">
        <v>57</v>
      </c>
      <c r="E69" s="30" t="s">
        <v>469</v>
      </c>
      <c r="F69" s="31" t="s">
        <v>88</v>
      </c>
      <c r="G69" s="32">
        <v>10.800000000000001</v>
      </c>
      <c r="H69" s="32">
        <v>0</v>
      </c>
      <c r="I69" s="33">
        <f>ROUND(G69*H69,P4)</f>
        <v>0</v>
      </c>
      <c r="J69" s="28"/>
      <c r="K69" s="28"/>
      <c r="L69" s="34">
        <v>0</v>
      </c>
      <c r="M69" s="20">
        <f>ROUND(G69*L69,P4)</f>
        <v>0</v>
      </c>
      <c r="N69" s="40" t="s">
        <v>63</v>
      </c>
      <c r="O69" s="36">
        <f>M69*AA69</f>
        <v>0</v>
      </c>
      <c r="P69" s="1">
        <v>3</v>
      </c>
      <c r="AA69" s="1">
        <f>IF(P69=1,$O$3,IF(P69=2,$O$4,$O$5))</f>
        <v>0</v>
      </c>
    </row>
    <row r="70">
      <c r="A70" s="1" t="s">
        <v>64</v>
      </c>
      <c r="E70" s="30" t="s">
        <v>63</v>
      </c>
    </row>
    <row r="71" ht="39">
      <c r="A71" s="1" t="s">
        <v>65</v>
      </c>
      <c r="E71" s="37" t="s">
        <v>470</v>
      </c>
    </row>
    <row r="72" ht="137.5">
      <c r="A72" s="1" t="s">
        <v>67</v>
      </c>
      <c r="E72" s="30" t="s">
        <v>471</v>
      </c>
    </row>
    <row r="73" ht="13">
      <c r="A73" s="1" t="s">
        <v>59</v>
      </c>
      <c r="B73" s="28">
        <v>16</v>
      </c>
      <c r="C73" s="29" t="s">
        <v>472</v>
      </c>
      <c r="D73" s="28" t="s">
        <v>57</v>
      </c>
      <c r="E73" s="30" t="s">
        <v>473</v>
      </c>
      <c r="F73" s="31" t="s">
        <v>80</v>
      </c>
      <c r="G73" s="32">
        <v>62.5</v>
      </c>
      <c r="H73" s="32">
        <v>0</v>
      </c>
      <c r="I73" s="33">
        <f>ROUND(G73*H73,P4)</f>
        <v>0</v>
      </c>
      <c r="J73" s="28"/>
      <c r="K73" s="28"/>
      <c r="L73" s="34">
        <v>0</v>
      </c>
      <c r="M73" s="20">
        <f>ROUND(G73*L73,P4)</f>
        <v>0</v>
      </c>
      <c r="N73" s="40" t="s">
        <v>63</v>
      </c>
      <c r="O73" s="36">
        <f>M73*AA73</f>
        <v>0</v>
      </c>
      <c r="P73" s="1">
        <v>3</v>
      </c>
      <c r="AA73" s="1">
        <f>IF(P73=1,$O$3,IF(P73=2,$O$4,$O$5))</f>
        <v>0</v>
      </c>
    </row>
    <row r="74">
      <c r="A74" s="1" t="s">
        <v>64</v>
      </c>
      <c r="E74" s="30" t="s">
        <v>63</v>
      </c>
    </row>
    <row r="75" ht="52">
      <c r="A75" s="1" t="s">
        <v>65</v>
      </c>
      <c r="E75" s="37" t="s">
        <v>474</v>
      </c>
    </row>
    <row r="76" ht="137.5">
      <c r="A76" s="1" t="s">
        <v>67</v>
      </c>
      <c r="E76" s="30" t="s">
        <v>475</v>
      </c>
    </row>
    <row r="77" ht="25">
      <c r="A77" s="1" t="s">
        <v>59</v>
      </c>
      <c r="B77" s="28">
        <v>17</v>
      </c>
      <c r="C77" s="29" t="s">
        <v>476</v>
      </c>
      <c r="D77" s="28" t="s">
        <v>57</v>
      </c>
      <c r="E77" s="30" t="s">
        <v>477</v>
      </c>
      <c r="F77" s="31" t="s">
        <v>478</v>
      </c>
      <c r="G77" s="32">
        <v>3125</v>
      </c>
      <c r="H77" s="32">
        <v>0</v>
      </c>
      <c r="I77" s="33">
        <f>ROUND(G77*H77,P4)</f>
        <v>0</v>
      </c>
      <c r="J77" s="28"/>
      <c r="K77" s="28"/>
      <c r="L77" s="34">
        <v>0</v>
      </c>
      <c r="M77" s="20">
        <f>ROUND(G77*L77,P4)</f>
        <v>0</v>
      </c>
      <c r="N77" s="40" t="s">
        <v>63</v>
      </c>
      <c r="O77" s="36">
        <f>M77*AA77</f>
        <v>0</v>
      </c>
      <c r="P77" s="1">
        <v>3</v>
      </c>
      <c r="AA77" s="1">
        <f>IF(P77=1,$O$3,IF(P77=2,$O$4,$O$5))</f>
        <v>0</v>
      </c>
    </row>
    <row r="78">
      <c r="A78" s="1" t="s">
        <v>64</v>
      </c>
      <c r="E78" s="30" t="s">
        <v>63</v>
      </c>
    </row>
    <row r="79" ht="39">
      <c r="A79" s="1" t="s">
        <v>65</v>
      </c>
      <c r="E79" s="37" t="s">
        <v>479</v>
      </c>
    </row>
    <row r="80" ht="125">
      <c r="A80" s="1" t="s">
        <v>67</v>
      </c>
      <c r="E80" s="30" t="s">
        <v>480</v>
      </c>
    </row>
    <row r="81" ht="25">
      <c r="A81" s="1" t="s">
        <v>59</v>
      </c>
      <c r="B81" s="28">
        <v>18</v>
      </c>
      <c r="C81" s="29" t="s">
        <v>481</v>
      </c>
      <c r="D81" s="28" t="s">
        <v>57</v>
      </c>
      <c r="E81" s="30" t="s">
        <v>482</v>
      </c>
      <c r="F81" s="31" t="s">
        <v>88</v>
      </c>
      <c r="G81" s="32">
        <v>25</v>
      </c>
      <c r="H81" s="32">
        <v>0</v>
      </c>
      <c r="I81" s="33">
        <f>ROUND(G81*H81,P4)</f>
        <v>0</v>
      </c>
      <c r="J81" s="28"/>
      <c r="K81" s="28"/>
      <c r="L81" s="34">
        <v>0</v>
      </c>
      <c r="M81" s="20">
        <f>ROUND(G81*L81,P4)</f>
        <v>0</v>
      </c>
      <c r="N81" s="40" t="s">
        <v>63</v>
      </c>
      <c r="O81" s="36">
        <f>M81*AA81</f>
        <v>0</v>
      </c>
      <c r="P81" s="1">
        <v>3</v>
      </c>
      <c r="AA81" s="1">
        <f>IF(P81=1,$O$3,IF(P81=2,$O$4,$O$5))</f>
        <v>0</v>
      </c>
    </row>
    <row r="82">
      <c r="A82" s="1" t="s">
        <v>64</v>
      </c>
      <c r="E82" s="30" t="s">
        <v>63</v>
      </c>
    </row>
    <row r="83" ht="39">
      <c r="A83" s="1" t="s">
        <v>65</v>
      </c>
      <c r="E83" s="37" t="s">
        <v>483</v>
      </c>
    </row>
    <row r="84" ht="187.5">
      <c r="A84" s="1" t="s">
        <v>67</v>
      </c>
      <c r="E84" s="30" t="s">
        <v>484</v>
      </c>
    </row>
  </sheetData>
  <sheetProtection sheet="1" objects="1" scenarios="1" spinCount="100000" saltValue="FXVpj/2sFbQCRCY6WBXTm1tIUkfAkQS8v6P/yoGMUu5hHlQuVuueIwyj6Uc93VMg1CFIeNsE/SxssG6is6B4sw==" hashValue="5Mc/xo3WP2j4WIjuwNDvhIIOiRCrMDTu/pvZXCwz70NLUZa+VIdjR/VL3ZUx2mY/qVdo3+3sezzbzkf7W13jFA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485</v>
      </c>
      <c r="M3" s="20">
        <f>0+M9+M18+M27+M32+M53+M58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22</v>
      </c>
      <c r="D4" s="22"/>
      <c r="E4" s="23" t="s">
        <v>23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485</v>
      </c>
      <c r="D5" s="22"/>
      <c r="E5" s="23" t="s">
        <v>25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COUNTIFS(L9:L99,"=0",A9:A99,"P")+COUNTIFS(L9:L99,"",A9:A99,"P")+SUM(Q9:Q99)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411</v>
      </c>
      <c r="E9" s="23" t="s">
        <v>412</v>
      </c>
      <c r="L9" s="38"/>
      <c r="M9" s="39">
        <f>SUMIFS(M10:M17,A10:A17,"P")</f>
        <v>0</v>
      </c>
      <c r="N9" s="38"/>
    </row>
    <row r="10" ht="25">
      <c r="A10" s="1" t="s">
        <v>59</v>
      </c>
      <c r="B10" s="28">
        <v>1</v>
      </c>
      <c r="C10" s="29" t="s">
        <v>486</v>
      </c>
      <c r="D10" s="28" t="s">
        <v>57</v>
      </c>
      <c r="E10" s="30" t="s">
        <v>487</v>
      </c>
      <c r="F10" s="31" t="s">
        <v>121</v>
      </c>
      <c r="G10" s="32">
        <v>17.064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488</v>
      </c>
    </row>
    <row r="13" ht="137.5">
      <c r="A13" s="1" t="s">
        <v>67</v>
      </c>
      <c r="E13" s="30" t="s">
        <v>416</v>
      </c>
    </row>
    <row r="14" ht="25">
      <c r="A14" s="1" t="s">
        <v>59</v>
      </c>
      <c r="B14" s="28">
        <v>2</v>
      </c>
      <c r="C14" s="29" t="s">
        <v>489</v>
      </c>
      <c r="D14" s="28" t="s">
        <v>57</v>
      </c>
      <c r="E14" s="30" t="s">
        <v>490</v>
      </c>
      <c r="F14" s="31" t="s">
        <v>121</v>
      </c>
      <c r="G14" s="32">
        <v>264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491</v>
      </c>
    </row>
    <row r="17" ht="137.5">
      <c r="A17" s="1" t="s">
        <v>67</v>
      </c>
      <c r="E17" s="30" t="s">
        <v>416</v>
      </c>
    </row>
    <row r="18" ht="13">
      <c r="A18" s="1" t="s">
        <v>56</v>
      </c>
      <c r="C18" s="22" t="s">
        <v>57</v>
      </c>
      <c r="E18" s="23" t="s">
        <v>58</v>
      </c>
      <c r="L18" s="38"/>
      <c r="M18" s="39">
        <f>SUMIFS(M19:M26,A19:A26,"P")</f>
        <v>0</v>
      </c>
      <c r="N18" s="38"/>
    </row>
    <row r="19" ht="25">
      <c r="A19" s="1" t="s">
        <v>59</v>
      </c>
      <c r="B19" s="28">
        <v>3</v>
      </c>
      <c r="C19" s="29" t="s">
        <v>492</v>
      </c>
      <c r="D19" s="28" t="s">
        <v>57</v>
      </c>
      <c r="E19" s="30" t="s">
        <v>493</v>
      </c>
      <c r="F19" s="31" t="s">
        <v>80</v>
      </c>
      <c r="G19" s="32">
        <v>10.824999999999999</v>
      </c>
      <c r="H19" s="32">
        <v>0</v>
      </c>
      <c r="I19" s="33">
        <f>ROUND(G19*H19,P4)</f>
        <v>0</v>
      </c>
      <c r="J19" s="28"/>
      <c r="K19" s="28"/>
      <c r="L19" s="34">
        <v>0</v>
      </c>
      <c r="M19" s="20">
        <f>ROUND(G19*L19,P4)</f>
        <v>0</v>
      </c>
      <c r="N19" s="40" t="s">
        <v>63</v>
      </c>
      <c r="O19" s="36">
        <f>M19*AA19</f>
        <v>0</v>
      </c>
      <c r="P19" s="1">
        <v>3</v>
      </c>
      <c r="AA19" s="1">
        <f>IF(P19=1,$O$3,IF(P19=2,$O$4,$O$5))</f>
        <v>0</v>
      </c>
    </row>
    <row r="20">
      <c r="A20" s="1" t="s">
        <v>64</v>
      </c>
      <c r="E20" s="30" t="s">
        <v>63</v>
      </c>
    </row>
    <row r="21" ht="65">
      <c r="A21" s="1" t="s">
        <v>65</v>
      </c>
      <c r="E21" s="37" t="s">
        <v>494</v>
      </c>
    </row>
    <row r="22" ht="87.5">
      <c r="A22" s="1" t="s">
        <v>67</v>
      </c>
      <c r="E22" s="30" t="s">
        <v>495</v>
      </c>
    </row>
    <row r="23" ht="13">
      <c r="A23" s="1" t="s">
        <v>59</v>
      </c>
      <c r="B23" s="28">
        <v>4</v>
      </c>
      <c r="C23" s="29" t="s">
        <v>429</v>
      </c>
      <c r="D23" s="28" t="s">
        <v>57</v>
      </c>
      <c r="E23" s="30" t="s">
        <v>430</v>
      </c>
      <c r="F23" s="31" t="s">
        <v>80</v>
      </c>
      <c r="G23" s="32">
        <v>7.6799999999999997</v>
      </c>
      <c r="H23" s="32">
        <v>0</v>
      </c>
      <c r="I23" s="33">
        <f>ROUND(G23*H23,P4)</f>
        <v>0</v>
      </c>
      <c r="J23" s="28"/>
      <c r="K23" s="28"/>
      <c r="L23" s="34">
        <v>0</v>
      </c>
      <c r="M23" s="20">
        <f>ROUND(G23*L23,P4)</f>
        <v>0</v>
      </c>
      <c r="N23" s="40" t="s">
        <v>63</v>
      </c>
      <c r="O23" s="36">
        <f>M23*AA23</f>
        <v>0</v>
      </c>
      <c r="P23" s="1">
        <v>3</v>
      </c>
      <c r="AA23" s="1">
        <f>IF(P23=1,$O$3,IF(P23=2,$O$4,$O$5))</f>
        <v>0</v>
      </c>
    </row>
    <row r="24">
      <c r="A24" s="1" t="s">
        <v>64</v>
      </c>
      <c r="E24" s="30" t="s">
        <v>63</v>
      </c>
    </row>
    <row r="25" ht="52">
      <c r="A25" s="1" t="s">
        <v>65</v>
      </c>
      <c r="E25" s="37" t="s">
        <v>496</v>
      </c>
    </row>
    <row r="26" ht="387.5">
      <c r="A26" s="1" t="s">
        <v>67</v>
      </c>
      <c r="E26" s="30" t="s">
        <v>432</v>
      </c>
    </row>
    <row r="27" ht="13">
      <c r="A27" s="1" t="s">
        <v>56</v>
      </c>
      <c r="C27" s="22" t="s">
        <v>124</v>
      </c>
      <c r="E27" s="23" t="s">
        <v>497</v>
      </c>
      <c r="L27" s="38"/>
      <c r="M27" s="39">
        <f>SUMIFS(M28:M31,A28:A31,"P")</f>
        <v>0</v>
      </c>
      <c r="N27" s="38"/>
    </row>
    <row r="28" ht="13">
      <c r="A28" s="1" t="s">
        <v>59</v>
      </c>
      <c r="B28" s="28">
        <v>5</v>
      </c>
      <c r="C28" s="29" t="s">
        <v>498</v>
      </c>
      <c r="D28" s="28" t="s">
        <v>57</v>
      </c>
      <c r="E28" s="30" t="s">
        <v>499</v>
      </c>
      <c r="F28" s="31" t="s">
        <v>80</v>
      </c>
      <c r="G28" s="32">
        <v>8.6400000000000006</v>
      </c>
      <c r="H28" s="32">
        <v>0</v>
      </c>
      <c r="I28" s="33">
        <f>ROUND(G28*H28,P4)</f>
        <v>0</v>
      </c>
      <c r="J28" s="28"/>
      <c r="K28" s="28"/>
      <c r="L28" s="34">
        <v>0</v>
      </c>
      <c r="M28" s="20">
        <f>ROUND(G28*L28,P4)</f>
        <v>0</v>
      </c>
      <c r="N28" s="40" t="s">
        <v>63</v>
      </c>
      <c r="O28" s="36">
        <f>M28*AA28</f>
        <v>0</v>
      </c>
      <c r="P28" s="1">
        <v>3</v>
      </c>
      <c r="AA28" s="1">
        <f>IF(P28=1,$O$3,IF(P28=2,$O$4,$O$5))</f>
        <v>0</v>
      </c>
    </row>
    <row r="29">
      <c r="A29" s="1" t="s">
        <v>64</v>
      </c>
      <c r="E29" s="30" t="s">
        <v>63</v>
      </c>
    </row>
    <row r="30" ht="52">
      <c r="A30" s="1" t="s">
        <v>65</v>
      </c>
      <c r="E30" s="37" t="s">
        <v>500</v>
      </c>
    </row>
    <row r="31" ht="362.5">
      <c r="A31" s="1" t="s">
        <v>67</v>
      </c>
      <c r="E31" s="30" t="s">
        <v>501</v>
      </c>
    </row>
    <row r="32" ht="13">
      <c r="A32" s="1" t="s">
        <v>56</v>
      </c>
      <c r="C32" s="22" t="s">
        <v>437</v>
      </c>
      <c r="E32" s="23" t="s">
        <v>438</v>
      </c>
      <c r="L32" s="38"/>
      <c r="M32" s="39">
        <f>SUMIFS(M33:M52,A33:A52,"P")</f>
        <v>0</v>
      </c>
      <c r="N32" s="38"/>
    </row>
    <row r="33" ht="25">
      <c r="A33" s="1" t="s">
        <v>59</v>
      </c>
      <c r="B33" s="28">
        <v>6</v>
      </c>
      <c r="C33" s="29" t="s">
        <v>502</v>
      </c>
      <c r="D33" s="28" t="s">
        <v>57</v>
      </c>
      <c r="E33" s="30" t="s">
        <v>503</v>
      </c>
      <c r="F33" s="31" t="s">
        <v>80</v>
      </c>
      <c r="G33" s="32">
        <v>16.413</v>
      </c>
      <c r="H33" s="32">
        <v>0</v>
      </c>
      <c r="I33" s="33">
        <f>ROUND(G33*H33,P4)</f>
        <v>0</v>
      </c>
      <c r="J33" s="28"/>
      <c r="K33" s="28"/>
      <c r="L33" s="34">
        <v>0</v>
      </c>
      <c r="M33" s="20">
        <f>ROUND(G33*L33,P4)</f>
        <v>0</v>
      </c>
      <c r="N33" s="40" t="s">
        <v>63</v>
      </c>
      <c r="O33" s="36">
        <f>M33*AA33</f>
        <v>0</v>
      </c>
      <c r="P33" s="1">
        <v>3</v>
      </c>
      <c r="AA33" s="1">
        <f>IF(P33=1,$O$3,IF(P33=2,$O$4,$O$5))</f>
        <v>0</v>
      </c>
    </row>
    <row r="34">
      <c r="A34" s="1" t="s">
        <v>64</v>
      </c>
      <c r="E34" s="30" t="s">
        <v>63</v>
      </c>
    </row>
    <row r="35" ht="52">
      <c r="A35" s="1" t="s">
        <v>65</v>
      </c>
      <c r="E35" s="37" t="s">
        <v>504</v>
      </c>
    </row>
    <row r="36" ht="237.5">
      <c r="A36" s="1" t="s">
        <v>67</v>
      </c>
      <c r="E36" s="30" t="s">
        <v>505</v>
      </c>
    </row>
    <row r="37" ht="13">
      <c r="A37" s="1" t="s">
        <v>59</v>
      </c>
      <c r="B37" s="28">
        <v>7</v>
      </c>
      <c r="C37" s="29" t="s">
        <v>506</v>
      </c>
      <c r="D37" s="28" t="s">
        <v>57</v>
      </c>
      <c r="E37" s="30" t="s">
        <v>507</v>
      </c>
      <c r="F37" s="31" t="s">
        <v>104</v>
      </c>
      <c r="G37" s="32">
        <v>92</v>
      </c>
      <c r="H37" s="32">
        <v>0</v>
      </c>
      <c r="I37" s="33">
        <f>ROUND(G37*H37,P4)</f>
        <v>0</v>
      </c>
      <c r="J37" s="28"/>
      <c r="K37" s="28"/>
      <c r="L37" s="34">
        <v>0</v>
      </c>
      <c r="M37" s="20">
        <f>ROUND(G37*L37,P4)</f>
        <v>0</v>
      </c>
      <c r="N37" s="40" t="s">
        <v>63</v>
      </c>
      <c r="O37" s="36">
        <f>M37*AA37</f>
        <v>0</v>
      </c>
      <c r="P37" s="1">
        <v>3</v>
      </c>
      <c r="AA37" s="1">
        <f>IF(P37=1,$O$3,IF(P37=2,$O$4,$O$5))</f>
        <v>0</v>
      </c>
    </row>
    <row r="38">
      <c r="A38" s="1" t="s">
        <v>64</v>
      </c>
      <c r="E38" s="30" t="s">
        <v>63</v>
      </c>
    </row>
    <row r="39" ht="39">
      <c r="A39" s="1" t="s">
        <v>65</v>
      </c>
      <c r="E39" s="37" t="s">
        <v>508</v>
      </c>
    </row>
    <row r="40" ht="87.5">
      <c r="A40" s="1" t="s">
        <v>67</v>
      </c>
      <c r="E40" s="30" t="s">
        <v>509</v>
      </c>
    </row>
    <row r="41" ht="13">
      <c r="A41" s="1" t="s">
        <v>59</v>
      </c>
      <c r="B41" s="28">
        <v>8</v>
      </c>
      <c r="C41" s="29" t="s">
        <v>510</v>
      </c>
      <c r="D41" s="28" t="s">
        <v>57</v>
      </c>
      <c r="E41" s="30" t="s">
        <v>511</v>
      </c>
      <c r="F41" s="31" t="s">
        <v>104</v>
      </c>
      <c r="G41" s="32">
        <v>100</v>
      </c>
      <c r="H41" s="32">
        <v>0</v>
      </c>
      <c r="I41" s="33">
        <f>ROUND(G41*H41,P4)</f>
        <v>0</v>
      </c>
      <c r="J41" s="28"/>
      <c r="K41" s="28"/>
      <c r="L41" s="34">
        <v>0</v>
      </c>
      <c r="M41" s="20">
        <f>ROUND(G41*L41,P4)</f>
        <v>0</v>
      </c>
      <c r="N41" s="40" t="s">
        <v>63</v>
      </c>
      <c r="O41" s="36">
        <f>M41*AA41</f>
        <v>0</v>
      </c>
      <c r="P41" s="1">
        <v>3</v>
      </c>
      <c r="AA41" s="1">
        <f>IF(P41=1,$O$3,IF(P41=2,$O$4,$O$5))</f>
        <v>0</v>
      </c>
    </row>
    <row r="42">
      <c r="A42" s="1" t="s">
        <v>64</v>
      </c>
      <c r="E42" s="30" t="s">
        <v>63</v>
      </c>
    </row>
    <row r="43" ht="39">
      <c r="A43" s="1" t="s">
        <v>65</v>
      </c>
      <c r="E43" s="37" t="s">
        <v>512</v>
      </c>
    </row>
    <row r="44" ht="87.5">
      <c r="A44" s="1" t="s">
        <v>67</v>
      </c>
      <c r="E44" s="30" t="s">
        <v>509</v>
      </c>
    </row>
    <row r="45" ht="13">
      <c r="A45" s="1" t="s">
        <v>59</v>
      </c>
      <c r="B45" s="28">
        <v>9</v>
      </c>
      <c r="C45" s="29" t="s">
        <v>513</v>
      </c>
      <c r="D45" s="28" t="s">
        <v>57</v>
      </c>
      <c r="E45" s="30" t="s">
        <v>514</v>
      </c>
      <c r="F45" s="31" t="s">
        <v>104</v>
      </c>
      <c r="G45" s="32">
        <v>100</v>
      </c>
      <c r="H45" s="32">
        <v>0</v>
      </c>
      <c r="I45" s="33">
        <f>ROUND(G45*H45,P4)</f>
        <v>0</v>
      </c>
      <c r="J45" s="28"/>
      <c r="K45" s="28"/>
      <c r="L45" s="34">
        <v>0</v>
      </c>
      <c r="M45" s="20">
        <f>ROUND(G45*L45,P4)</f>
        <v>0</v>
      </c>
      <c r="N45" s="40" t="s">
        <v>63</v>
      </c>
      <c r="O45" s="36">
        <f>M45*AA45</f>
        <v>0</v>
      </c>
      <c r="P45" s="1">
        <v>3</v>
      </c>
      <c r="AA45" s="1">
        <f>IF(P45=1,$O$3,IF(P45=2,$O$4,$O$5))</f>
        <v>0</v>
      </c>
    </row>
    <row r="46">
      <c r="A46" s="1" t="s">
        <v>64</v>
      </c>
      <c r="E46" s="30" t="s">
        <v>63</v>
      </c>
    </row>
    <row r="47" ht="39">
      <c r="A47" s="1" t="s">
        <v>65</v>
      </c>
      <c r="E47" s="37" t="s">
        <v>515</v>
      </c>
    </row>
    <row r="48" ht="162.5">
      <c r="A48" s="1" t="s">
        <v>67</v>
      </c>
      <c r="E48" s="30" t="s">
        <v>516</v>
      </c>
    </row>
    <row r="49" ht="13">
      <c r="A49" s="1" t="s">
        <v>59</v>
      </c>
      <c r="B49" s="28">
        <v>10</v>
      </c>
      <c r="C49" s="29" t="s">
        <v>517</v>
      </c>
      <c r="D49" s="28" t="s">
        <v>57</v>
      </c>
      <c r="E49" s="30" t="s">
        <v>518</v>
      </c>
      <c r="F49" s="31" t="s">
        <v>104</v>
      </c>
      <c r="G49" s="32">
        <v>92</v>
      </c>
      <c r="H49" s="32">
        <v>0</v>
      </c>
      <c r="I49" s="33">
        <f>ROUND(G49*H49,P4)</f>
        <v>0</v>
      </c>
      <c r="J49" s="28"/>
      <c r="K49" s="28"/>
      <c r="L49" s="34">
        <v>0</v>
      </c>
      <c r="M49" s="20">
        <f>ROUND(G49*L49,P4)</f>
        <v>0</v>
      </c>
      <c r="N49" s="40" t="s">
        <v>63</v>
      </c>
      <c r="O49" s="36">
        <f>M49*AA49</f>
        <v>0</v>
      </c>
      <c r="P49" s="1">
        <v>3</v>
      </c>
      <c r="AA49" s="1">
        <f>IF(P49=1,$O$3,IF(P49=2,$O$4,$O$5))</f>
        <v>0</v>
      </c>
    </row>
    <row r="50">
      <c r="A50" s="1" t="s">
        <v>64</v>
      </c>
      <c r="E50" s="30" t="s">
        <v>63</v>
      </c>
    </row>
    <row r="51" ht="39">
      <c r="A51" s="1" t="s">
        <v>65</v>
      </c>
      <c r="E51" s="37" t="s">
        <v>519</v>
      </c>
    </row>
    <row r="52" ht="162.5">
      <c r="A52" s="1" t="s">
        <v>67</v>
      </c>
      <c r="E52" s="30" t="s">
        <v>516</v>
      </c>
    </row>
    <row r="53" ht="13">
      <c r="A53" s="1" t="s">
        <v>56</v>
      </c>
      <c r="C53" s="22" t="s">
        <v>520</v>
      </c>
      <c r="E53" s="23" t="s">
        <v>521</v>
      </c>
      <c r="L53" s="38"/>
      <c r="M53" s="39">
        <f>SUMIFS(M54:M57,A54:A57,"P")</f>
        <v>0</v>
      </c>
      <c r="N53" s="38"/>
    </row>
    <row r="54" ht="13">
      <c r="A54" s="1" t="s">
        <v>59</v>
      </c>
      <c r="B54" s="28">
        <v>11</v>
      </c>
      <c r="C54" s="29" t="s">
        <v>522</v>
      </c>
      <c r="D54" s="28" t="s">
        <v>57</v>
      </c>
      <c r="E54" s="30" t="s">
        <v>523</v>
      </c>
      <c r="F54" s="31" t="s">
        <v>104</v>
      </c>
      <c r="G54" s="32">
        <v>9.8019999999999996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20">
        <f>ROUND(G54*L54,P4)</f>
        <v>0</v>
      </c>
      <c r="N54" s="40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524</v>
      </c>
    </row>
    <row r="57" ht="100">
      <c r="A57" s="1" t="s">
        <v>67</v>
      </c>
      <c r="E57" s="30" t="s">
        <v>525</v>
      </c>
    </row>
    <row r="58" ht="13">
      <c r="A58" s="1" t="s">
        <v>56</v>
      </c>
      <c r="C58" s="22" t="s">
        <v>466</v>
      </c>
      <c r="E58" s="23" t="s">
        <v>467</v>
      </c>
      <c r="L58" s="38"/>
      <c r="M58" s="39">
        <f>SUMIFS(M59:M98,A59:A98,"P")</f>
        <v>0</v>
      </c>
      <c r="N58" s="38"/>
    </row>
    <row r="59" ht="25">
      <c r="A59" s="1" t="s">
        <v>59</v>
      </c>
      <c r="B59" s="28">
        <v>12</v>
      </c>
      <c r="C59" s="29" t="s">
        <v>526</v>
      </c>
      <c r="D59" s="28" t="s">
        <v>57</v>
      </c>
      <c r="E59" s="30" t="s">
        <v>527</v>
      </c>
      <c r="F59" s="31" t="s">
        <v>71</v>
      </c>
      <c r="G59" s="32">
        <v>2</v>
      </c>
      <c r="H59" s="32">
        <v>0</v>
      </c>
      <c r="I59" s="33">
        <f>ROUND(G59*H59,P4)</f>
        <v>0</v>
      </c>
      <c r="J59" s="28"/>
      <c r="K59" s="28"/>
      <c r="L59" s="34">
        <v>0</v>
      </c>
      <c r="M59" s="20">
        <f>ROUND(G59*L59,P4)</f>
        <v>0</v>
      </c>
      <c r="N59" s="40" t="s">
        <v>63</v>
      </c>
      <c r="O59" s="36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64</v>
      </c>
      <c r="E60" s="30" t="s">
        <v>63</v>
      </c>
    </row>
    <row r="61" ht="39">
      <c r="A61" s="1" t="s">
        <v>65</v>
      </c>
      <c r="E61" s="37" t="s">
        <v>528</v>
      </c>
    </row>
    <row r="62" ht="50">
      <c r="A62" s="1" t="s">
        <v>67</v>
      </c>
      <c r="E62" s="30" t="s">
        <v>529</v>
      </c>
    </row>
    <row r="63" ht="25">
      <c r="A63" s="1" t="s">
        <v>59</v>
      </c>
      <c r="B63" s="28">
        <v>13</v>
      </c>
      <c r="C63" s="29" t="s">
        <v>530</v>
      </c>
      <c r="D63" s="28" t="s">
        <v>57</v>
      </c>
      <c r="E63" s="30" t="s">
        <v>531</v>
      </c>
      <c r="F63" s="31" t="s">
        <v>71</v>
      </c>
      <c r="G63" s="32">
        <v>2</v>
      </c>
      <c r="H63" s="32">
        <v>0</v>
      </c>
      <c r="I63" s="33">
        <f>ROUND(G63*H63,P4)</f>
        <v>0</v>
      </c>
      <c r="J63" s="28"/>
      <c r="K63" s="28"/>
      <c r="L63" s="34">
        <v>0</v>
      </c>
      <c r="M63" s="20">
        <f>ROUND(G63*L63,P4)</f>
        <v>0</v>
      </c>
      <c r="N63" s="40" t="s">
        <v>63</v>
      </c>
      <c r="O63" s="36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64</v>
      </c>
      <c r="E64" s="30" t="s">
        <v>63</v>
      </c>
    </row>
    <row r="65" ht="39">
      <c r="A65" s="1" t="s">
        <v>65</v>
      </c>
      <c r="E65" s="37" t="s">
        <v>532</v>
      </c>
    </row>
    <row r="66" ht="50">
      <c r="A66" s="1" t="s">
        <v>67</v>
      </c>
      <c r="E66" s="30" t="s">
        <v>533</v>
      </c>
    </row>
    <row r="67" ht="13">
      <c r="A67" s="1" t="s">
        <v>59</v>
      </c>
      <c r="B67" s="28">
        <v>14</v>
      </c>
      <c r="C67" s="29" t="s">
        <v>534</v>
      </c>
      <c r="D67" s="28" t="s">
        <v>57</v>
      </c>
      <c r="E67" s="30" t="s">
        <v>535</v>
      </c>
      <c r="F67" s="31" t="s">
        <v>104</v>
      </c>
      <c r="G67" s="32">
        <v>8</v>
      </c>
      <c r="H67" s="32">
        <v>0</v>
      </c>
      <c r="I67" s="33">
        <f>ROUND(G67*H67,P4)</f>
        <v>0</v>
      </c>
      <c r="J67" s="28"/>
      <c r="K67" s="28"/>
      <c r="L67" s="34">
        <v>0</v>
      </c>
      <c r="M67" s="20">
        <f>ROUND(G67*L67,P4)</f>
        <v>0</v>
      </c>
      <c r="N67" s="40" t="s">
        <v>63</v>
      </c>
      <c r="O67" s="36">
        <f>M67*AA67</f>
        <v>0</v>
      </c>
      <c r="P67" s="1">
        <v>3</v>
      </c>
      <c r="AA67" s="1">
        <f>IF(P67=1,$O$3,IF(P67=2,$O$4,$O$5))</f>
        <v>0</v>
      </c>
    </row>
    <row r="68">
      <c r="A68" s="1" t="s">
        <v>64</v>
      </c>
      <c r="E68" s="30" t="s">
        <v>63</v>
      </c>
    </row>
    <row r="69" ht="39">
      <c r="A69" s="1" t="s">
        <v>65</v>
      </c>
      <c r="E69" s="37" t="s">
        <v>536</v>
      </c>
    </row>
    <row r="70" ht="87.5">
      <c r="A70" s="1" t="s">
        <v>67</v>
      </c>
      <c r="E70" s="30" t="s">
        <v>537</v>
      </c>
    </row>
    <row r="71" ht="13">
      <c r="A71" s="1" t="s">
        <v>59</v>
      </c>
      <c r="B71" s="28">
        <v>15</v>
      </c>
      <c r="C71" s="29" t="s">
        <v>538</v>
      </c>
      <c r="D71" s="28" t="s">
        <v>57</v>
      </c>
      <c r="E71" s="30" t="s">
        <v>539</v>
      </c>
      <c r="F71" s="31" t="s">
        <v>88</v>
      </c>
      <c r="G71" s="32">
        <v>14.9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540</v>
      </c>
    </row>
    <row r="74" ht="62.5">
      <c r="A74" s="1" t="s">
        <v>67</v>
      </c>
      <c r="E74" s="30" t="s">
        <v>541</v>
      </c>
    </row>
    <row r="75" ht="13">
      <c r="A75" s="1" t="s">
        <v>59</v>
      </c>
      <c r="B75" s="28">
        <v>16</v>
      </c>
      <c r="C75" s="29" t="s">
        <v>542</v>
      </c>
      <c r="D75" s="28" t="s">
        <v>57</v>
      </c>
      <c r="E75" s="30" t="s">
        <v>543</v>
      </c>
      <c r="F75" s="31" t="s">
        <v>104</v>
      </c>
      <c r="G75" s="32">
        <v>35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544</v>
      </c>
    </row>
    <row r="78" ht="262.5">
      <c r="A78" s="1" t="s">
        <v>67</v>
      </c>
      <c r="E78" s="30" t="s">
        <v>545</v>
      </c>
    </row>
    <row r="79" ht="13">
      <c r="A79" s="1" t="s">
        <v>59</v>
      </c>
      <c r="B79" s="28">
        <v>17</v>
      </c>
      <c r="C79" s="29" t="s">
        <v>546</v>
      </c>
      <c r="D79" s="28" t="s">
        <v>57</v>
      </c>
      <c r="E79" s="30" t="s">
        <v>547</v>
      </c>
      <c r="F79" s="31" t="s">
        <v>80</v>
      </c>
      <c r="G79" s="32">
        <v>0.52800000000000002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52">
      <c r="A81" s="1" t="s">
        <v>65</v>
      </c>
      <c r="E81" s="37" t="s">
        <v>548</v>
      </c>
    </row>
    <row r="82" ht="75">
      <c r="A82" s="1" t="s">
        <v>67</v>
      </c>
      <c r="E82" s="30" t="s">
        <v>549</v>
      </c>
    </row>
    <row r="83" ht="13">
      <c r="A83" s="1" t="s">
        <v>59</v>
      </c>
      <c r="B83" s="28">
        <v>18</v>
      </c>
      <c r="C83" s="29" t="s">
        <v>550</v>
      </c>
      <c r="D83" s="28" t="s">
        <v>57</v>
      </c>
      <c r="E83" s="30" t="s">
        <v>551</v>
      </c>
      <c r="F83" s="31" t="s">
        <v>88</v>
      </c>
      <c r="G83" s="32">
        <v>27.199999999999999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52">
      <c r="A85" s="1" t="s">
        <v>65</v>
      </c>
      <c r="E85" s="37" t="s">
        <v>552</v>
      </c>
    </row>
    <row r="86" ht="75">
      <c r="A86" s="1" t="s">
        <v>67</v>
      </c>
      <c r="E86" s="30" t="s">
        <v>553</v>
      </c>
    </row>
    <row r="87" ht="13">
      <c r="A87" s="1" t="s">
        <v>59</v>
      </c>
      <c r="B87" s="28">
        <v>19</v>
      </c>
      <c r="C87" s="29" t="s">
        <v>554</v>
      </c>
      <c r="D87" s="28" t="s">
        <v>57</v>
      </c>
      <c r="E87" s="30" t="s">
        <v>555</v>
      </c>
      <c r="F87" s="31" t="s">
        <v>88</v>
      </c>
      <c r="G87" s="32">
        <v>14.800000000000001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556</v>
      </c>
    </row>
    <row r="90" ht="75">
      <c r="A90" s="1" t="s">
        <v>67</v>
      </c>
      <c r="E90" s="30" t="s">
        <v>553</v>
      </c>
    </row>
    <row r="91" ht="13">
      <c r="A91" s="1" t="s">
        <v>59</v>
      </c>
      <c r="B91" s="28">
        <v>20</v>
      </c>
      <c r="C91" s="29" t="s">
        <v>557</v>
      </c>
      <c r="D91" s="28" t="s">
        <v>57</v>
      </c>
      <c r="E91" s="30" t="s">
        <v>558</v>
      </c>
      <c r="F91" s="31" t="s">
        <v>88</v>
      </c>
      <c r="G91" s="32">
        <v>7.6600000000000001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559</v>
      </c>
    </row>
    <row r="94" ht="87.5">
      <c r="A94" s="1" t="s">
        <v>67</v>
      </c>
      <c r="E94" s="30" t="s">
        <v>560</v>
      </c>
    </row>
    <row r="95" ht="13">
      <c r="A95" s="1" t="s">
        <v>59</v>
      </c>
      <c r="B95" s="28">
        <v>21</v>
      </c>
      <c r="C95" s="29" t="s">
        <v>561</v>
      </c>
      <c r="D95" s="28" t="s">
        <v>57</v>
      </c>
      <c r="E95" s="30" t="s">
        <v>562</v>
      </c>
      <c r="F95" s="31" t="s">
        <v>88</v>
      </c>
      <c r="G95" s="32">
        <v>7.54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563</v>
      </c>
    </row>
    <row r="98">
      <c r="A98" s="1" t="s">
        <v>67</v>
      </c>
      <c r="E98" s="30" t="s">
        <v>63</v>
      </c>
    </row>
  </sheetData>
  <sheetProtection sheet="1" objects="1" scenarios="1" spinCount="100000" saltValue="MJRdxWGqjCkMyOESd4FzjWAwrmKIrh68AX1otOdJS7LMfs05Up7evqBObk9NCRI+6Q/MzUaxuHWuxM2u/vO11A==" hashValue="kyheu1at688Fmmg3dqZtHzlmYHJ7Hm3qBa8a/CJ6ze65USSAuzKQagBgCptaaUVrayGApzOopLYx2/7xvduRSQ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564</v>
      </c>
      <c r="M3" s="20">
        <f>0+M9+M74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26</v>
      </c>
      <c r="D4" s="22"/>
      <c r="E4" s="23" t="s">
        <v>27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564</v>
      </c>
      <c r="D5" s="22"/>
      <c r="E5" s="23" t="s">
        <v>29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COUNTIFS(L9:L91,"=0",A9:A91,"P")+COUNTIFS(L9:L91,"",A9:A91,"P")+SUM(Q9:Q91)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124</v>
      </c>
      <c r="E9" s="23" t="s">
        <v>565</v>
      </c>
      <c r="L9" s="38"/>
      <c r="M9" s="39">
        <f>SUMIFS(M10:M73,A10:A73,"P")</f>
        <v>0</v>
      </c>
      <c r="N9" s="38"/>
    </row>
    <row r="10" ht="25">
      <c r="A10" s="1" t="s">
        <v>59</v>
      </c>
      <c r="B10" s="28">
        <v>1</v>
      </c>
      <c r="C10" s="29" t="s">
        <v>566</v>
      </c>
      <c r="D10" s="28" t="s">
        <v>57</v>
      </c>
      <c r="E10" s="30" t="s">
        <v>567</v>
      </c>
      <c r="F10" s="31" t="s">
        <v>88</v>
      </c>
      <c r="G10" s="32">
        <v>10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568</v>
      </c>
    </row>
    <row r="13">
      <c r="A13" s="1" t="s">
        <v>67</v>
      </c>
      <c r="E13" s="30" t="s">
        <v>90</v>
      </c>
    </row>
    <row r="14" ht="13">
      <c r="A14" s="1" t="s">
        <v>59</v>
      </c>
      <c r="B14" s="28">
        <v>2</v>
      </c>
      <c r="C14" s="29" t="s">
        <v>569</v>
      </c>
      <c r="D14" s="28" t="s">
        <v>57</v>
      </c>
      <c r="E14" s="30" t="s">
        <v>570</v>
      </c>
      <c r="F14" s="31" t="s">
        <v>88</v>
      </c>
      <c r="G14" s="32">
        <v>10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568</v>
      </c>
    </row>
    <row r="17">
      <c r="A17" s="1" t="s">
        <v>67</v>
      </c>
      <c r="E17" s="30" t="s">
        <v>90</v>
      </c>
    </row>
    <row r="18" ht="25">
      <c r="A18" s="1" t="s">
        <v>59</v>
      </c>
      <c r="B18" s="28">
        <v>3</v>
      </c>
      <c r="C18" s="29" t="s">
        <v>172</v>
      </c>
      <c r="D18" s="28" t="s">
        <v>57</v>
      </c>
      <c r="E18" s="30" t="s">
        <v>173</v>
      </c>
      <c r="F18" s="31" t="s">
        <v>71</v>
      </c>
      <c r="G18" s="32">
        <v>2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571</v>
      </c>
    </row>
    <row r="21">
      <c r="A21" s="1" t="s">
        <v>67</v>
      </c>
      <c r="E21" s="30" t="s">
        <v>90</v>
      </c>
    </row>
    <row r="22" ht="13">
      <c r="A22" s="1" t="s">
        <v>59</v>
      </c>
      <c r="B22" s="28">
        <v>4</v>
      </c>
      <c r="C22" s="29" t="s">
        <v>176</v>
      </c>
      <c r="D22" s="28" t="s">
        <v>57</v>
      </c>
      <c r="E22" s="30" t="s">
        <v>177</v>
      </c>
      <c r="F22" s="31" t="s">
        <v>71</v>
      </c>
      <c r="G22" s="32">
        <v>2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117</v>
      </c>
    </row>
    <row r="25">
      <c r="A25" s="1" t="s">
        <v>67</v>
      </c>
      <c r="E25" s="30" t="s">
        <v>90</v>
      </c>
    </row>
    <row r="26" ht="13">
      <c r="A26" s="1" t="s">
        <v>59</v>
      </c>
      <c r="B26" s="28">
        <v>5</v>
      </c>
      <c r="C26" s="29" t="s">
        <v>572</v>
      </c>
      <c r="D26" s="28" t="s">
        <v>57</v>
      </c>
      <c r="E26" s="30" t="s">
        <v>573</v>
      </c>
      <c r="F26" s="31" t="s">
        <v>71</v>
      </c>
      <c r="G26" s="32">
        <v>1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20">
        <f>ROUND(G26*L26,P4)</f>
        <v>0</v>
      </c>
      <c r="N26" s="40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574</v>
      </c>
    </row>
    <row r="29">
      <c r="A29" s="1" t="s">
        <v>67</v>
      </c>
      <c r="E29" s="30" t="s">
        <v>90</v>
      </c>
    </row>
    <row r="30" ht="13">
      <c r="A30" s="1" t="s">
        <v>59</v>
      </c>
      <c r="B30" s="28">
        <v>6</v>
      </c>
      <c r="C30" s="29" t="s">
        <v>575</v>
      </c>
      <c r="D30" s="28" t="s">
        <v>57</v>
      </c>
      <c r="E30" s="30" t="s">
        <v>576</v>
      </c>
      <c r="F30" s="31" t="s">
        <v>71</v>
      </c>
      <c r="G30" s="32">
        <v>1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20">
        <f>ROUND(G30*L30,P4)</f>
        <v>0</v>
      </c>
      <c r="N30" s="40" t="s">
        <v>63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64</v>
      </c>
      <c r="E31" s="30" t="s">
        <v>63</v>
      </c>
    </row>
    <row r="32" ht="39">
      <c r="A32" s="1" t="s">
        <v>65</v>
      </c>
      <c r="E32" s="37" t="s">
        <v>574</v>
      </c>
    </row>
    <row r="33">
      <c r="A33" s="1" t="s">
        <v>67</v>
      </c>
      <c r="E33" s="30" t="s">
        <v>90</v>
      </c>
    </row>
    <row r="34" ht="13">
      <c r="A34" s="1" t="s">
        <v>59</v>
      </c>
      <c r="B34" s="28">
        <v>7</v>
      </c>
      <c r="C34" s="29" t="s">
        <v>577</v>
      </c>
      <c r="D34" s="28" t="s">
        <v>57</v>
      </c>
      <c r="E34" s="30" t="s">
        <v>578</v>
      </c>
      <c r="F34" s="31" t="s">
        <v>71</v>
      </c>
      <c r="G34" s="32">
        <v>1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20">
        <f>ROUND(G34*L34,P4)</f>
        <v>0</v>
      </c>
      <c r="N34" s="40" t="s">
        <v>63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64</v>
      </c>
      <c r="E35" s="30" t="s">
        <v>63</v>
      </c>
    </row>
    <row r="36" ht="39">
      <c r="A36" s="1" t="s">
        <v>65</v>
      </c>
      <c r="E36" s="37" t="s">
        <v>574</v>
      </c>
    </row>
    <row r="37">
      <c r="A37" s="1" t="s">
        <v>67</v>
      </c>
      <c r="E37" s="30" t="s">
        <v>90</v>
      </c>
    </row>
    <row r="38" ht="13">
      <c r="A38" s="1" t="s">
        <v>59</v>
      </c>
      <c r="B38" s="28">
        <v>8</v>
      </c>
      <c r="C38" s="29" t="s">
        <v>579</v>
      </c>
      <c r="D38" s="28" t="s">
        <v>57</v>
      </c>
      <c r="E38" s="30" t="s">
        <v>580</v>
      </c>
      <c r="F38" s="31" t="s">
        <v>71</v>
      </c>
      <c r="G38" s="32">
        <v>2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20">
        <f>ROUND(G38*L38,P4)</f>
        <v>0</v>
      </c>
      <c r="N38" s="40" t="s">
        <v>63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64</v>
      </c>
      <c r="E39" s="30" t="s">
        <v>63</v>
      </c>
    </row>
    <row r="40" ht="39">
      <c r="A40" s="1" t="s">
        <v>65</v>
      </c>
      <c r="E40" s="37" t="s">
        <v>581</v>
      </c>
    </row>
    <row r="41" ht="37.5">
      <c r="A41" s="1" t="s">
        <v>67</v>
      </c>
      <c r="E41" s="30" t="s">
        <v>582</v>
      </c>
    </row>
    <row r="42" ht="13">
      <c r="A42" s="1" t="s">
        <v>59</v>
      </c>
      <c r="B42" s="28">
        <v>9</v>
      </c>
      <c r="C42" s="29" t="s">
        <v>583</v>
      </c>
      <c r="D42" s="28" t="s">
        <v>57</v>
      </c>
      <c r="E42" s="30" t="s">
        <v>584</v>
      </c>
      <c r="F42" s="31" t="s">
        <v>71</v>
      </c>
      <c r="G42" s="32">
        <v>3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20">
        <f>ROUND(G42*L42,P4)</f>
        <v>0</v>
      </c>
      <c r="N42" s="40" t="s">
        <v>63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64</v>
      </c>
      <c r="E43" s="30" t="s">
        <v>63</v>
      </c>
    </row>
    <row r="44" ht="39">
      <c r="A44" s="1" t="s">
        <v>65</v>
      </c>
      <c r="E44" s="37" t="s">
        <v>585</v>
      </c>
    </row>
    <row r="45">
      <c r="A45" s="1" t="s">
        <v>67</v>
      </c>
      <c r="E45" s="30" t="s">
        <v>90</v>
      </c>
    </row>
    <row r="46" ht="13">
      <c r="A46" s="1" t="s">
        <v>59</v>
      </c>
      <c r="B46" s="28">
        <v>10</v>
      </c>
      <c r="C46" s="29" t="s">
        <v>586</v>
      </c>
      <c r="D46" s="28" t="s">
        <v>57</v>
      </c>
      <c r="E46" s="30" t="s">
        <v>587</v>
      </c>
      <c r="F46" s="31" t="s">
        <v>71</v>
      </c>
      <c r="G46" s="32">
        <v>3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20">
        <f>ROUND(G46*L46,P4)</f>
        <v>0</v>
      </c>
      <c r="N46" s="40" t="s">
        <v>63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64</v>
      </c>
      <c r="E47" s="30" t="s">
        <v>63</v>
      </c>
    </row>
    <row r="48" ht="39">
      <c r="A48" s="1" t="s">
        <v>65</v>
      </c>
      <c r="E48" s="37" t="s">
        <v>585</v>
      </c>
    </row>
    <row r="49">
      <c r="A49" s="1" t="s">
        <v>67</v>
      </c>
      <c r="E49" s="30" t="s">
        <v>90</v>
      </c>
    </row>
    <row r="50" ht="13">
      <c r="A50" s="1" t="s">
        <v>59</v>
      </c>
      <c r="B50" s="28">
        <v>11</v>
      </c>
      <c r="C50" s="29" t="s">
        <v>588</v>
      </c>
      <c r="D50" s="28" t="s">
        <v>57</v>
      </c>
      <c r="E50" s="30" t="s">
        <v>589</v>
      </c>
      <c r="F50" s="31" t="s">
        <v>71</v>
      </c>
      <c r="G50" s="32">
        <v>4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20">
        <f>ROUND(G50*L50,P4)</f>
        <v>0</v>
      </c>
      <c r="N50" s="40" t="s">
        <v>63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64</v>
      </c>
      <c r="E51" s="30" t="s">
        <v>63</v>
      </c>
    </row>
    <row r="52" ht="39">
      <c r="A52" s="1" t="s">
        <v>65</v>
      </c>
      <c r="E52" s="37" t="s">
        <v>590</v>
      </c>
    </row>
    <row r="53">
      <c r="A53" s="1" t="s">
        <v>67</v>
      </c>
      <c r="E53" s="30" t="s">
        <v>90</v>
      </c>
    </row>
    <row r="54" ht="13">
      <c r="A54" s="1" t="s">
        <v>59</v>
      </c>
      <c r="B54" s="28">
        <v>12</v>
      </c>
      <c r="C54" s="29" t="s">
        <v>591</v>
      </c>
      <c r="D54" s="28" t="s">
        <v>57</v>
      </c>
      <c r="E54" s="30" t="s">
        <v>592</v>
      </c>
      <c r="F54" s="31" t="s">
        <v>71</v>
      </c>
      <c r="G54" s="32">
        <v>1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20">
        <f>ROUND(G54*L54,P4)</f>
        <v>0</v>
      </c>
      <c r="N54" s="40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574</v>
      </c>
    </row>
    <row r="57">
      <c r="A57" s="1" t="s">
        <v>67</v>
      </c>
      <c r="E57" s="30" t="s">
        <v>90</v>
      </c>
    </row>
    <row r="58" ht="13">
      <c r="A58" s="1" t="s">
        <v>59</v>
      </c>
      <c r="B58" s="28">
        <v>13</v>
      </c>
      <c r="C58" s="29" t="s">
        <v>593</v>
      </c>
      <c r="D58" s="28" t="s">
        <v>57</v>
      </c>
      <c r="E58" s="30" t="s">
        <v>594</v>
      </c>
      <c r="F58" s="31" t="s">
        <v>71</v>
      </c>
      <c r="G58" s="32">
        <v>1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20">
        <f>ROUND(G58*L58,P4)</f>
        <v>0</v>
      </c>
      <c r="N58" s="40" t="s">
        <v>63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64</v>
      </c>
      <c r="E59" s="30" t="s">
        <v>63</v>
      </c>
    </row>
    <row r="60" ht="39">
      <c r="A60" s="1" t="s">
        <v>65</v>
      </c>
      <c r="E60" s="37" t="s">
        <v>72</v>
      </c>
    </row>
    <row r="61">
      <c r="A61" s="1" t="s">
        <v>67</v>
      </c>
      <c r="E61" s="30" t="s">
        <v>90</v>
      </c>
    </row>
    <row r="62" ht="13">
      <c r="A62" s="1" t="s">
        <v>59</v>
      </c>
      <c r="B62" s="28">
        <v>14</v>
      </c>
      <c r="C62" s="29" t="s">
        <v>595</v>
      </c>
      <c r="D62" s="28" t="s">
        <v>57</v>
      </c>
      <c r="E62" s="30" t="s">
        <v>596</v>
      </c>
      <c r="F62" s="31" t="s">
        <v>315</v>
      </c>
      <c r="G62" s="32">
        <v>4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20">
        <f>ROUND(G62*L62,P4)</f>
        <v>0</v>
      </c>
      <c r="N62" s="40" t="s">
        <v>63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64</v>
      </c>
      <c r="E63" s="30" t="s">
        <v>63</v>
      </c>
    </row>
    <row r="64" ht="39">
      <c r="A64" s="1" t="s">
        <v>65</v>
      </c>
      <c r="E64" s="37" t="s">
        <v>307</v>
      </c>
    </row>
    <row r="65">
      <c r="A65" s="1" t="s">
        <v>67</v>
      </c>
      <c r="E65" s="30" t="s">
        <v>90</v>
      </c>
    </row>
    <row r="66" ht="13">
      <c r="A66" s="1" t="s">
        <v>59</v>
      </c>
      <c r="B66" s="28">
        <v>15</v>
      </c>
      <c r="C66" s="29" t="s">
        <v>106</v>
      </c>
      <c r="D66" s="28" t="s">
        <v>57</v>
      </c>
      <c r="E66" s="30" t="s">
        <v>107</v>
      </c>
      <c r="F66" s="31" t="s">
        <v>88</v>
      </c>
      <c r="G66" s="32">
        <v>10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20">
        <f>ROUND(G66*L66,P4)</f>
        <v>0</v>
      </c>
      <c r="N66" s="40" t="s">
        <v>63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64</v>
      </c>
      <c r="E67" s="30" t="s">
        <v>63</v>
      </c>
    </row>
    <row r="68" ht="39">
      <c r="A68" s="1" t="s">
        <v>65</v>
      </c>
      <c r="E68" s="37" t="s">
        <v>166</v>
      </c>
    </row>
    <row r="69">
      <c r="A69" s="1" t="s">
        <v>67</v>
      </c>
      <c r="E69" s="30" t="s">
        <v>90</v>
      </c>
    </row>
    <row r="70" ht="13">
      <c r="A70" s="1" t="s">
        <v>59</v>
      </c>
      <c r="B70" s="28">
        <v>16</v>
      </c>
      <c r="C70" s="29" t="s">
        <v>597</v>
      </c>
      <c r="D70" s="28" t="s">
        <v>57</v>
      </c>
      <c r="E70" s="30" t="s">
        <v>598</v>
      </c>
      <c r="F70" s="31" t="s">
        <v>71</v>
      </c>
      <c r="G70" s="32">
        <v>1</v>
      </c>
      <c r="H70" s="32">
        <v>0</v>
      </c>
      <c r="I70" s="33">
        <f>ROUND(G70*H70,P4)</f>
        <v>0</v>
      </c>
      <c r="J70" s="28"/>
      <c r="K70" s="28"/>
      <c r="L70" s="34">
        <v>0</v>
      </c>
      <c r="M70" s="20">
        <f>ROUND(G70*L70,P4)</f>
        <v>0</v>
      </c>
      <c r="N70" s="40" t="s">
        <v>63</v>
      </c>
      <c r="O70" s="36">
        <f>M70*AA70</f>
        <v>0</v>
      </c>
      <c r="P70" s="1">
        <v>3</v>
      </c>
      <c r="AA70" s="1">
        <f>IF(P70=1,$O$3,IF(P70=2,$O$4,$O$5))</f>
        <v>0</v>
      </c>
    </row>
    <row r="71">
      <c r="A71" s="1" t="s">
        <v>64</v>
      </c>
      <c r="E71" s="30" t="s">
        <v>63</v>
      </c>
    </row>
    <row r="72" ht="39">
      <c r="A72" s="1" t="s">
        <v>65</v>
      </c>
      <c r="E72" s="37" t="s">
        <v>72</v>
      </c>
    </row>
    <row r="73">
      <c r="A73" s="1" t="s">
        <v>67</v>
      </c>
      <c r="E73" s="30" t="s">
        <v>599</v>
      </c>
    </row>
    <row r="74" ht="13">
      <c r="A74" s="1" t="s">
        <v>56</v>
      </c>
      <c r="C74" s="22" t="s">
        <v>38</v>
      </c>
      <c r="E74" s="23" t="s">
        <v>312</v>
      </c>
      <c r="L74" s="38"/>
      <c r="M74" s="39">
        <f>SUMIFS(M75:M90,A75:A90,"P")</f>
        <v>0</v>
      </c>
      <c r="N74" s="38"/>
    </row>
    <row r="75" ht="13">
      <c r="A75" s="1" t="s">
        <v>59</v>
      </c>
      <c r="B75" s="28">
        <v>17</v>
      </c>
      <c r="C75" s="29" t="s">
        <v>600</v>
      </c>
      <c r="D75" s="28" t="s">
        <v>57</v>
      </c>
      <c r="E75" s="30" t="s">
        <v>314</v>
      </c>
      <c r="F75" s="31" t="s">
        <v>315</v>
      </c>
      <c r="G75" s="32">
        <v>16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601</v>
      </c>
    </row>
    <row r="78">
      <c r="A78" s="1" t="s">
        <v>67</v>
      </c>
      <c r="E78" s="30" t="s">
        <v>317</v>
      </c>
    </row>
    <row r="79" ht="13">
      <c r="A79" s="1" t="s">
        <v>59</v>
      </c>
      <c r="B79" s="28">
        <v>18</v>
      </c>
      <c r="C79" s="29" t="s">
        <v>328</v>
      </c>
      <c r="D79" s="28" t="s">
        <v>57</v>
      </c>
      <c r="E79" s="30" t="s">
        <v>329</v>
      </c>
      <c r="F79" s="31" t="s">
        <v>315</v>
      </c>
      <c r="G79" s="32">
        <v>18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406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325</v>
      </c>
      <c r="D83" s="28" t="s">
        <v>57</v>
      </c>
      <c r="E83" s="30" t="s">
        <v>326</v>
      </c>
      <c r="F83" s="31" t="s">
        <v>71</v>
      </c>
      <c r="G83" s="32">
        <v>1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72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602</v>
      </c>
      <c r="D87" s="28" t="s">
        <v>57</v>
      </c>
      <c r="E87" s="30" t="s">
        <v>603</v>
      </c>
      <c r="F87" s="31" t="s">
        <v>71</v>
      </c>
      <c r="G87" s="32">
        <v>1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72</v>
      </c>
    </row>
    <row r="90">
      <c r="A90" s="1" t="s">
        <v>67</v>
      </c>
      <c r="E90" s="30" t="s">
        <v>604</v>
      </c>
    </row>
  </sheetData>
  <sheetProtection sheet="1" objects="1" scenarios="1" spinCount="100000" saltValue="n8C+RUG1z8AvLbVjZZXYBlyiWCvM99z9Upt/PzXrHgfcQ6DfPhHnxJorHa6R56/Rjq3xA72c34AkJE8h/TcvSw==" hashValue="pGz43YO39SBWnaPZ6eEztuCIZfQyASX1ky2ZbhcZRZNmoJer85LS2SBrRhxn3+X+ja7ebc3T6Uyrqsgnc/CNEA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605</v>
      </c>
      <c r="M3" s="20">
        <f>0+M9+M26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30</v>
      </c>
      <c r="D4" s="22"/>
      <c r="E4" s="23" t="s">
        <v>31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605</v>
      </c>
      <c r="D5" s="22"/>
      <c r="E5" s="23" t="s">
        <v>33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COUNTIFS(L9:L35,"=0",A9:A35,"P")+COUNTIFS(L9:L35,"",A9:A35,"P")+SUM(Q9:Q35)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57</v>
      </c>
      <c r="E9" s="23" t="s">
        <v>606</v>
      </c>
      <c r="L9" s="38"/>
      <c r="M9" s="39">
        <f>SUMIFS(M10:M25,A10:A25,"P")</f>
        <v>0</v>
      </c>
      <c r="N9" s="38"/>
    </row>
    <row r="10" ht="13">
      <c r="A10" s="1" t="s">
        <v>59</v>
      </c>
      <c r="B10" s="28">
        <v>1</v>
      </c>
      <c r="C10" s="29" t="s">
        <v>607</v>
      </c>
      <c r="D10" s="28" t="s">
        <v>57</v>
      </c>
      <c r="E10" s="30" t="s">
        <v>608</v>
      </c>
      <c r="F10" s="31" t="s">
        <v>76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609</v>
      </c>
    </row>
    <row r="12" ht="39">
      <c r="A12" s="1" t="s">
        <v>65</v>
      </c>
      <c r="E12" s="37" t="s">
        <v>610</v>
      </c>
    </row>
    <row r="13" ht="137.5">
      <c r="A13" s="1" t="s">
        <v>67</v>
      </c>
      <c r="E13" s="30" t="s">
        <v>611</v>
      </c>
    </row>
    <row r="14" ht="13">
      <c r="A14" s="1" t="s">
        <v>59</v>
      </c>
      <c r="B14" s="28">
        <v>2</v>
      </c>
      <c r="C14" s="29" t="s">
        <v>612</v>
      </c>
      <c r="D14" s="28" t="s">
        <v>57</v>
      </c>
      <c r="E14" s="30" t="s">
        <v>613</v>
      </c>
      <c r="F14" s="31" t="s">
        <v>76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609</v>
      </c>
    </row>
    <row r="16" ht="39">
      <c r="A16" s="1" t="s">
        <v>65</v>
      </c>
      <c r="E16" s="37" t="s">
        <v>610</v>
      </c>
    </row>
    <row r="17" ht="87.5">
      <c r="A17" s="1" t="s">
        <v>67</v>
      </c>
      <c r="E17" s="30" t="s">
        <v>614</v>
      </c>
    </row>
    <row r="18" ht="13">
      <c r="A18" s="1" t="s">
        <v>59</v>
      </c>
      <c r="B18" s="28">
        <v>3</v>
      </c>
      <c r="C18" s="29" t="s">
        <v>615</v>
      </c>
      <c r="D18" s="28" t="s">
        <v>57</v>
      </c>
      <c r="E18" s="30" t="s">
        <v>616</v>
      </c>
      <c r="F18" s="31" t="s">
        <v>76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609</v>
      </c>
    </row>
    <row r="20" ht="39">
      <c r="A20" s="1" t="s">
        <v>65</v>
      </c>
      <c r="E20" s="37" t="s">
        <v>610</v>
      </c>
    </row>
    <row r="21" ht="87.5">
      <c r="A21" s="1" t="s">
        <v>67</v>
      </c>
      <c r="E21" s="30" t="s">
        <v>617</v>
      </c>
    </row>
    <row r="22" ht="13">
      <c r="A22" s="1" t="s">
        <v>59</v>
      </c>
      <c r="B22" s="28">
        <v>4</v>
      </c>
      <c r="C22" s="29" t="s">
        <v>618</v>
      </c>
      <c r="D22" s="28" t="s">
        <v>57</v>
      </c>
      <c r="E22" s="30" t="s">
        <v>619</v>
      </c>
      <c r="F22" s="31" t="s">
        <v>76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>
      <c r="A24" s="1" t="s">
        <v>65</v>
      </c>
      <c r="E24" s="28"/>
    </row>
    <row r="25" ht="50">
      <c r="A25" s="1" t="s">
        <v>67</v>
      </c>
      <c r="E25" s="30" t="s">
        <v>620</v>
      </c>
    </row>
    <row r="26" ht="13">
      <c r="A26" s="1" t="s">
        <v>56</v>
      </c>
      <c r="C26" s="22" t="s">
        <v>124</v>
      </c>
      <c r="E26" s="23" t="s">
        <v>312</v>
      </c>
      <c r="L26" s="38"/>
      <c r="M26" s="39">
        <f>SUMIFS(M27:M34,A27:A34,"P")</f>
        <v>0</v>
      </c>
      <c r="N26" s="38"/>
    </row>
    <row r="27" ht="13">
      <c r="A27" s="1" t="s">
        <v>59</v>
      </c>
      <c r="B27" s="28">
        <v>5</v>
      </c>
      <c r="C27" s="29" t="s">
        <v>621</v>
      </c>
      <c r="D27" s="28" t="s">
        <v>57</v>
      </c>
      <c r="E27" s="30" t="s">
        <v>622</v>
      </c>
      <c r="F27" s="31" t="s">
        <v>76</v>
      </c>
      <c r="G27" s="32">
        <v>1</v>
      </c>
      <c r="H27" s="32">
        <v>0</v>
      </c>
      <c r="I27" s="33">
        <f>ROUND(G27*H27,P4)</f>
        <v>0</v>
      </c>
      <c r="J27" s="28"/>
      <c r="K27" s="28"/>
      <c r="L27" s="34">
        <v>0</v>
      </c>
      <c r="M27" s="20">
        <f>ROUND(G27*L27,P4)</f>
        <v>0</v>
      </c>
      <c r="N27" s="40" t="s">
        <v>63</v>
      </c>
      <c r="O27" s="36">
        <f>M27*AA27</f>
        <v>0</v>
      </c>
      <c r="P27" s="1">
        <v>3</v>
      </c>
      <c r="AA27" s="1">
        <f>IF(P27=1,$O$3,IF(P27=2,$O$4,$O$5))</f>
        <v>0</v>
      </c>
    </row>
    <row r="28">
      <c r="A28" s="1" t="s">
        <v>64</v>
      </c>
      <c r="E28" s="30" t="s">
        <v>623</v>
      </c>
    </row>
    <row r="29" ht="39">
      <c r="A29" s="1" t="s">
        <v>65</v>
      </c>
      <c r="E29" s="37" t="s">
        <v>610</v>
      </c>
    </row>
    <row r="30" ht="87.5">
      <c r="A30" s="1" t="s">
        <v>67</v>
      </c>
      <c r="E30" s="30" t="s">
        <v>624</v>
      </c>
    </row>
    <row r="31" ht="13">
      <c r="A31" s="1" t="s">
        <v>59</v>
      </c>
      <c r="B31" s="28">
        <v>6</v>
      </c>
      <c r="C31" s="29" t="s">
        <v>625</v>
      </c>
      <c r="D31" s="28" t="s">
        <v>57</v>
      </c>
      <c r="E31" s="30" t="s">
        <v>626</v>
      </c>
      <c r="F31" s="31" t="s">
        <v>76</v>
      </c>
      <c r="G31" s="32">
        <v>1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627</v>
      </c>
    </row>
    <row r="33" ht="39">
      <c r="A33" s="1" t="s">
        <v>65</v>
      </c>
      <c r="E33" s="37" t="s">
        <v>610</v>
      </c>
    </row>
    <row r="34" ht="75">
      <c r="A34" s="1" t="s">
        <v>67</v>
      </c>
      <c r="E34" s="30" t="s">
        <v>628</v>
      </c>
    </row>
  </sheetData>
  <sheetProtection sheet="1" objects="1" scenarios="1" spinCount="100000" saltValue="VHrs0ROFc901VXVsOnCND1KC02dMJNTVKUi34A7U4qSbbqIY6lugv6CL7OYoXYO/timCq62bnhI79M/IJKY+ng==" hashValue="IOlzOs6yAGKntvYqexjlmCJXeJhXTOaO2N9nV935wxZHu+ITzan5OeBcLw5dyVhf6y2i5K96xi3P6GjRIvMkbQ==" algorithmName="SHA-512" password="90A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2026-09-01T13:50:59Z</dcterms:created>
  <dcterms:modified xsi:type="dcterms:W3CDTF">2026-09-01T13:51:01Z</dcterms:modified>
</cp:coreProperties>
</file>