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E:\SILNOPROUD\2026\INVESTICE\OPTAK - výměna starých transformátorů za nové\realizace 2026 - Úspory v LDS - Zlínský kraj\"/>
    </mc:Choice>
  </mc:AlternateContent>
  <bookViews>
    <workbookView xWindow="0" yWindow="0" windowWidth="0" windowHeight="0"/>
  </bookViews>
  <sheets>
    <sheet name="Rekapitulace stavby" sheetId="1" r:id="rId1"/>
    <sheet name="01 - Valašské Meziříčí" sheetId="2" r:id="rId2"/>
    <sheet name="02-03 - Hulín" sheetId="3" r:id="rId3"/>
    <sheet name="04-05 - Tlumačov" sheetId="4" r:id="rId4"/>
    <sheet name="06-07 - Otrokovice" sheetId="5" r:id="rId5"/>
    <sheet name="08 - Napajedla" sheetId="6" r:id="rId6"/>
    <sheet name="09 - Staré Město u UH" sheetId="7" r:id="rId7"/>
    <sheet name="10 - Zlín" sheetId="8" r:id="rId8"/>
  </sheets>
  <definedNames>
    <definedName name="_xlnm.Print_Area" localSheetId="0">'Rekapitulace stavby'!$D$4:$AO$76,'Rekapitulace stavby'!$C$82:$AQ$102</definedName>
    <definedName name="_xlnm.Print_Titles" localSheetId="0">'Rekapitulace stavby'!$92:$92</definedName>
    <definedName name="_xlnm._FilterDatabase" localSheetId="1" hidden="1">'01 - Valašské Meziříčí'!$C$115:$K$171</definedName>
    <definedName name="_xlnm.Print_Area" localSheetId="1">'01 - Valašské Meziříčí'!$C$4:$J$76,'01 - Valašské Meziříčí'!$C$103:$K$171</definedName>
    <definedName name="_xlnm.Print_Titles" localSheetId="1">'01 - Valašské Meziříčí'!$115:$115</definedName>
    <definedName name="_xlnm._FilterDatabase" localSheetId="2" hidden="1">'02-03 - Hulín'!$C$115:$K$176</definedName>
    <definedName name="_xlnm.Print_Area" localSheetId="2">'02-03 - Hulín'!$C$4:$J$76,'02-03 - Hulín'!$C$103:$K$176</definedName>
    <definedName name="_xlnm.Print_Titles" localSheetId="2">'02-03 - Hulín'!$115:$115</definedName>
    <definedName name="_xlnm._FilterDatabase" localSheetId="3" hidden="1">'04-05 - Tlumačov'!$C$115:$K$179</definedName>
    <definedName name="_xlnm.Print_Area" localSheetId="3">'04-05 - Tlumačov'!$C$4:$J$76,'04-05 - Tlumačov'!$C$103:$K$179</definedName>
    <definedName name="_xlnm.Print_Titles" localSheetId="3">'04-05 - Tlumačov'!$115:$115</definedName>
    <definedName name="_xlnm._FilterDatabase" localSheetId="4" hidden="1">'06-07 - Otrokovice'!$C$117:$K$180</definedName>
    <definedName name="_xlnm.Print_Area" localSheetId="4">'06-07 - Otrokovice'!$C$4:$J$76,'06-07 - Otrokovice'!$C$105:$K$180</definedName>
    <definedName name="_xlnm.Print_Titles" localSheetId="4">'06-07 - Otrokovice'!$117:$117</definedName>
    <definedName name="_xlnm._FilterDatabase" localSheetId="5" hidden="1">'08 - Napajedla'!$C$115:$K$176</definedName>
    <definedName name="_xlnm.Print_Area" localSheetId="5">'08 - Napajedla'!$C$4:$J$76,'08 - Napajedla'!$C$103:$K$176</definedName>
    <definedName name="_xlnm.Print_Titles" localSheetId="5">'08 - Napajedla'!$115:$115</definedName>
    <definedName name="_xlnm._FilterDatabase" localSheetId="6" hidden="1">'09 - Staré Město u UH'!$C$115:$K$176</definedName>
    <definedName name="_xlnm.Print_Area" localSheetId="6">'09 - Staré Město u UH'!$C$4:$J$76,'09 - Staré Město u UH'!$C$103:$K$176</definedName>
    <definedName name="_xlnm.Print_Titles" localSheetId="6">'09 - Staré Město u UH'!$115:$115</definedName>
    <definedName name="_xlnm._FilterDatabase" localSheetId="7" hidden="1">'10 - Zlín'!$C$115:$K$171</definedName>
    <definedName name="_xlnm.Print_Area" localSheetId="7">'10 - Zlín'!$C$4:$J$76,'10 - Zlín'!$C$103:$K$171</definedName>
    <definedName name="_xlnm.Print_Titles" localSheetId="7">'10 - Zlín'!$115:$115</definedName>
  </definedNames>
  <calcPr/>
</workbook>
</file>

<file path=xl/calcChain.xml><?xml version="1.0" encoding="utf-8"?>
<calcChain xmlns="http://schemas.openxmlformats.org/spreadsheetml/2006/main">
  <c i="8" l="1" r="T116"/>
  <c r="R116"/>
  <c r="P116"/>
  <c i="1" r="AU101"/>
  <c i="8" r="J37"/>
  <c r="J36"/>
  <c i="1" r="AY101"/>
  <c i="8" r="J35"/>
  <c i="1" r="AX101"/>
  <c i="8" r="BI170"/>
  <c r="BH170"/>
  <c r="BG170"/>
  <c r="BF170"/>
  <c r="T170"/>
  <c r="R170"/>
  <c r="P170"/>
  <c r="BI168"/>
  <c r="BH168"/>
  <c r="BG168"/>
  <c r="BF168"/>
  <c r="T168"/>
  <c r="R168"/>
  <c r="P168"/>
  <c r="BI166"/>
  <c r="BH166"/>
  <c r="BG166"/>
  <c r="BF166"/>
  <c r="T166"/>
  <c r="R166"/>
  <c r="P166"/>
  <c r="BI164"/>
  <c r="BH164"/>
  <c r="BG164"/>
  <c r="BF164"/>
  <c r="T164"/>
  <c r="R164"/>
  <c r="P164"/>
  <c r="BI162"/>
  <c r="BH162"/>
  <c r="BG162"/>
  <c r="BF162"/>
  <c r="T162"/>
  <c r="R162"/>
  <c r="P162"/>
  <c r="BI160"/>
  <c r="BH160"/>
  <c r="BG160"/>
  <c r="BF160"/>
  <c r="T160"/>
  <c r="R160"/>
  <c r="P160"/>
  <c r="BI157"/>
  <c r="BH157"/>
  <c r="BG157"/>
  <c r="BF157"/>
  <c r="T157"/>
  <c r="R157"/>
  <c r="P157"/>
  <c r="BI155"/>
  <c r="BH155"/>
  <c r="BG155"/>
  <c r="BF155"/>
  <c r="T155"/>
  <c r="R155"/>
  <c r="P155"/>
  <c r="BI153"/>
  <c r="BH153"/>
  <c r="BG153"/>
  <c r="BF153"/>
  <c r="T153"/>
  <c r="R153"/>
  <c r="P153"/>
  <c r="BI151"/>
  <c r="BH151"/>
  <c r="BG151"/>
  <c r="BF151"/>
  <c r="T151"/>
  <c r="R151"/>
  <c r="P151"/>
  <c r="BI149"/>
  <c r="BH149"/>
  <c r="BG149"/>
  <c r="BF149"/>
  <c r="T149"/>
  <c r="R149"/>
  <c r="P149"/>
  <c r="BI147"/>
  <c r="BH147"/>
  <c r="BG147"/>
  <c r="BF147"/>
  <c r="T147"/>
  <c r="R147"/>
  <c r="P147"/>
  <c r="BI145"/>
  <c r="BH145"/>
  <c r="BG145"/>
  <c r="BF145"/>
  <c r="T145"/>
  <c r="R145"/>
  <c r="P145"/>
  <c r="BI143"/>
  <c r="BH143"/>
  <c r="BG143"/>
  <c r="BF143"/>
  <c r="T143"/>
  <c r="R143"/>
  <c r="P143"/>
  <c r="BI141"/>
  <c r="BH141"/>
  <c r="BG141"/>
  <c r="BF141"/>
  <c r="T141"/>
  <c r="R141"/>
  <c r="P141"/>
  <c r="BI139"/>
  <c r="BH139"/>
  <c r="BG139"/>
  <c r="BF139"/>
  <c r="T139"/>
  <c r="R139"/>
  <c r="P139"/>
  <c r="BI137"/>
  <c r="BH137"/>
  <c r="BG137"/>
  <c r="BF137"/>
  <c r="T137"/>
  <c r="R137"/>
  <c r="P137"/>
  <c r="BI135"/>
  <c r="BH135"/>
  <c r="BG135"/>
  <c r="BF135"/>
  <c r="T135"/>
  <c r="R135"/>
  <c r="P135"/>
  <c r="BI133"/>
  <c r="BH133"/>
  <c r="BG133"/>
  <c r="BF133"/>
  <c r="T133"/>
  <c r="R133"/>
  <c r="P133"/>
  <c r="BI131"/>
  <c r="BH131"/>
  <c r="BG131"/>
  <c r="BF131"/>
  <c r="T131"/>
  <c r="R131"/>
  <c r="P131"/>
  <c r="BI129"/>
  <c r="BH129"/>
  <c r="BG129"/>
  <c r="BF129"/>
  <c r="T129"/>
  <c r="R129"/>
  <c r="P129"/>
  <c r="BI126"/>
  <c r="BH126"/>
  <c r="BG126"/>
  <c r="BF126"/>
  <c r="T126"/>
  <c r="R126"/>
  <c r="P126"/>
  <c r="BI123"/>
  <c r="BH123"/>
  <c r="BG123"/>
  <c r="BF123"/>
  <c r="T123"/>
  <c r="R123"/>
  <c r="P123"/>
  <c r="BI121"/>
  <c r="BH121"/>
  <c r="BG121"/>
  <c r="BF121"/>
  <c r="T121"/>
  <c r="R121"/>
  <c r="P121"/>
  <c r="BI119"/>
  <c r="BH119"/>
  <c r="BG119"/>
  <c r="BF119"/>
  <c r="T119"/>
  <c r="R119"/>
  <c r="P119"/>
  <c r="BI117"/>
  <c r="BH117"/>
  <c r="BG117"/>
  <c r="BF117"/>
  <c r="T117"/>
  <c r="R117"/>
  <c r="P117"/>
  <c r="J113"/>
  <c r="J112"/>
  <c r="F112"/>
  <c r="F110"/>
  <c r="E108"/>
  <c r="J92"/>
  <c r="J91"/>
  <c r="F91"/>
  <c r="F89"/>
  <c r="E87"/>
  <c r="J18"/>
  <c r="E18"/>
  <c r="F113"/>
  <c r="J17"/>
  <c r="J12"/>
  <c r="J89"/>
  <c r="E7"/>
  <c r="E106"/>
  <c i="7" r="J37"/>
  <c r="J36"/>
  <c i="1" r="AY100"/>
  <c i="7" r="J35"/>
  <c i="1" r="AX100"/>
  <c i="7" r="BI175"/>
  <c r="BH175"/>
  <c r="BG175"/>
  <c r="BF175"/>
  <c r="T175"/>
  <c r="R175"/>
  <c r="P175"/>
  <c r="BI173"/>
  <c r="BH173"/>
  <c r="BG173"/>
  <c r="BF173"/>
  <c r="T173"/>
  <c r="R173"/>
  <c r="P173"/>
  <c r="BI171"/>
  <c r="BH171"/>
  <c r="BG171"/>
  <c r="BF171"/>
  <c r="T171"/>
  <c r="R171"/>
  <c r="P171"/>
  <c r="BI169"/>
  <c r="BH169"/>
  <c r="BG169"/>
  <c r="BF169"/>
  <c r="T169"/>
  <c r="R169"/>
  <c r="P169"/>
  <c r="BI167"/>
  <c r="BH167"/>
  <c r="BG167"/>
  <c r="BF167"/>
  <c r="T167"/>
  <c r="R167"/>
  <c r="P167"/>
  <c r="BI165"/>
  <c r="BH165"/>
  <c r="BG165"/>
  <c r="BF165"/>
  <c r="T165"/>
  <c r="R165"/>
  <c r="P165"/>
  <c r="BI162"/>
  <c r="BH162"/>
  <c r="BG162"/>
  <c r="BF162"/>
  <c r="T162"/>
  <c r="R162"/>
  <c r="P162"/>
  <c r="BI160"/>
  <c r="BH160"/>
  <c r="BG160"/>
  <c r="BF160"/>
  <c r="T160"/>
  <c r="R160"/>
  <c r="P160"/>
  <c r="BI158"/>
  <c r="BH158"/>
  <c r="BG158"/>
  <c r="BF158"/>
  <c r="T158"/>
  <c r="R158"/>
  <c r="P158"/>
  <c r="BI156"/>
  <c r="BH156"/>
  <c r="BG156"/>
  <c r="BF156"/>
  <c r="T156"/>
  <c r="R156"/>
  <c r="P156"/>
  <c r="BI154"/>
  <c r="BH154"/>
  <c r="BG154"/>
  <c r="BF154"/>
  <c r="T154"/>
  <c r="R154"/>
  <c r="P154"/>
  <c r="BI152"/>
  <c r="BH152"/>
  <c r="BG152"/>
  <c r="BF152"/>
  <c r="T152"/>
  <c r="R152"/>
  <c r="P152"/>
  <c r="BI150"/>
  <c r="BH150"/>
  <c r="BG150"/>
  <c r="BF150"/>
  <c r="T150"/>
  <c r="R150"/>
  <c r="P150"/>
  <c r="BI148"/>
  <c r="BH148"/>
  <c r="BG148"/>
  <c r="BF148"/>
  <c r="T148"/>
  <c r="R148"/>
  <c r="P148"/>
  <c r="BI146"/>
  <c r="BH146"/>
  <c r="BG146"/>
  <c r="BF146"/>
  <c r="T146"/>
  <c r="R146"/>
  <c r="P146"/>
  <c r="BI144"/>
  <c r="BH144"/>
  <c r="BG144"/>
  <c r="BF144"/>
  <c r="T144"/>
  <c r="R144"/>
  <c r="P144"/>
  <c r="BI142"/>
  <c r="BH142"/>
  <c r="BG142"/>
  <c r="BF142"/>
  <c r="T142"/>
  <c r="R142"/>
  <c r="P142"/>
  <c r="BI140"/>
  <c r="BH140"/>
  <c r="BG140"/>
  <c r="BF140"/>
  <c r="T140"/>
  <c r="R140"/>
  <c r="P140"/>
  <c r="BI138"/>
  <c r="BH138"/>
  <c r="BG138"/>
  <c r="BF138"/>
  <c r="T138"/>
  <c r="R138"/>
  <c r="P138"/>
  <c r="BI136"/>
  <c r="BH136"/>
  <c r="BG136"/>
  <c r="BF136"/>
  <c r="T136"/>
  <c r="R136"/>
  <c r="P136"/>
  <c r="BI134"/>
  <c r="BH134"/>
  <c r="BG134"/>
  <c r="BF134"/>
  <c r="T134"/>
  <c r="R134"/>
  <c r="P134"/>
  <c r="BI132"/>
  <c r="BH132"/>
  <c r="BG132"/>
  <c r="BF132"/>
  <c r="T132"/>
  <c r="R132"/>
  <c r="P132"/>
  <c r="BI129"/>
  <c r="BH129"/>
  <c r="BG129"/>
  <c r="BF129"/>
  <c r="T129"/>
  <c r="R129"/>
  <c r="P129"/>
  <c r="BI126"/>
  <c r="BH126"/>
  <c r="BG126"/>
  <c r="BF126"/>
  <c r="T126"/>
  <c r="R126"/>
  <c r="P126"/>
  <c r="BI123"/>
  <c r="BH123"/>
  <c r="BG123"/>
  <c r="BF123"/>
  <c r="T123"/>
  <c r="R123"/>
  <c r="P123"/>
  <c r="BI121"/>
  <c r="BH121"/>
  <c r="BG121"/>
  <c r="BF121"/>
  <c r="T121"/>
  <c r="R121"/>
  <c r="P121"/>
  <c r="BI119"/>
  <c r="BH119"/>
  <c r="BG119"/>
  <c r="BF119"/>
  <c r="T119"/>
  <c r="R119"/>
  <c r="P119"/>
  <c r="BI117"/>
  <c r="BH117"/>
  <c r="BG117"/>
  <c r="BF117"/>
  <c r="T117"/>
  <c r="R117"/>
  <c r="P117"/>
  <c r="J113"/>
  <c r="J112"/>
  <c r="F112"/>
  <c r="F110"/>
  <c r="E108"/>
  <c r="J92"/>
  <c r="J91"/>
  <c r="F91"/>
  <c r="F89"/>
  <c r="E87"/>
  <c r="J18"/>
  <c r="E18"/>
  <c r="F113"/>
  <c r="J17"/>
  <c r="J12"/>
  <c r="J110"/>
  <c r="E7"/>
  <c r="E106"/>
  <c i="6" r="J37"/>
  <c r="J36"/>
  <c i="1" r="AY99"/>
  <c i="6" r="J35"/>
  <c i="1" r="AX99"/>
  <c i="6" r="BI175"/>
  <c r="BH175"/>
  <c r="BG175"/>
  <c r="BF175"/>
  <c r="T175"/>
  <c r="R175"/>
  <c r="P175"/>
  <c r="BI173"/>
  <c r="BH173"/>
  <c r="BG173"/>
  <c r="BF173"/>
  <c r="T173"/>
  <c r="R173"/>
  <c r="P173"/>
  <c r="BI171"/>
  <c r="BH171"/>
  <c r="BG171"/>
  <c r="BF171"/>
  <c r="T171"/>
  <c r="R171"/>
  <c r="P171"/>
  <c r="BI169"/>
  <c r="BH169"/>
  <c r="BG169"/>
  <c r="BF169"/>
  <c r="T169"/>
  <c r="R169"/>
  <c r="P169"/>
  <c r="BI167"/>
  <c r="BH167"/>
  <c r="BG167"/>
  <c r="BF167"/>
  <c r="T167"/>
  <c r="R167"/>
  <c r="P167"/>
  <c r="BI165"/>
  <c r="BH165"/>
  <c r="BG165"/>
  <c r="BF165"/>
  <c r="T165"/>
  <c r="R165"/>
  <c r="P165"/>
  <c r="BI162"/>
  <c r="BH162"/>
  <c r="BG162"/>
  <c r="BF162"/>
  <c r="T162"/>
  <c r="R162"/>
  <c r="P162"/>
  <c r="BI160"/>
  <c r="BH160"/>
  <c r="BG160"/>
  <c r="BF160"/>
  <c r="T160"/>
  <c r="R160"/>
  <c r="P160"/>
  <c r="BI158"/>
  <c r="BH158"/>
  <c r="BG158"/>
  <c r="BF158"/>
  <c r="T158"/>
  <c r="R158"/>
  <c r="P158"/>
  <c r="BI156"/>
  <c r="BH156"/>
  <c r="BG156"/>
  <c r="BF156"/>
  <c r="T156"/>
  <c r="R156"/>
  <c r="P156"/>
  <c r="BI154"/>
  <c r="BH154"/>
  <c r="BG154"/>
  <c r="BF154"/>
  <c r="T154"/>
  <c r="R154"/>
  <c r="P154"/>
  <c r="BI152"/>
  <c r="BH152"/>
  <c r="BG152"/>
  <c r="BF152"/>
  <c r="T152"/>
  <c r="R152"/>
  <c r="P152"/>
  <c r="BI150"/>
  <c r="BH150"/>
  <c r="BG150"/>
  <c r="BF150"/>
  <c r="T150"/>
  <c r="R150"/>
  <c r="P150"/>
  <c r="BI148"/>
  <c r="BH148"/>
  <c r="BG148"/>
  <c r="BF148"/>
  <c r="T148"/>
  <c r="R148"/>
  <c r="P148"/>
  <c r="BI146"/>
  <c r="BH146"/>
  <c r="BG146"/>
  <c r="BF146"/>
  <c r="T146"/>
  <c r="R146"/>
  <c r="P146"/>
  <c r="BI144"/>
  <c r="BH144"/>
  <c r="BG144"/>
  <c r="BF144"/>
  <c r="T144"/>
  <c r="R144"/>
  <c r="P144"/>
  <c r="BI142"/>
  <c r="BH142"/>
  <c r="BG142"/>
  <c r="BF142"/>
  <c r="T142"/>
  <c r="R142"/>
  <c r="P142"/>
  <c r="BI140"/>
  <c r="BH140"/>
  <c r="BG140"/>
  <c r="BF140"/>
  <c r="T140"/>
  <c r="R140"/>
  <c r="P140"/>
  <c r="BI138"/>
  <c r="BH138"/>
  <c r="BG138"/>
  <c r="BF138"/>
  <c r="T138"/>
  <c r="R138"/>
  <c r="P138"/>
  <c r="BI136"/>
  <c r="BH136"/>
  <c r="BG136"/>
  <c r="BF136"/>
  <c r="T136"/>
  <c r="R136"/>
  <c r="P136"/>
  <c r="BI134"/>
  <c r="BH134"/>
  <c r="BG134"/>
  <c r="BF134"/>
  <c r="T134"/>
  <c r="R134"/>
  <c r="P134"/>
  <c r="BI132"/>
  <c r="BH132"/>
  <c r="BG132"/>
  <c r="BF132"/>
  <c r="T132"/>
  <c r="R132"/>
  <c r="P132"/>
  <c r="BI129"/>
  <c r="BH129"/>
  <c r="BG129"/>
  <c r="BF129"/>
  <c r="T129"/>
  <c r="R129"/>
  <c r="P129"/>
  <c r="BI126"/>
  <c r="BH126"/>
  <c r="BG126"/>
  <c r="BF126"/>
  <c r="T126"/>
  <c r="R126"/>
  <c r="P126"/>
  <c r="BI123"/>
  <c r="BH123"/>
  <c r="BG123"/>
  <c r="BF123"/>
  <c r="T123"/>
  <c r="R123"/>
  <c r="P123"/>
  <c r="BI121"/>
  <c r="BH121"/>
  <c r="BG121"/>
  <c r="BF121"/>
  <c r="T121"/>
  <c r="R121"/>
  <c r="P121"/>
  <c r="BI119"/>
  <c r="BH119"/>
  <c r="BG119"/>
  <c r="BF119"/>
  <c r="T119"/>
  <c r="R119"/>
  <c r="P119"/>
  <c r="BI117"/>
  <c r="BH117"/>
  <c r="BG117"/>
  <c r="BF117"/>
  <c r="T117"/>
  <c r="R117"/>
  <c r="P117"/>
  <c r="J113"/>
  <c r="J112"/>
  <c r="F112"/>
  <c r="F110"/>
  <c r="E108"/>
  <c r="J92"/>
  <c r="J91"/>
  <c r="F91"/>
  <c r="F89"/>
  <c r="E87"/>
  <c r="J18"/>
  <c r="E18"/>
  <c r="F113"/>
  <c r="J17"/>
  <c r="J12"/>
  <c r="J110"/>
  <c r="E7"/>
  <c r="E106"/>
  <c i="5" r="J37"/>
  <c r="J36"/>
  <c i="1" r="AY98"/>
  <c i="5" r="J35"/>
  <c i="1" r="AX98"/>
  <c i="5" r="BI179"/>
  <c r="BH179"/>
  <c r="BG179"/>
  <c r="BF179"/>
  <c r="T179"/>
  <c r="R179"/>
  <c r="P179"/>
  <c r="BI177"/>
  <c r="BH177"/>
  <c r="BG177"/>
  <c r="BF177"/>
  <c r="T177"/>
  <c r="R177"/>
  <c r="P177"/>
  <c r="BI175"/>
  <c r="BH175"/>
  <c r="BG175"/>
  <c r="BF175"/>
  <c r="T175"/>
  <c r="R175"/>
  <c r="P175"/>
  <c r="BI173"/>
  <c r="BH173"/>
  <c r="BG173"/>
  <c r="BF173"/>
  <c r="T173"/>
  <c r="R173"/>
  <c r="P173"/>
  <c r="BI171"/>
  <c r="BH171"/>
  <c r="BG171"/>
  <c r="BF171"/>
  <c r="T171"/>
  <c r="R171"/>
  <c r="P171"/>
  <c r="BI169"/>
  <c r="BH169"/>
  <c r="BG169"/>
  <c r="BF169"/>
  <c r="T169"/>
  <c r="R169"/>
  <c r="P169"/>
  <c r="BI166"/>
  <c r="BH166"/>
  <c r="BG166"/>
  <c r="BF166"/>
  <c r="T166"/>
  <c r="R166"/>
  <c r="P166"/>
  <c r="BI164"/>
  <c r="BH164"/>
  <c r="BG164"/>
  <c r="BF164"/>
  <c r="T164"/>
  <c r="R164"/>
  <c r="P164"/>
  <c r="BI162"/>
  <c r="BH162"/>
  <c r="BG162"/>
  <c r="BF162"/>
  <c r="T162"/>
  <c r="R162"/>
  <c r="P162"/>
  <c r="BI160"/>
  <c r="BH160"/>
  <c r="BG160"/>
  <c r="BF160"/>
  <c r="T160"/>
  <c r="R160"/>
  <c r="P160"/>
  <c r="BI158"/>
  <c r="BH158"/>
  <c r="BG158"/>
  <c r="BF158"/>
  <c r="T158"/>
  <c r="R158"/>
  <c r="P158"/>
  <c r="BI156"/>
  <c r="BH156"/>
  <c r="BG156"/>
  <c r="BF156"/>
  <c r="T156"/>
  <c r="R156"/>
  <c r="P156"/>
  <c r="BI154"/>
  <c r="BH154"/>
  <c r="BG154"/>
  <c r="BF154"/>
  <c r="T154"/>
  <c r="R154"/>
  <c r="P154"/>
  <c r="BI152"/>
  <c r="BH152"/>
  <c r="BG152"/>
  <c r="BF152"/>
  <c r="T152"/>
  <c r="R152"/>
  <c r="P152"/>
  <c r="BI150"/>
  <c r="BH150"/>
  <c r="BG150"/>
  <c r="BF150"/>
  <c r="T150"/>
  <c r="R150"/>
  <c r="P150"/>
  <c r="BI148"/>
  <c r="BH148"/>
  <c r="BG148"/>
  <c r="BF148"/>
  <c r="T148"/>
  <c r="R148"/>
  <c r="P148"/>
  <c r="BI146"/>
  <c r="BH146"/>
  <c r="BG146"/>
  <c r="BF146"/>
  <c r="T146"/>
  <c r="R146"/>
  <c r="P146"/>
  <c r="BI144"/>
  <c r="BH144"/>
  <c r="BG144"/>
  <c r="BF144"/>
  <c r="T144"/>
  <c r="R144"/>
  <c r="P144"/>
  <c r="BI142"/>
  <c r="BH142"/>
  <c r="BG142"/>
  <c r="BF142"/>
  <c r="T142"/>
  <c r="R142"/>
  <c r="P142"/>
  <c r="BI140"/>
  <c r="BH140"/>
  <c r="BG140"/>
  <c r="BF140"/>
  <c r="T140"/>
  <c r="R140"/>
  <c r="P140"/>
  <c r="BI138"/>
  <c r="BH138"/>
  <c r="BG138"/>
  <c r="BF138"/>
  <c r="T138"/>
  <c r="R138"/>
  <c r="P138"/>
  <c r="BI136"/>
  <c r="BH136"/>
  <c r="BG136"/>
  <c r="BF136"/>
  <c r="T136"/>
  <c r="R136"/>
  <c r="P136"/>
  <c r="BI133"/>
  <c r="BH133"/>
  <c r="BG133"/>
  <c r="BF133"/>
  <c r="T133"/>
  <c r="R133"/>
  <c r="P133"/>
  <c r="BI130"/>
  <c r="BH130"/>
  <c r="BG130"/>
  <c r="BF130"/>
  <c r="T130"/>
  <c r="R130"/>
  <c r="P130"/>
  <c r="BI127"/>
  <c r="BH127"/>
  <c r="BG127"/>
  <c r="BF127"/>
  <c r="T127"/>
  <c r="R127"/>
  <c r="P127"/>
  <c r="BI125"/>
  <c r="BH125"/>
  <c r="BG125"/>
  <c r="BF125"/>
  <c r="T125"/>
  <c r="R125"/>
  <c r="P125"/>
  <c r="BI123"/>
  <c r="BH123"/>
  <c r="BG123"/>
  <c r="BF123"/>
  <c r="T123"/>
  <c r="R123"/>
  <c r="P123"/>
  <c r="BI121"/>
  <c r="BH121"/>
  <c r="BG121"/>
  <c r="BF121"/>
  <c r="T121"/>
  <c r="R121"/>
  <c r="P121"/>
  <c r="J115"/>
  <c r="J114"/>
  <c r="F114"/>
  <c r="F112"/>
  <c r="E110"/>
  <c r="J92"/>
  <c r="J91"/>
  <c r="F91"/>
  <c r="F89"/>
  <c r="E87"/>
  <c r="J18"/>
  <c r="E18"/>
  <c r="F115"/>
  <c r="J17"/>
  <c r="J12"/>
  <c r="J89"/>
  <c r="E7"/>
  <c r="E108"/>
  <c i="4" r="J37"/>
  <c r="J36"/>
  <c i="1" r="AY97"/>
  <c i="4" r="J35"/>
  <c i="1" r="AX97"/>
  <c i="4" r="BI178"/>
  <c r="BH178"/>
  <c r="BG178"/>
  <c r="BF178"/>
  <c r="T178"/>
  <c r="R178"/>
  <c r="P178"/>
  <c r="BI176"/>
  <c r="BH176"/>
  <c r="BG176"/>
  <c r="BF176"/>
  <c r="T176"/>
  <c r="R176"/>
  <c r="P176"/>
  <c r="BI174"/>
  <c r="BH174"/>
  <c r="BG174"/>
  <c r="BF174"/>
  <c r="T174"/>
  <c r="R174"/>
  <c r="P174"/>
  <c r="BI172"/>
  <c r="BH172"/>
  <c r="BG172"/>
  <c r="BF172"/>
  <c r="T172"/>
  <c r="R172"/>
  <c r="P172"/>
  <c r="BI170"/>
  <c r="BH170"/>
  <c r="BG170"/>
  <c r="BF170"/>
  <c r="T170"/>
  <c r="R170"/>
  <c r="P170"/>
  <c r="BI168"/>
  <c r="BH168"/>
  <c r="BG168"/>
  <c r="BF168"/>
  <c r="T168"/>
  <c r="R168"/>
  <c r="P168"/>
  <c r="BI165"/>
  <c r="BH165"/>
  <c r="BG165"/>
  <c r="BF165"/>
  <c r="T165"/>
  <c r="R165"/>
  <c r="P165"/>
  <c r="BI163"/>
  <c r="BH163"/>
  <c r="BG163"/>
  <c r="BF163"/>
  <c r="T163"/>
  <c r="R163"/>
  <c r="P163"/>
  <c r="BI161"/>
  <c r="BH161"/>
  <c r="BG161"/>
  <c r="BF161"/>
  <c r="T161"/>
  <c r="R161"/>
  <c r="P161"/>
  <c r="BI159"/>
  <c r="BH159"/>
  <c r="BG159"/>
  <c r="BF159"/>
  <c r="T159"/>
  <c r="R159"/>
  <c r="P159"/>
  <c r="BI157"/>
  <c r="BH157"/>
  <c r="BG157"/>
  <c r="BF157"/>
  <c r="T157"/>
  <c r="R157"/>
  <c r="P157"/>
  <c r="BI155"/>
  <c r="BH155"/>
  <c r="BG155"/>
  <c r="BF155"/>
  <c r="T155"/>
  <c r="R155"/>
  <c r="P155"/>
  <c r="BI153"/>
  <c r="BH153"/>
  <c r="BG153"/>
  <c r="BF153"/>
  <c r="T153"/>
  <c r="R153"/>
  <c r="P153"/>
  <c r="BI151"/>
  <c r="BH151"/>
  <c r="BG151"/>
  <c r="BF151"/>
  <c r="T151"/>
  <c r="R151"/>
  <c r="P151"/>
  <c r="BI149"/>
  <c r="BH149"/>
  <c r="BG149"/>
  <c r="BF149"/>
  <c r="T149"/>
  <c r="R149"/>
  <c r="P149"/>
  <c r="BI147"/>
  <c r="BH147"/>
  <c r="BG147"/>
  <c r="BF147"/>
  <c r="T147"/>
  <c r="R147"/>
  <c r="P147"/>
  <c r="BI145"/>
  <c r="BH145"/>
  <c r="BG145"/>
  <c r="BF145"/>
  <c r="T145"/>
  <c r="R145"/>
  <c r="P145"/>
  <c r="BI143"/>
  <c r="BH143"/>
  <c r="BG143"/>
  <c r="BF143"/>
  <c r="T143"/>
  <c r="R143"/>
  <c r="P143"/>
  <c r="BI141"/>
  <c r="BH141"/>
  <c r="BG141"/>
  <c r="BF141"/>
  <c r="T141"/>
  <c r="R141"/>
  <c r="P141"/>
  <c r="BI139"/>
  <c r="BH139"/>
  <c r="BG139"/>
  <c r="BF139"/>
  <c r="T139"/>
  <c r="R139"/>
  <c r="P139"/>
  <c r="BI137"/>
  <c r="BH137"/>
  <c r="BG137"/>
  <c r="BF137"/>
  <c r="T137"/>
  <c r="R137"/>
  <c r="P137"/>
  <c r="BI135"/>
  <c r="BH135"/>
  <c r="BG135"/>
  <c r="BF135"/>
  <c r="T135"/>
  <c r="R135"/>
  <c r="P135"/>
  <c r="BI132"/>
  <c r="BH132"/>
  <c r="BG132"/>
  <c r="BF132"/>
  <c r="T132"/>
  <c r="R132"/>
  <c r="P132"/>
  <c r="BI129"/>
  <c r="BH129"/>
  <c r="BG129"/>
  <c r="BF129"/>
  <c r="T129"/>
  <c r="R129"/>
  <c r="P129"/>
  <c r="BI126"/>
  <c r="BH126"/>
  <c r="BG126"/>
  <c r="BF126"/>
  <c r="T126"/>
  <c r="R126"/>
  <c r="P126"/>
  <c r="BI123"/>
  <c r="BH123"/>
  <c r="BG123"/>
  <c r="BF123"/>
  <c r="T123"/>
  <c r="R123"/>
  <c r="P123"/>
  <c r="BI121"/>
  <c r="BH121"/>
  <c r="BG121"/>
  <c r="BF121"/>
  <c r="T121"/>
  <c r="R121"/>
  <c r="P121"/>
  <c r="BI119"/>
  <c r="BH119"/>
  <c r="BG119"/>
  <c r="BF119"/>
  <c r="T119"/>
  <c r="R119"/>
  <c r="P119"/>
  <c r="BI117"/>
  <c r="BH117"/>
  <c r="BG117"/>
  <c r="BF117"/>
  <c r="T117"/>
  <c r="R117"/>
  <c r="P117"/>
  <c r="J113"/>
  <c r="J112"/>
  <c r="F112"/>
  <c r="F110"/>
  <c r="E108"/>
  <c r="J92"/>
  <c r="J91"/>
  <c r="F91"/>
  <c r="F89"/>
  <c r="E87"/>
  <c r="J18"/>
  <c r="E18"/>
  <c r="F92"/>
  <c r="J17"/>
  <c r="J12"/>
  <c r="J110"/>
  <c r="E7"/>
  <c r="E85"/>
  <c i="3" r="J37"/>
  <c r="J36"/>
  <c i="1" r="AY96"/>
  <c i="3" r="J35"/>
  <c i="1" r="AX96"/>
  <c i="3" r="BI175"/>
  <c r="BH175"/>
  <c r="BG175"/>
  <c r="BF175"/>
  <c r="T175"/>
  <c r="R175"/>
  <c r="P175"/>
  <c r="BI173"/>
  <c r="BH173"/>
  <c r="BG173"/>
  <c r="BF173"/>
  <c r="T173"/>
  <c r="R173"/>
  <c r="P173"/>
  <c r="BI171"/>
  <c r="BH171"/>
  <c r="BG171"/>
  <c r="BF171"/>
  <c r="T171"/>
  <c r="R171"/>
  <c r="P171"/>
  <c r="BI169"/>
  <c r="BH169"/>
  <c r="BG169"/>
  <c r="BF169"/>
  <c r="T169"/>
  <c r="R169"/>
  <c r="P169"/>
  <c r="BI167"/>
  <c r="BH167"/>
  <c r="BG167"/>
  <c r="BF167"/>
  <c r="T167"/>
  <c r="R167"/>
  <c r="P167"/>
  <c r="BI165"/>
  <c r="BH165"/>
  <c r="BG165"/>
  <c r="BF165"/>
  <c r="T165"/>
  <c r="R165"/>
  <c r="P165"/>
  <c r="BI162"/>
  <c r="BH162"/>
  <c r="BG162"/>
  <c r="BF162"/>
  <c r="T162"/>
  <c r="R162"/>
  <c r="P162"/>
  <c r="BI160"/>
  <c r="BH160"/>
  <c r="BG160"/>
  <c r="BF160"/>
  <c r="T160"/>
  <c r="R160"/>
  <c r="P160"/>
  <c r="BI158"/>
  <c r="BH158"/>
  <c r="BG158"/>
  <c r="BF158"/>
  <c r="T158"/>
  <c r="R158"/>
  <c r="P158"/>
  <c r="BI156"/>
  <c r="BH156"/>
  <c r="BG156"/>
  <c r="BF156"/>
  <c r="T156"/>
  <c r="R156"/>
  <c r="P156"/>
  <c r="BI154"/>
  <c r="BH154"/>
  <c r="BG154"/>
  <c r="BF154"/>
  <c r="T154"/>
  <c r="R154"/>
  <c r="P154"/>
  <c r="BI152"/>
  <c r="BH152"/>
  <c r="BG152"/>
  <c r="BF152"/>
  <c r="T152"/>
  <c r="R152"/>
  <c r="P152"/>
  <c r="BI150"/>
  <c r="BH150"/>
  <c r="BG150"/>
  <c r="BF150"/>
  <c r="T150"/>
  <c r="R150"/>
  <c r="P150"/>
  <c r="BI148"/>
  <c r="BH148"/>
  <c r="BG148"/>
  <c r="BF148"/>
  <c r="T148"/>
  <c r="R148"/>
  <c r="P148"/>
  <c r="BI146"/>
  <c r="BH146"/>
  <c r="BG146"/>
  <c r="BF146"/>
  <c r="T146"/>
  <c r="R146"/>
  <c r="P146"/>
  <c r="BI144"/>
  <c r="BH144"/>
  <c r="BG144"/>
  <c r="BF144"/>
  <c r="T144"/>
  <c r="R144"/>
  <c r="P144"/>
  <c r="BI142"/>
  <c r="BH142"/>
  <c r="BG142"/>
  <c r="BF142"/>
  <c r="T142"/>
  <c r="R142"/>
  <c r="P142"/>
  <c r="BI140"/>
  <c r="BH140"/>
  <c r="BG140"/>
  <c r="BF140"/>
  <c r="T140"/>
  <c r="R140"/>
  <c r="P140"/>
  <c r="BI138"/>
  <c r="BH138"/>
  <c r="BG138"/>
  <c r="BF138"/>
  <c r="T138"/>
  <c r="R138"/>
  <c r="P138"/>
  <c r="BI136"/>
  <c r="BH136"/>
  <c r="BG136"/>
  <c r="BF136"/>
  <c r="T136"/>
  <c r="R136"/>
  <c r="P136"/>
  <c r="BI134"/>
  <c r="BH134"/>
  <c r="BG134"/>
  <c r="BF134"/>
  <c r="T134"/>
  <c r="R134"/>
  <c r="P134"/>
  <c r="BI132"/>
  <c r="BH132"/>
  <c r="BG132"/>
  <c r="BF132"/>
  <c r="T132"/>
  <c r="R132"/>
  <c r="P132"/>
  <c r="BI129"/>
  <c r="BH129"/>
  <c r="BG129"/>
  <c r="BF129"/>
  <c r="T129"/>
  <c r="R129"/>
  <c r="P129"/>
  <c r="BI126"/>
  <c r="BH126"/>
  <c r="BG126"/>
  <c r="BF126"/>
  <c r="T126"/>
  <c r="R126"/>
  <c r="P126"/>
  <c r="BI123"/>
  <c r="BH123"/>
  <c r="BG123"/>
  <c r="BF123"/>
  <c r="T123"/>
  <c r="R123"/>
  <c r="P123"/>
  <c r="BI121"/>
  <c r="BH121"/>
  <c r="BG121"/>
  <c r="BF121"/>
  <c r="T121"/>
  <c r="R121"/>
  <c r="P121"/>
  <c r="BI119"/>
  <c r="BH119"/>
  <c r="BG119"/>
  <c r="BF119"/>
  <c r="T119"/>
  <c r="R119"/>
  <c r="P119"/>
  <c r="BI117"/>
  <c r="BH117"/>
  <c r="BG117"/>
  <c r="BF117"/>
  <c r="T117"/>
  <c r="R117"/>
  <c r="P117"/>
  <c r="J113"/>
  <c r="J112"/>
  <c r="F112"/>
  <c r="F110"/>
  <c r="E108"/>
  <c r="J92"/>
  <c r="J91"/>
  <c r="F91"/>
  <c r="F89"/>
  <c r="E87"/>
  <c r="J18"/>
  <c r="E18"/>
  <c r="F113"/>
  <c r="J17"/>
  <c r="J12"/>
  <c r="J89"/>
  <c r="E7"/>
  <c r="E85"/>
  <c i="2" r="J37"/>
  <c r="J36"/>
  <c i="1" r="AY95"/>
  <c i="2" r="J35"/>
  <c i="1" r="AX95"/>
  <c i="2" r="BI170"/>
  <c r="BH170"/>
  <c r="BG170"/>
  <c r="BF170"/>
  <c r="T170"/>
  <c r="R170"/>
  <c r="P170"/>
  <c r="BI168"/>
  <c r="BH168"/>
  <c r="BG168"/>
  <c r="BF168"/>
  <c r="T168"/>
  <c r="R168"/>
  <c r="P168"/>
  <c r="BI166"/>
  <c r="BH166"/>
  <c r="BG166"/>
  <c r="BF166"/>
  <c r="T166"/>
  <c r="R166"/>
  <c r="P166"/>
  <c r="BI164"/>
  <c r="BH164"/>
  <c r="BG164"/>
  <c r="BF164"/>
  <c r="T164"/>
  <c r="R164"/>
  <c r="P164"/>
  <c r="BI162"/>
  <c r="BH162"/>
  <c r="BG162"/>
  <c r="BF162"/>
  <c r="T162"/>
  <c r="R162"/>
  <c r="P162"/>
  <c r="BI160"/>
  <c r="BH160"/>
  <c r="BG160"/>
  <c r="BF160"/>
  <c r="T160"/>
  <c r="R160"/>
  <c r="P160"/>
  <c r="BI157"/>
  <c r="BH157"/>
  <c r="BG157"/>
  <c r="BF157"/>
  <c r="T157"/>
  <c r="R157"/>
  <c r="P157"/>
  <c r="BI155"/>
  <c r="BH155"/>
  <c r="BG155"/>
  <c r="BF155"/>
  <c r="T155"/>
  <c r="R155"/>
  <c r="P155"/>
  <c r="BI153"/>
  <c r="BH153"/>
  <c r="BG153"/>
  <c r="BF153"/>
  <c r="T153"/>
  <c r="R153"/>
  <c r="P153"/>
  <c r="BI151"/>
  <c r="BH151"/>
  <c r="BG151"/>
  <c r="BF151"/>
  <c r="T151"/>
  <c r="R151"/>
  <c r="P151"/>
  <c r="BI149"/>
  <c r="BH149"/>
  <c r="BG149"/>
  <c r="BF149"/>
  <c r="T149"/>
  <c r="R149"/>
  <c r="P149"/>
  <c r="BI147"/>
  <c r="BH147"/>
  <c r="BG147"/>
  <c r="BF147"/>
  <c r="T147"/>
  <c r="R147"/>
  <c r="P147"/>
  <c r="BI145"/>
  <c r="BH145"/>
  <c r="BG145"/>
  <c r="BF145"/>
  <c r="T145"/>
  <c r="R145"/>
  <c r="P145"/>
  <c r="BI143"/>
  <c r="BH143"/>
  <c r="BG143"/>
  <c r="BF143"/>
  <c r="T143"/>
  <c r="R143"/>
  <c r="P143"/>
  <c r="BI141"/>
  <c r="BH141"/>
  <c r="BG141"/>
  <c r="BF141"/>
  <c r="T141"/>
  <c r="R141"/>
  <c r="P141"/>
  <c r="BI139"/>
  <c r="BH139"/>
  <c r="BG139"/>
  <c r="BF139"/>
  <c r="T139"/>
  <c r="R139"/>
  <c r="P139"/>
  <c r="BI137"/>
  <c r="BH137"/>
  <c r="BG137"/>
  <c r="BF137"/>
  <c r="T137"/>
  <c r="R137"/>
  <c r="P137"/>
  <c r="BI135"/>
  <c r="BH135"/>
  <c r="BG135"/>
  <c r="BF135"/>
  <c r="T135"/>
  <c r="R135"/>
  <c r="P135"/>
  <c r="BI133"/>
  <c r="BH133"/>
  <c r="BG133"/>
  <c r="BF133"/>
  <c r="T133"/>
  <c r="R133"/>
  <c r="P133"/>
  <c r="BI131"/>
  <c r="BH131"/>
  <c r="BG131"/>
  <c r="BF131"/>
  <c r="T131"/>
  <c r="R131"/>
  <c r="P131"/>
  <c r="BI129"/>
  <c r="BH129"/>
  <c r="BG129"/>
  <c r="BF129"/>
  <c r="T129"/>
  <c r="R129"/>
  <c r="P129"/>
  <c r="BI126"/>
  <c r="BH126"/>
  <c r="BG126"/>
  <c r="BF126"/>
  <c r="T126"/>
  <c r="R126"/>
  <c r="P126"/>
  <c r="BI123"/>
  <c r="BH123"/>
  <c r="BG123"/>
  <c r="BF123"/>
  <c r="T123"/>
  <c r="R123"/>
  <c r="P123"/>
  <c r="BI121"/>
  <c r="BH121"/>
  <c r="BG121"/>
  <c r="BF121"/>
  <c r="T121"/>
  <c r="R121"/>
  <c r="P121"/>
  <c r="BI119"/>
  <c r="BH119"/>
  <c r="BG119"/>
  <c r="BF119"/>
  <c r="T119"/>
  <c r="R119"/>
  <c r="P119"/>
  <c r="BI117"/>
  <c r="BH117"/>
  <c r="BG117"/>
  <c r="BF117"/>
  <c r="T117"/>
  <c r="R117"/>
  <c r="P117"/>
  <c r="J113"/>
  <c r="J112"/>
  <c r="F112"/>
  <c r="F110"/>
  <c r="E108"/>
  <c r="J92"/>
  <c r="J91"/>
  <c r="F91"/>
  <c r="F89"/>
  <c r="E87"/>
  <c r="J18"/>
  <c r="E18"/>
  <c r="F92"/>
  <c r="J17"/>
  <c r="J12"/>
  <c r="J110"/>
  <c r="E7"/>
  <c r="E106"/>
  <c i="1" r="L90"/>
  <c r="AM90"/>
  <c r="AM89"/>
  <c r="L89"/>
  <c r="AM87"/>
  <c r="L87"/>
  <c r="L85"/>
  <c r="L84"/>
  <c i="6" r="J121"/>
  <c r="BK117"/>
  <c i="5" r="J179"/>
  <c r="BK175"/>
  <c r="BK169"/>
  <c r="BK156"/>
  <c r="BK125"/>
  <c r="BK123"/>
  <c i="4" r="J176"/>
  <c r="BK163"/>
  <c r="J159"/>
  <c r="BK135"/>
  <c i="3" r="BK162"/>
  <c r="BK160"/>
  <c r="BK158"/>
  <c r="BK156"/>
  <c r="BK152"/>
  <c r="J142"/>
  <c r="J140"/>
  <c r="BK117"/>
  <c i="2" r="BK168"/>
  <c r="J162"/>
  <c r="BK147"/>
  <c r="BK135"/>
  <c r="J126"/>
  <c r="BK117"/>
  <c i="1" r="AS94"/>
  <c i="7" r="BK173"/>
  <c r="J167"/>
  <c r="BK165"/>
  <c r="BK162"/>
  <c r="BK160"/>
  <c r="J152"/>
  <c r="J146"/>
  <c r="BK138"/>
  <c i="6" r="BK167"/>
  <c r="BK165"/>
  <c r="BK162"/>
  <c r="J148"/>
  <c r="BK146"/>
  <c r="J126"/>
  <c r="BK121"/>
  <c i="5" r="J173"/>
  <c r="BK164"/>
  <c r="BK160"/>
  <c r="J148"/>
  <c r="BK144"/>
  <c r="BK138"/>
  <c r="J136"/>
  <c r="J130"/>
  <c r="BK121"/>
  <c i="4" r="J170"/>
  <c r="BK168"/>
  <c r="BK165"/>
  <c r="BK161"/>
  <c r="J153"/>
  <c r="BK149"/>
  <c r="BK143"/>
  <c r="J137"/>
  <c r="J135"/>
  <c r="BK123"/>
  <c r="BK121"/>
  <c r="BK119"/>
  <c r="J117"/>
  <c i="3" r="J175"/>
  <c r="J171"/>
  <c r="J138"/>
  <c r="BK132"/>
  <c r="BK129"/>
  <c r="J123"/>
  <c i="2" r="J170"/>
  <c r="J145"/>
  <c r="J137"/>
  <c r="BK123"/>
  <c i="8" r="BK170"/>
  <c i="7" r="BK171"/>
  <c r="BK167"/>
  <c r="J150"/>
  <c r="BK144"/>
  <c r="BK132"/>
  <c r="J129"/>
  <c r="J126"/>
  <c i="6" r="J175"/>
  <c r="J173"/>
  <c r="BK150"/>
  <c r="BK144"/>
  <c r="J138"/>
  <c r="BK136"/>
  <c r="J134"/>
  <c r="BK123"/>
  <c r="BK119"/>
  <c r="J117"/>
  <c i="5" r="J175"/>
  <c r="BK171"/>
  <c r="BK162"/>
  <c r="BK148"/>
  <c r="J144"/>
  <c r="BK140"/>
  <c r="BK127"/>
  <c i="4" r="BK176"/>
  <c r="J165"/>
  <c r="J157"/>
  <c r="J147"/>
  <c r="J145"/>
  <c r="BK141"/>
  <c r="J139"/>
  <c r="BK126"/>
  <c i="3" r="J169"/>
  <c r="J158"/>
  <c r="J154"/>
  <c r="BK150"/>
  <c r="J121"/>
  <c i="2" r="BK166"/>
  <c r="BK164"/>
  <c r="BK149"/>
  <c r="J135"/>
  <c r="J121"/>
  <c r="J117"/>
  <c i="8" r="BK168"/>
  <c r="J166"/>
  <c r="BK164"/>
  <c r="J160"/>
  <c r="BK155"/>
  <c r="BK151"/>
  <c r="J147"/>
  <c r="J145"/>
  <c r="J143"/>
  <c r="J135"/>
  <c r="J133"/>
  <c r="BK131"/>
  <c r="J129"/>
  <c r="BK123"/>
  <c r="J121"/>
  <c r="BK117"/>
  <c i="7" r="J173"/>
  <c r="BK169"/>
  <c r="BK146"/>
  <c r="J142"/>
  <c r="J138"/>
  <c r="BK134"/>
  <c r="BK119"/>
  <c i="6" r="J167"/>
  <c r="J158"/>
  <c r="BK156"/>
  <c r="J152"/>
  <c r="J146"/>
  <c r="J140"/>
  <c r="J129"/>
  <c i="5" r="J177"/>
  <c r="J169"/>
  <c r="J162"/>
  <c r="BK158"/>
  <c r="J158"/>
  <c r="J156"/>
  <c r="BK154"/>
  <c r="BK152"/>
  <c r="BK146"/>
  <c r="J133"/>
  <c r="BK130"/>
  <c r="J127"/>
  <c i="4" r="J161"/>
  <c r="BK153"/>
  <c r="J126"/>
  <c i="3" r="BK175"/>
  <c r="J167"/>
  <c r="BK165"/>
  <c r="J160"/>
  <c r="J156"/>
  <c r="J148"/>
  <c r="BK144"/>
  <c r="BK140"/>
  <c r="J136"/>
  <c r="BK121"/>
  <c r="J119"/>
  <c i="2" r="J166"/>
  <c r="BK157"/>
  <c r="J153"/>
  <c r="J149"/>
  <c r="J147"/>
  <c r="BK121"/>
  <c i="8" r="J170"/>
  <c r="BK166"/>
  <c r="J164"/>
  <c r="BK162"/>
  <c r="BK157"/>
  <c r="BK153"/>
  <c r="J151"/>
  <c r="J149"/>
  <c r="BK147"/>
  <c r="BK145"/>
  <c r="BK141"/>
  <c r="J139"/>
  <c r="BK137"/>
  <c r="BK135"/>
  <c r="BK133"/>
  <c r="BK129"/>
  <c r="J126"/>
  <c r="J123"/>
  <c r="BK121"/>
  <c r="J119"/>
  <c i="7" r="J175"/>
  <c r="J169"/>
  <c r="BK156"/>
  <c r="J148"/>
  <c r="BK136"/>
  <c r="J123"/>
  <c r="J121"/>
  <c i="6" r="J171"/>
  <c r="BK169"/>
  <c r="J136"/>
  <c r="BK134"/>
  <c r="J119"/>
  <c i="5" r="BK166"/>
  <c r="BK150"/>
  <c r="BK136"/>
  <c i="4" r="BK178"/>
  <c r="BK172"/>
  <c r="J168"/>
  <c r="J163"/>
  <c r="J151"/>
  <c i="3" r="J173"/>
  <c r="J150"/>
  <c r="J146"/>
  <c i="2" r="J160"/>
  <c r="BK141"/>
  <c r="J139"/>
  <c r="J129"/>
  <c r="J123"/>
  <c r="J119"/>
  <c i="7" r="BK175"/>
  <c r="J165"/>
  <c r="J154"/>
  <c r="J144"/>
  <c r="BK123"/>
  <c r="J117"/>
  <c i="6" r="BK173"/>
  <c r="J165"/>
  <c r="BK160"/>
  <c r="J156"/>
  <c r="BK154"/>
  <c r="BK142"/>
  <c r="BK140"/>
  <c r="BK129"/>
  <c r="J123"/>
  <c i="5" r="BK177"/>
  <c r="J171"/>
  <c r="J164"/>
  <c r="J160"/>
  <c r="J154"/>
  <c r="J152"/>
  <c r="J146"/>
  <c r="BK133"/>
  <c r="J125"/>
  <c r="J123"/>
  <c i="4" r="J178"/>
  <c r="BK159"/>
  <c r="BK157"/>
  <c r="BK155"/>
  <c r="BK151"/>
  <c r="J143"/>
  <c r="J129"/>
  <c r="J121"/>
  <c r="BK117"/>
  <c i="3" r="BK171"/>
  <c r="J162"/>
  <c r="BK154"/>
  <c r="BK146"/>
  <c r="BK138"/>
  <c r="J134"/>
  <c r="BK126"/>
  <c i="2" r="BK170"/>
  <c r="J168"/>
  <c r="J157"/>
  <c r="J151"/>
  <c r="BK145"/>
  <c r="BK143"/>
  <c r="BK139"/>
  <c r="BK137"/>
  <c r="BK133"/>
  <c r="BK131"/>
  <c r="BK126"/>
  <c i="8" r="J168"/>
  <c r="J162"/>
  <c r="BK160"/>
  <c r="J157"/>
  <c r="J155"/>
  <c r="J153"/>
  <c r="BK149"/>
  <c r="BK143"/>
  <c r="J141"/>
  <c r="BK139"/>
  <c r="J137"/>
  <c r="J131"/>
  <c r="BK126"/>
  <c r="BK119"/>
  <c r="J117"/>
  <c i="7" r="J162"/>
  <c r="BK158"/>
  <c r="BK150"/>
  <c r="BK148"/>
  <c r="J140"/>
  <c r="J136"/>
  <c r="BK129"/>
  <c r="BK126"/>
  <c r="J119"/>
  <c i="6" r="BK171"/>
  <c r="J169"/>
  <c r="J160"/>
  <c r="J154"/>
  <c r="BK152"/>
  <c r="J142"/>
  <c r="BK132"/>
  <c i="5" r="BK179"/>
  <c r="BK173"/>
  <c r="J166"/>
  <c r="BK142"/>
  <c r="J140"/>
  <c r="J121"/>
  <c i="4" r="BK174"/>
  <c r="J172"/>
  <c r="BK139"/>
  <c r="BK137"/>
  <c i="3" r="J165"/>
  <c r="BK148"/>
  <c r="J132"/>
  <c r="BK123"/>
  <c r="BK119"/>
  <c i="2" r="J155"/>
  <c r="J133"/>
  <c r="J131"/>
  <c i="8" r="F34"/>
  <c r="F36"/>
  <c r="J34"/>
  <c r="F35"/>
  <c r="F37"/>
  <c i="4" r="BK147"/>
  <c r="BK145"/>
  <c r="J132"/>
  <c r="BK129"/>
  <c i="3" r="BK173"/>
  <c r="BK134"/>
  <c r="J129"/>
  <c i="2" r="J143"/>
  <c r="J141"/>
  <c r="BK119"/>
  <c i="7" r="J171"/>
  <c r="J160"/>
  <c r="J158"/>
  <c r="J156"/>
  <c r="BK154"/>
  <c r="BK152"/>
  <c r="BK142"/>
  <c r="BK140"/>
  <c r="J134"/>
  <c r="J132"/>
  <c r="BK121"/>
  <c r="BK117"/>
  <c i="6" r="BK175"/>
  <c r="J162"/>
  <c r="BK158"/>
  <c r="J150"/>
  <c r="BK148"/>
  <c r="J144"/>
  <c r="BK138"/>
  <c r="J132"/>
  <c r="BK126"/>
  <c i="5" r="J150"/>
  <c r="J142"/>
  <c r="J138"/>
  <c i="4" r="J174"/>
  <c r="BK170"/>
  <c r="J155"/>
  <c r="J149"/>
  <c r="J141"/>
  <c r="BK132"/>
  <c r="J123"/>
  <c r="J119"/>
  <c i="3" r="BK169"/>
  <c r="BK167"/>
  <c r="J152"/>
  <c r="J144"/>
  <c r="BK142"/>
  <c r="BK136"/>
  <c r="J126"/>
  <c r="J117"/>
  <c i="2" r="J164"/>
  <c r="BK162"/>
  <c r="BK160"/>
  <c r="BK155"/>
  <c r="BK153"/>
  <c r="BK151"/>
  <c r="BK129"/>
  <c l="1" r="BK116"/>
  <c r="J116"/>
  <c r="J96"/>
  <c i="4" r="BK116"/>
  <c r="J116"/>
  <c r="J96"/>
  <c i="7" r="BK116"/>
  <c r="J116"/>
  <c r="J96"/>
  <c i="3" r="T116"/>
  <c r="R116"/>
  <c i="4" r="T116"/>
  <c i="6" r="T116"/>
  <c i="7" r="R116"/>
  <c i="5" r="P120"/>
  <c r="P119"/>
  <c r="P118"/>
  <c i="1" r="AU98"/>
  <c i="6" r="R116"/>
  <c i="8" r="BK116"/>
  <c r="J116"/>
  <c r="J96"/>
  <c i="4" r="R116"/>
  <c i="5" r="BK120"/>
  <c r="J120"/>
  <c r="J98"/>
  <c i="6" r="P116"/>
  <c i="1" r="AU99"/>
  <c i="7" r="T116"/>
  <c i="2" r="P116"/>
  <c i="1" r="AU95"/>
  <c i="5" r="R120"/>
  <c r="R119"/>
  <c r="R118"/>
  <c i="3" r="BK116"/>
  <c r="J116"/>
  <c i="5" r="T120"/>
  <c r="T119"/>
  <c r="T118"/>
  <c i="7" r="P116"/>
  <c i="1" r="AU100"/>
  <c i="2" r="T116"/>
  <c i="4" r="P116"/>
  <c i="1" r="AU97"/>
  <c i="6" r="BK116"/>
  <c r="J116"/>
  <c r="J96"/>
  <c i="2" r="R116"/>
  <c i="3" r="P116"/>
  <c i="1" r="AU96"/>
  <c i="2" r="F113"/>
  <c r="BE145"/>
  <c r="BE149"/>
  <c i="3" r="E106"/>
  <c r="BE148"/>
  <c r="BE173"/>
  <c i="4" r="BE126"/>
  <c r="BE143"/>
  <c r="BE145"/>
  <c r="BE147"/>
  <c i="5" r="F92"/>
  <c r="BE133"/>
  <c i="6" r="BE140"/>
  <c r="BE156"/>
  <c r="BE173"/>
  <c r="BE175"/>
  <c i="7" r="E85"/>
  <c r="BE123"/>
  <c r="BE126"/>
  <c r="BE129"/>
  <c r="BE136"/>
  <c r="BE148"/>
  <c r="BE150"/>
  <c r="BE175"/>
  <c i="2" r="BE160"/>
  <c r="BE164"/>
  <c i="3" r="BE121"/>
  <c r="BE123"/>
  <c r="BE140"/>
  <c r="BE154"/>
  <c i="4" r="E106"/>
  <c r="BE119"/>
  <c r="BE139"/>
  <c r="BE149"/>
  <c i="1" r="AW101"/>
  <c i="2" r="BE121"/>
  <c r="BE162"/>
  <c i="3" r="BE126"/>
  <c r="BE142"/>
  <c r="BE144"/>
  <c r="BE150"/>
  <c r="BE156"/>
  <c i="4" r="F113"/>
  <c r="BE132"/>
  <c r="BE163"/>
  <c i="5" r="BE146"/>
  <c i="6" r="J89"/>
  <c i="7" r="BE117"/>
  <c r="BE154"/>
  <c r="BE171"/>
  <c i="8" r="E85"/>
  <c r="J110"/>
  <c r="BE123"/>
  <c r="BE129"/>
  <c r="BE137"/>
  <c r="BE141"/>
  <c r="BE147"/>
  <c r="BE157"/>
  <c i="2" r="E85"/>
  <c r="BE123"/>
  <c i="3" r="F92"/>
  <c r="BE117"/>
  <c r="BE167"/>
  <c r="BE175"/>
  <c i="5" r="E85"/>
  <c r="J112"/>
  <c r="BE130"/>
  <c r="BE142"/>
  <c r="BE148"/>
  <c r="BE175"/>
  <c i="6" r="F92"/>
  <c r="BE134"/>
  <c r="BE138"/>
  <c r="BE158"/>
  <c r="BE171"/>
  <c i="7" r="F92"/>
  <c r="BE121"/>
  <c r="BE138"/>
  <c r="BE140"/>
  <c r="BE142"/>
  <c r="BE152"/>
  <c r="BE156"/>
  <c r="BE162"/>
  <c r="BE167"/>
  <c r="BE169"/>
  <c i="2" r="J89"/>
  <c r="BE151"/>
  <c r="BE166"/>
  <c r="BE170"/>
  <c i="3" r="BE160"/>
  <c r="BE162"/>
  <c i="4" r="J89"/>
  <c r="BE123"/>
  <c r="BE155"/>
  <c r="BE159"/>
  <c r="BE176"/>
  <c i="5" r="BE123"/>
  <c r="BE125"/>
  <c r="BE127"/>
  <c r="BE138"/>
  <c r="BE154"/>
  <c r="BE156"/>
  <c r="BE162"/>
  <c r="BE171"/>
  <c r="BE173"/>
  <c i="6" r="E85"/>
  <c r="BE123"/>
  <c r="BE126"/>
  <c r="BE129"/>
  <c r="BE144"/>
  <c r="BE146"/>
  <c r="BE148"/>
  <c r="BE150"/>
  <c r="BE160"/>
  <c r="BE162"/>
  <c r="BE167"/>
  <c i="7" r="J89"/>
  <c r="BE173"/>
  <c i="8" r="BE117"/>
  <c r="BE119"/>
  <c r="BE126"/>
  <c r="BE131"/>
  <c r="BE133"/>
  <c r="BE135"/>
  <c r="BE139"/>
  <c r="BE143"/>
  <c r="BE145"/>
  <c r="BE151"/>
  <c r="BE155"/>
  <c r="BE162"/>
  <c r="BE166"/>
  <c r="BE170"/>
  <c i="2" r="BE117"/>
  <c r="BE133"/>
  <c r="BE137"/>
  <c r="BE139"/>
  <c r="BE141"/>
  <c i="3" r="J110"/>
  <c r="BE152"/>
  <c r="BE171"/>
  <c i="4" r="BE121"/>
  <c r="BE141"/>
  <c r="BE157"/>
  <c r="BE165"/>
  <c i="5" r="BE136"/>
  <c r="BE140"/>
  <c r="BE144"/>
  <c r="BE160"/>
  <c i="6" r="BE121"/>
  <c r="BE136"/>
  <c r="BE154"/>
  <c r="BE165"/>
  <c i="7" r="BE158"/>
  <c i="8" r="F92"/>
  <c r="BE121"/>
  <c r="BE149"/>
  <c r="BE153"/>
  <c r="BE160"/>
  <c r="BE164"/>
  <c r="BE168"/>
  <c i="1" r="BA101"/>
  <c i="2" r="BE147"/>
  <c r="BE157"/>
  <c r="BE168"/>
  <c i="3" r="BE134"/>
  <c r="BE136"/>
  <c r="BE138"/>
  <c r="BE146"/>
  <c r="BE165"/>
  <c i="4" r="BE117"/>
  <c r="BE135"/>
  <c r="BE151"/>
  <c r="BE153"/>
  <c r="BE161"/>
  <c r="BE172"/>
  <c r="BE174"/>
  <c i="5" r="BE121"/>
  <c r="BE158"/>
  <c r="BE166"/>
  <c r="BE169"/>
  <c r="BE177"/>
  <c i="6" r="BE142"/>
  <c r="BE169"/>
  <c i="7" r="BE146"/>
  <c r="BE160"/>
  <c r="BE165"/>
  <c i="1" r="BB101"/>
  <c i="2" r="BE126"/>
  <c r="BE129"/>
  <c r="BE131"/>
  <c r="BE135"/>
  <c i="3" r="BE119"/>
  <c r="BE158"/>
  <c i="4" r="BE129"/>
  <c r="BE178"/>
  <c i="6" r="BE117"/>
  <c r="BE119"/>
  <c r="BE132"/>
  <c r="BE152"/>
  <c i="7" r="BE119"/>
  <c r="BE132"/>
  <c r="BE134"/>
  <c r="BE144"/>
  <c i="1" r="BC101"/>
  <c i="2" r="BE119"/>
  <c r="BE143"/>
  <c r="BE153"/>
  <c r="BE155"/>
  <c i="3" r="BE129"/>
  <c r="BE132"/>
  <c r="BE169"/>
  <c i="4" r="BE137"/>
  <c r="BE168"/>
  <c r="BE170"/>
  <c i="5" r="BE150"/>
  <c r="BE152"/>
  <c r="BE164"/>
  <c r="BE179"/>
  <c i="1" r="BD101"/>
  <c i="3" r="F34"/>
  <c i="1" r="BA96"/>
  <c i="7" r="F36"/>
  <c i="1" r="BC100"/>
  <c i="2" r="F34"/>
  <c i="1" r="BA95"/>
  <c i="7" r="F35"/>
  <c i="1" r="BB100"/>
  <c i="2" r="J34"/>
  <c i="1" r="AW95"/>
  <c i="4" r="F34"/>
  <c i="1" r="BA97"/>
  <c i="2" r="F35"/>
  <c i="1" r="BB95"/>
  <c i="3" r="F35"/>
  <c i="1" r="BB96"/>
  <c i="3" r="F36"/>
  <c i="1" r="BC96"/>
  <c i="6" r="F37"/>
  <c i="1" r="BD99"/>
  <c i="2" r="F36"/>
  <c i="1" r="BC95"/>
  <c i="7" r="F37"/>
  <c i="1" r="BD100"/>
  <c i="5" r="F35"/>
  <c i="1" r="BB98"/>
  <c i="3" r="F37"/>
  <c i="1" r="BD96"/>
  <c i="3" r="J30"/>
  <c i="1" r="AG96"/>
  <c i="5" r="F37"/>
  <c i="1" r="BD98"/>
  <c i="5" r="F36"/>
  <c i="1" r="BC98"/>
  <c i="5" r="F34"/>
  <c i="1" r="BA98"/>
  <c i="4" r="F37"/>
  <c i="1" r="BD97"/>
  <c i="2" r="F37"/>
  <c i="1" r="BD95"/>
  <c i="4" r="F36"/>
  <c i="1" r="BC97"/>
  <c i="6" r="F35"/>
  <c i="1" r="BB99"/>
  <c i="4" r="F35"/>
  <c i="1" r="BB97"/>
  <c i="4" r="J34"/>
  <c i="1" r="AW97"/>
  <c i="5" r="J34"/>
  <c i="1" r="AW98"/>
  <c i="6" r="F34"/>
  <c i="1" r="BA99"/>
  <c i="3" r="J34"/>
  <c i="1" r="AW96"/>
  <c i="6" r="F36"/>
  <c i="1" r="BC99"/>
  <c i="7" r="J34"/>
  <c i="1" r="AW100"/>
  <c i="6" r="J34"/>
  <c i="1" r="AW99"/>
  <c i="7" r="F34"/>
  <c i="1" r="BA100"/>
  <c i="3" l="1" r="J96"/>
  <c i="5" r="BK119"/>
  <c r="J119"/>
  <c r="J97"/>
  <c i="6" r="J30"/>
  <c i="1" r="AG99"/>
  <c i="2" r="J30"/>
  <c i="1" r="AG95"/>
  <c i="8" r="J30"/>
  <c i="1" r="AG101"/>
  <c i="7" r="J30"/>
  <c i="1" r="AG100"/>
  <c i="2" r="J33"/>
  <c i="1" r="AV95"/>
  <c r="AT95"/>
  <c r="BC94"/>
  <c r="W32"/>
  <c r="AU94"/>
  <c i="4" r="J33"/>
  <c i="1" r="AV97"/>
  <c r="AT97"/>
  <c i="7" r="F33"/>
  <c i="1" r="AZ100"/>
  <c i="4" r="J30"/>
  <c i="1" r="AG97"/>
  <c r="AN97"/>
  <c r="BD94"/>
  <c r="W33"/>
  <c i="7" r="J33"/>
  <c i="1" r="AV100"/>
  <c r="AT100"/>
  <c i="5" r="F33"/>
  <c i="1" r="AZ98"/>
  <c i="8" r="J33"/>
  <c i="1" r="AV101"/>
  <c r="AT101"/>
  <c i="4" r="F33"/>
  <c i="1" r="AZ97"/>
  <c r="BB94"/>
  <c r="AX94"/>
  <c i="8" r="F33"/>
  <c i="1" r="AZ101"/>
  <c i="6" r="J33"/>
  <c i="1" r="AV99"/>
  <c r="AT99"/>
  <c i="6" r="F33"/>
  <c i="1" r="AZ99"/>
  <c r="BA94"/>
  <c r="AW94"/>
  <c r="AK30"/>
  <c i="5" r="J33"/>
  <c i="1" r="AV98"/>
  <c r="AT98"/>
  <c i="3" r="F33"/>
  <c i="1" r="AZ96"/>
  <c i="2" r="F33"/>
  <c i="1" r="AZ95"/>
  <c i="3" r="J33"/>
  <c i="1" r="AV96"/>
  <c r="AT96"/>
  <c i="4" l="1" r="J39"/>
  <c i="7" r="J39"/>
  <c i="8" r="J39"/>
  <c i="2" r="J39"/>
  <c i="6" r="J39"/>
  <c i="3" r="J39"/>
  <c i="5" r="BK118"/>
  <c r="J118"/>
  <c r="J96"/>
  <c i="1" r="AN96"/>
  <c r="AN99"/>
  <c r="AN95"/>
  <c r="AN101"/>
  <c r="AN100"/>
  <c r="W31"/>
  <c r="AY94"/>
  <c r="W30"/>
  <c r="AZ94"/>
  <c r="W29"/>
  <c i="5" l="1" r="J30"/>
  <c i="1" r="AG98"/>
  <c r="AN98"/>
  <c r="AV94"/>
  <c r="AK29"/>
  <c i="5" l="1" r="J39"/>
  <c i="1" r="AT94"/>
  <c r="AG94"/>
  <c r="AK26"/>
  <c r="AK35"/>
  <c l="1" r="AN94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<sst xmlns="http://schemas.openxmlformats.org/spreadsheetml/2006/main">
  <si>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</si>
  <si>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</si>
  <si>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</si>
  <si>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</si>
  <si>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</si>
  <si>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{08378e3f-da37-405b-9119-da81bc96f38b}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</si>
  <si>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</si>
  <si>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</si>
  <si>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</si>
  <si>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</si>
  <si>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</si>
  <si>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</si>
  <si>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</si>
  <si>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</si>
  <si>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202604-OTSKP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</si>
  <si>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</si>
  <si>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</si>
  <si>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OPTAK - Zlínský kraj</t>
  </si>
  <si>
    <t>KSO:</t>
  </si>
  <si>
    <t>CC-CZ:</t>
  </si>
  <si>
    <t>Místo:</t>
  </si>
  <si>
    <t>SEE Olomouc</t>
  </si>
  <si>
    <t>Datum:</t>
  </si>
  <si>
    <t>10. 12. 2024</t>
  </si>
  <si>
    <t>Zadavatel:</t>
  </si>
  <si>
    <t>IČ:</t>
  </si>
  <si>
    <t xml:space="preserve"> </t>
  </si>
  <si>
    <t>DIČ:</t>
  </si>
  <si>
    <t>Uchazeč:</t>
  </si>
  <si>
    <t>Vyplň údaj</t>
  </si>
  <si>
    <t>Projektant:</t>
  </si>
  <si>
    <t>True</t>
  </si>
  <si>
    <t>Zpracovatel:</t>
  </si>
  <si>
    <t>Ing. Petr Zajíček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</si>
  <si>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</si>
  <si>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</si>
  <si>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</si>
  <si>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</si>
  <si>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</si>
  <si>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</si>
  <si>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</si>
  <si>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</si>
  <si>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</si>
  <si>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</si>
  <si>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</si>
  <si>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</si>
  <si>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</si>
  <si>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</si>
  <si>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</si>
  <si>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</si>
  <si>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</si>
  <si>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</si>
  <si>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</si>
  <si>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</si>
  <si>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</si>
  <si>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</si>
  <si>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</si>
  <si>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</si>
  <si>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</si>
  <si>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</si>
  <si>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</si>
  <si>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</si>
  <si>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</si>
  <si>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</si>
  <si>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</si>
  <si>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</si>
  <si>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</si>
  <si>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</si>
  <si>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</si>
  <si>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</si>
  <si>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</si>
  <si>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</si>
  <si>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</si>
  <si>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</si>
  <si>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</si>
  <si>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</si>
  <si>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</si>
  <si>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</si>
  <si>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</si>
  <si>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</si>
  <si>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01</t>
  </si>
  <si>
    <t>Valašské Meziříčí</t>
  </si>
  <si>
    <t>STA</t>
  </si>
  <si>
    <t>1</t>
  </si>
  <si>
    <t>{5dfacb95-9e56-4535-9f39-0941d40deb49}</t>
  </si>
  <si>
    <t>2</t>
  </si>
  <si>
    <t>02-03</t>
  </si>
  <si>
    <t>Hulín</t>
  </si>
  <si>
    <t>{da4b915d-8910-4765-984e-e835d52e3d66}</t>
  </si>
  <si>
    <t>04-05</t>
  </si>
  <si>
    <t>Tlumačov</t>
  </si>
  <si>
    <t>{c198140a-3ec0-4091-afd0-b9c741fe7544}</t>
  </si>
  <si>
    <t>06-07</t>
  </si>
  <si>
    <t>Otrokovice</t>
  </si>
  <si>
    <t>{a12be417-0da5-4f01-b09f-5e448d43f269}</t>
  </si>
  <si>
    <t>08</t>
  </si>
  <si>
    <t>Napajedla</t>
  </si>
  <si>
    <t>{f6ee8d88-2d80-4fb4-8b5d-c5f276b39a5b}</t>
  </si>
  <si>
    <t>09</t>
  </si>
  <si>
    <t>Staré Město u UH</t>
  </si>
  <si>
    <t>{4925551f-321a-4459-9e18-f85cb1f930d8}</t>
  </si>
  <si>
    <t>10</t>
  </si>
  <si>
    <t>Zlín</t>
  </si>
  <si>
    <t>{ee51ebc1-c3fc-46c9-9075-2ff4413b17b3}</t>
  </si>
  <si>
    <t>KRYCÍ LIST SOUPISU PRACÍ</t>
  </si>
  <si>
    <t>Objekt:</t>
  </si>
  <si>
    <t>01 - Valašské Meziříčí</t>
  </si>
  <si>
    <t>REKAPITULACE ČLENĚNÍ SOUPISU PRACÍ</t>
  </si>
  <si>
    <t>Kód dílu - Popis</t>
  </si>
  <si>
    <t>Cena celkem [CZK]</t>
  </si>
  <si>
    <t>Náklady ze soupisu prací</t>
  </si>
  <si>
    <t>-1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</si>
  <si>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</si>
  <si>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</si>
  <si>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</si>
  <si>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</si>
  <si>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</si>
  <si>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</si>
  <si>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</si>
  <si>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</si>
  <si>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</si>
  <si>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</si>
  <si>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</si>
  <si>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</si>
  <si>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</si>
  <si>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K</t>
  </si>
  <si>
    <t>741C06</t>
  </si>
  <si>
    <t>VYVEDENÍ UZEMŇOVACÍCH VODIČŮ NA POVRCH/KONSTRUKCI</t>
  </si>
  <si>
    <t>KPL</t>
  </si>
  <si>
    <t>OTSKP 2025</t>
  </si>
  <si>
    <t>16</t>
  </si>
  <si>
    <t>ROZPOCET</t>
  </si>
  <si>
    <t>-1721809850</t>
  </si>
  <si>
    <t>PP</t>
  </si>
  <si>
    <t>741Z92</t>
  </si>
  <si>
    <t>DEMONTÁŽ - ODVOZ (NA LIKVIDACI ODPADŮ NEBO JINÉ URČENÉ MÍSTO)</t>
  </si>
  <si>
    <t>tkm</t>
  </si>
  <si>
    <t>-842029696</t>
  </si>
  <si>
    <t>3</t>
  </si>
  <si>
    <t>742111</t>
  </si>
  <si>
    <t>VEDENÍ SPOJOVACÍ, PAS CU BEZ DRŽÁKŮ DO 500 MM2</t>
  </si>
  <si>
    <t>M</t>
  </si>
  <si>
    <t>1998655729</t>
  </si>
  <si>
    <t>4</t>
  </si>
  <si>
    <t>742I11</t>
  </si>
  <si>
    <t>KABEL NN CU OVLÁDACÍ 7-12ŽÍLOVÝ DO 2,5 MM2</t>
  </si>
  <si>
    <t>1947664838</t>
  </si>
  <si>
    <t>P</t>
  </si>
  <si>
    <t>Poznámka k položce:_x000d_
Doplnění informací z nového transfomrátoru.(Teplota, únik oleje).</t>
  </si>
  <si>
    <t>30</t>
  </si>
  <si>
    <t>745432R1</t>
  </si>
  <si>
    <t>TRANSFORMÁTOR 3-F, 22/0,4 KV, OLEJOVÝ HERMETIZOVANÝ PŘES 160 DO 400 KVA</t>
  </si>
  <si>
    <t>KUS</t>
  </si>
  <si>
    <t>-2062663352</t>
  </si>
  <si>
    <t>Poznámka k položce:_x000d_
Transformátory nízkoztrátové 3-f, 22/0,4 kV (NAŘÍZENÍ KOMISE (EU) č. 548/2014 dle TOS 2)</t>
  </si>
  <si>
    <t>8</t>
  </si>
  <si>
    <t>745451R3</t>
  </si>
  <si>
    <t>ZKRATOVÝ KULOVÝ BOD (SADA 3 KS)</t>
  </si>
  <si>
    <t>1435535201</t>
  </si>
  <si>
    <t>9</t>
  </si>
  <si>
    <t>745803</t>
  </si>
  <si>
    <t>TLUMIČ VIBRACÍ TRANSFORMÁTORU (PODLOŽKY POD KOLEČKA Z ANTIVIBRAČNÍ HMOTY)</t>
  </si>
  <si>
    <t>714903891</t>
  </si>
  <si>
    <t>745804</t>
  </si>
  <si>
    <t>ZARÁŽKA KOLEČEK TRANSFORMÁTORU</t>
  </si>
  <si>
    <t>-370811633</t>
  </si>
  <si>
    <t>11</t>
  </si>
  <si>
    <t>745Z11</t>
  </si>
  <si>
    <t>DEMONTÁŽ - VYPNUTÍ ZAŘÍZENÍ A ZAJIŠTĚNÍ STAVENIŠTĚ, ROZSAH TS NEBO PODOBNÉHO OBJEKTU</t>
  </si>
  <si>
    <t>-443724350</t>
  </si>
  <si>
    <t>31</t>
  </si>
  <si>
    <t>745Z34</t>
  </si>
  <si>
    <t>DEMONTÁŽ TRANSFORMÁTORU VN/NN PŘES 160 KVA</t>
  </si>
  <si>
    <t>880965036</t>
  </si>
  <si>
    <t>13</t>
  </si>
  <si>
    <t>746566</t>
  </si>
  <si>
    <t>SPOJOVACÍ VEDENÍ VN ZAOBLENÉ VČETNĚ DRŽÁKŮ - PRUŽNÁ SPOJKA</t>
  </si>
  <si>
    <t>427721571</t>
  </si>
  <si>
    <t>15</t>
  </si>
  <si>
    <t>747132</t>
  </si>
  <si>
    <t>UVEDENÍ DO PROVOZU TRANSFORMÁTORU OLEJOVÉHO VN/NN DO 1000 KVA</t>
  </si>
  <si>
    <t>-664387810</t>
  </si>
  <si>
    <t>747213</t>
  </si>
  <si>
    <t>CELKOVÁ PROHLÍDKA, ZKOUŠENÍ, MĚŘENÍ A VYHOTOVENÍ VÝCHOZÍ REVIZNÍ ZPRÁVY, PRO OBJEM IN PŘES 500 DO 1000 TIS. KČ</t>
  </si>
  <si>
    <t>-941867403</t>
  </si>
  <si>
    <t>17</t>
  </si>
  <si>
    <t>747214</t>
  </si>
  <si>
    <t>CELKOVÁ PROHLÍDKA, ZKOUŠENÍ, MĚŘENÍ A VYHOTOVENÍ VÝCHOZÍ REVIZNÍ ZPRÁVY, PRO OBJEM IN - PŘÍPLATEK ZA KAŽDÝCH DALŠÍCH I ZAPOČATÝCH 500 TIS. KČ</t>
  </si>
  <si>
    <t>-1078949685</t>
  </si>
  <si>
    <t>18</t>
  </si>
  <si>
    <t>747701</t>
  </si>
  <si>
    <t>DOKONČOVACÍ MONTÁŽNÍ PRÁCE NA ELEKTRICKÉM ZAŘÍZENÍ</t>
  </si>
  <si>
    <t>HOD</t>
  </si>
  <si>
    <t>-429604284</t>
  </si>
  <si>
    <t>19</t>
  </si>
  <si>
    <t>748151</t>
  </si>
  <si>
    <t>BEZPEČNOSTNÍ TABULKA</t>
  </si>
  <si>
    <t>-397355932</t>
  </si>
  <si>
    <t>20</t>
  </si>
  <si>
    <t>748211</t>
  </si>
  <si>
    <t>POVRCHOVÁ ÚPRAVA NÁTĚREM</t>
  </si>
  <si>
    <t>M2</t>
  </si>
  <si>
    <t>1875507984</t>
  </si>
  <si>
    <t>74F250</t>
  </si>
  <si>
    <t>REKONSTRUKCE NÁTĚRŮ STÁVAJÍCÍCH PODPĚR - ODREZIVĚNÍ A OČIŠTĚNÍ (DLE TKP)</t>
  </si>
  <si>
    <t>-227699019</t>
  </si>
  <si>
    <t>22</t>
  </si>
  <si>
    <t>74F323</t>
  </si>
  <si>
    <t>PROTOKOL UTZ</t>
  </si>
  <si>
    <t>-735455665</t>
  </si>
  <si>
    <t>23</t>
  </si>
  <si>
    <t>74F456</t>
  </si>
  <si>
    <t>DEMONTÁŽ PROUDOVÝCH PROPOJENÍ PODÉLNÝCH A PŘÍČNÝCH</t>
  </si>
  <si>
    <t>-1241613857</t>
  </si>
  <si>
    <t>Poznámka k položce:_x000d_
Odpojení strany vn a nn</t>
  </si>
  <si>
    <t>24</t>
  </si>
  <si>
    <t>02940</t>
  </si>
  <si>
    <t>OSTATNÍ POŽADAVKY - VYPRACOVÁNÍ DOKUMENTACE</t>
  </si>
  <si>
    <t>512</t>
  </si>
  <si>
    <t>1216823393</t>
  </si>
  <si>
    <t>25</t>
  </si>
  <si>
    <t>02944</t>
  </si>
  <si>
    <t>OSTAT POŽADAVKY - DOKUMENTACE SKUTEČ PROVEDENÍ V DIGIT FORMĚ</t>
  </si>
  <si>
    <t>-1341319188</t>
  </si>
  <si>
    <t>26</t>
  </si>
  <si>
    <t>02960</t>
  </si>
  <si>
    <t>OSTATNÍ POŽADAVKY - ODBORNÝ DOZOR</t>
  </si>
  <si>
    <t>-447347957</t>
  </si>
  <si>
    <t>27</t>
  </si>
  <si>
    <t>03100</t>
  </si>
  <si>
    <t>ZAŘÍZENÍ STAVENIŠTĚ - ZŘÍZENÍ, PROVOZ, DEMONTÁŽ</t>
  </si>
  <si>
    <t>-227715948</t>
  </si>
  <si>
    <t>28</t>
  </si>
  <si>
    <t>03610</t>
  </si>
  <si>
    <t>DOPRAVNÍ ZAŘÍZENÍ - AUTOMOBILY</t>
  </si>
  <si>
    <t>1513410094</t>
  </si>
  <si>
    <t>29</t>
  </si>
  <si>
    <t>03620</t>
  </si>
  <si>
    <t>DOPRAVNÍ ZAŘÍZENÍ - JEŘÁBY STAVEBNÍ</t>
  </si>
  <si>
    <t>-1214810394</t>
  </si>
  <si>
    <t>02-03 - Hulín</t>
  </si>
  <si>
    <t>1700048434</t>
  </si>
  <si>
    <t>2137914037</t>
  </si>
  <si>
    <t>2064714186</t>
  </si>
  <si>
    <t>-960670650</t>
  </si>
  <si>
    <t>5</t>
  </si>
  <si>
    <t>743972</t>
  </si>
  <si>
    <t>ÚPRAVA NEBO ROZŠÍŘENÍ SW NA ELEKTRODISPEČINKU PRO ZOBRAZENÍ A VÝPIS HLÁŠEK Z TECHNOLOGIE DŘT,SKŘ,DDTS</t>
  </si>
  <si>
    <t>-506510687</t>
  </si>
  <si>
    <t>-577599509</t>
  </si>
  <si>
    <t>-1503025471</t>
  </si>
  <si>
    <t>-268332828</t>
  </si>
  <si>
    <t>-135985145</t>
  </si>
  <si>
    <t>698670409</t>
  </si>
  <si>
    <t>745Z33</t>
  </si>
  <si>
    <t>DEMONTÁŽ TRANSFORMÁTORU VN/NN DO 160 KVA</t>
  </si>
  <si>
    <t>OTSKP 2024</t>
  </si>
  <si>
    <t>-1133554185</t>
  </si>
  <si>
    <t>-1538805471</t>
  </si>
  <si>
    <t>14</t>
  </si>
  <si>
    <t>746655</t>
  </si>
  <si>
    <t>SW-OVLADAČE KOMUNIKACE, PARAMETRIZACE - PRO NADŘAZENÝ SYSTÉM</t>
  </si>
  <si>
    <t>1796228574</t>
  </si>
  <si>
    <t>-333376311</t>
  </si>
  <si>
    <t>1383517055</t>
  </si>
  <si>
    <t>1404601863</t>
  </si>
  <si>
    <t>-1786648107</t>
  </si>
  <si>
    <t>-267574306</t>
  </si>
  <si>
    <t>-2109008046</t>
  </si>
  <si>
    <t>1602733735</t>
  </si>
  <si>
    <t>-1651388636</t>
  </si>
  <si>
    <t>-389430121</t>
  </si>
  <si>
    <t>-497405790</t>
  </si>
  <si>
    <t>1924260592</t>
  </si>
  <si>
    <t>1377470285</t>
  </si>
  <si>
    <t>292401415</t>
  </si>
  <si>
    <t>1074218490</t>
  </si>
  <si>
    <t>-723875169</t>
  </si>
  <si>
    <t>04-05 - Tlumačov</t>
  </si>
  <si>
    <t>1063164757</t>
  </si>
  <si>
    <t>279687741</t>
  </si>
  <si>
    <t>405258203</t>
  </si>
  <si>
    <t>-1110080916</t>
  </si>
  <si>
    <t>1598752543</t>
  </si>
  <si>
    <t>6</t>
  </si>
  <si>
    <t>745431R1</t>
  </si>
  <si>
    <t>TRANSFORMÁTOR 3-F, 22/0,4 KV, OLEJOVÝ HERMETIZOVANÝ DO 160 KVA</t>
  </si>
  <si>
    <t>-149461859</t>
  </si>
  <si>
    <t>7</t>
  </si>
  <si>
    <t>745431R2</t>
  </si>
  <si>
    <t>119845160</t>
  </si>
  <si>
    <t>111389064</t>
  </si>
  <si>
    <t>1580046354</t>
  </si>
  <si>
    <t>271346321</t>
  </si>
  <si>
    <t>-1646672129</t>
  </si>
  <si>
    <t>473285513</t>
  </si>
  <si>
    <t>-378167861</t>
  </si>
  <si>
    <t>-372538908</t>
  </si>
  <si>
    <t>1466850753</t>
  </si>
  <si>
    <t>40492194</t>
  </si>
  <si>
    <t>1079064931</t>
  </si>
  <si>
    <t>-1554471377</t>
  </si>
  <si>
    <t>585532029</t>
  </si>
  <si>
    <t>-713380243</t>
  </si>
  <si>
    <t>-767795503</t>
  </si>
  <si>
    <t>1914956584</t>
  </si>
  <si>
    <t>-1959202211</t>
  </si>
  <si>
    <t>-1313263402</t>
  </si>
  <si>
    <t>-1542210863</t>
  </si>
  <si>
    <t>490409207</t>
  </si>
  <si>
    <t>-1647243899</t>
  </si>
  <si>
    <t>-1241819432</t>
  </si>
  <si>
    <t>-1750821114</t>
  </si>
  <si>
    <t>06-07 - Otrokovice</t>
  </si>
  <si>
    <t>PSV - Práce a dodávky PSV</t>
  </si>
  <si>
    <t xml:space="preserve">    741 - Elektroinstalace - silnoproud</t>
  </si>
  <si>
    <t>PSV</t>
  </si>
  <si>
    <t>Práce a dodávky PSV</t>
  </si>
  <si>
    <t>741</t>
  </si>
  <si>
    <t>Elektroinstalace - silnoproud</t>
  </si>
  <si>
    <t>616321139</t>
  </si>
  <si>
    <t>575956322</t>
  </si>
  <si>
    <t>1959800589</t>
  </si>
  <si>
    <t>1441877651</t>
  </si>
  <si>
    <t>1426117881</t>
  </si>
  <si>
    <t>-1100514211</t>
  </si>
  <si>
    <t>386530132</t>
  </si>
  <si>
    <t>648348585</t>
  </si>
  <si>
    <t>978311331</t>
  </si>
  <si>
    <t>454454046</t>
  </si>
  <si>
    <t>-1632418348</t>
  </si>
  <si>
    <t>-1464062936</t>
  </si>
  <si>
    <t>-1101210206</t>
  </si>
  <si>
    <t>1851675923</t>
  </si>
  <si>
    <t>-711692156</t>
  </si>
  <si>
    <t>1677676936</t>
  </si>
  <si>
    <t>-885974353</t>
  </si>
  <si>
    <t>-1537444402</t>
  </si>
  <si>
    <t>-1060235741</t>
  </si>
  <si>
    <t>-724256145</t>
  </si>
  <si>
    <t>1151778457</t>
  </si>
  <si>
    <t>-9047524</t>
  </si>
  <si>
    <t>-520512336</t>
  </si>
  <si>
    <t>-413698083</t>
  </si>
  <si>
    <t>-1403773203</t>
  </si>
  <si>
    <t>1798636095</t>
  </si>
  <si>
    <t>-1454650602</t>
  </si>
  <si>
    <t>1615524415</t>
  </si>
  <si>
    <t>08 - Napajedla</t>
  </si>
  <si>
    <t>-266599999</t>
  </si>
  <si>
    <t>-387744309</t>
  </si>
  <si>
    <t>377926111</t>
  </si>
  <si>
    <t>1664843614</t>
  </si>
  <si>
    <t>-913256611</t>
  </si>
  <si>
    <t>1968899093</t>
  </si>
  <si>
    <t>-776359564</t>
  </si>
  <si>
    <t>1219764167</t>
  </si>
  <si>
    <t>-1610943441</t>
  </si>
  <si>
    <t>1532144416</t>
  </si>
  <si>
    <t>766039164</t>
  </si>
  <si>
    <t>1533690065</t>
  </si>
  <si>
    <t>134396029</t>
  </si>
  <si>
    <t>-289330381</t>
  </si>
  <si>
    <t>-466432276</t>
  </si>
  <si>
    <t>-1710640381</t>
  </si>
  <si>
    <t>-508890428</t>
  </si>
  <si>
    <t>-765460866</t>
  </si>
  <si>
    <t>-112514004</t>
  </si>
  <si>
    <t>767494568</t>
  </si>
  <si>
    <t>1853921285</t>
  </si>
  <si>
    <t>-2014181592</t>
  </si>
  <si>
    <t>1931137769</t>
  </si>
  <si>
    <t>-574375423</t>
  </si>
  <si>
    <t>1266233829</t>
  </si>
  <si>
    <t>-773813320</t>
  </si>
  <si>
    <t>-2139773842</t>
  </si>
  <si>
    <t>-18481076</t>
  </si>
  <si>
    <t>09 - Staré Město u UH</t>
  </si>
  <si>
    <t>1901400284</t>
  </si>
  <si>
    <t>-124441732</t>
  </si>
  <si>
    <t>614297033</t>
  </si>
  <si>
    <t>2099588779</t>
  </si>
  <si>
    <t>-687090922</t>
  </si>
  <si>
    <t>-1853028791</t>
  </si>
  <si>
    <t>-1141328915</t>
  </si>
  <si>
    <t>1569493206</t>
  </si>
  <si>
    <t>-1091083423</t>
  </si>
  <si>
    <t>-1303248905</t>
  </si>
  <si>
    <t>134631852</t>
  </si>
  <si>
    <t>-358006444</t>
  </si>
  <si>
    <t>1715613760</t>
  </si>
  <si>
    <t>-844005710</t>
  </si>
  <si>
    <t>1238889771</t>
  </si>
  <si>
    <t>1581388858</t>
  </si>
  <si>
    <t>-927145953</t>
  </si>
  <si>
    <t>899013527</t>
  </si>
  <si>
    <t>-497839997</t>
  </si>
  <si>
    <t>-1077112713</t>
  </si>
  <si>
    <t>-373733553</t>
  </si>
  <si>
    <t>-1587890059</t>
  </si>
  <si>
    <t>1398797039</t>
  </si>
  <si>
    <t>709027251</t>
  </si>
  <si>
    <t>1561176872</t>
  </si>
  <si>
    <t>567106943</t>
  </si>
  <si>
    <t>992511135</t>
  </si>
  <si>
    <t>1799714119</t>
  </si>
  <si>
    <t>10 - Zlín</t>
  </si>
  <si>
    <t>-436303347</t>
  </si>
  <si>
    <t>-1368532525</t>
  </si>
  <si>
    <t>881049662</t>
  </si>
  <si>
    <t>1373606809</t>
  </si>
  <si>
    <t>215558957</t>
  </si>
  <si>
    <t>-534270814</t>
  </si>
  <si>
    <t>1292684191</t>
  </si>
  <si>
    <t>-416138974</t>
  </si>
  <si>
    <t>2051292453</t>
  </si>
  <si>
    <t>-1137366359</t>
  </si>
  <si>
    <t>-1151921153</t>
  </si>
  <si>
    <t>-1197315011</t>
  </si>
  <si>
    <t>-282747066</t>
  </si>
  <si>
    <t>-622299547</t>
  </si>
  <si>
    <t>31610084</t>
  </si>
  <si>
    <t>944063720</t>
  </si>
  <si>
    <t>-1376658822</t>
  </si>
  <si>
    <t>-907248167</t>
  </si>
  <si>
    <t>-2037628629</t>
  </si>
  <si>
    <t>-31983883</t>
  </si>
  <si>
    <t>888804964</t>
  </si>
  <si>
    <t>-966605972</t>
  </si>
  <si>
    <t>-515513454</t>
  </si>
  <si>
    <t>-1303387386</t>
  </si>
  <si>
    <t>-1199385046</t>
  </si>
  <si>
    <t>492212009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</si>
</sst>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5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i/>
      <sz val="7"/>
      <color rgb="FF969696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4" fillId="0" borderId="0" applyNumberFormat="0" applyFill="0" applyBorder="0" applyAlignment="0" applyProtection="0"/>
  </cellStyleXfs>
  <cellXfs count="238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0" fillId="0" borderId="0" xfId="0" applyFont="1" applyAlignment="1" applyProtection="1">
      <alignment horizontal="lef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3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3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4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4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5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5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6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4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18" fillId="0" borderId="14" xfId="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18" fillId="0" borderId="14" xfId="0" applyFont="1" applyBorder="1" applyAlignment="1" applyProtection="1">
      <alignment horizontal="left" vertical="center"/>
    </xf>
    <xf numFmtId="0" fontId="18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19" fillId="4" borderId="6" xfId="0" applyFont="1" applyFill="1" applyBorder="1" applyAlignment="1" applyProtection="1">
      <alignment horizontal="center" vertical="center"/>
    </xf>
    <xf numFmtId="0" fontId="19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19" fillId="4" borderId="7" xfId="0" applyFont="1" applyFill="1" applyBorder="1" applyAlignment="1" applyProtection="1">
      <alignment horizontal="center" vertical="center"/>
    </xf>
    <xf numFmtId="0" fontId="19" fillId="4" borderId="7" xfId="0" applyFont="1" applyFill="1" applyBorder="1" applyAlignment="1" applyProtection="1">
      <alignment horizontal="right" vertical="center"/>
    </xf>
    <xf numFmtId="0" fontId="19" fillId="4" borderId="8" xfId="0" applyFont="1" applyFill="1" applyBorder="1" applyAlignment="1" applyProtection="1">
      <alignment horizontal="left" vertical="center"/>
    </xf>
    <xf numFmtId="0" fontId="19" fillId="4" borderId="0" xfId="0" applyFont="1" applyFill="1" applyAlignment="1" applyProtection="1">
      <alignment horizontal="center" vertical="center"/>
    </xf>
    <xf numFmtId="0" fontId="20" fillId="0" borderId="16" xfId="0" applyFont="1" applyBorder="1" applyAlignment="1" applyProtection="1">
      <alignment horizontal="center" vertical="center" wrapText="1"/>
    </xf>
    <xf numFmtId="0" fontId="20" fillId="0" borderId="17" xfId="0" applyFont="1" applyBorder="1" applyAlignment="1" applyProtection="1">
      <alignment horizontal="center" vertical="center" wrapText="1"/>
    </xf>
    <xf numFmtId="0" fontId="20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1" fillId="0" borderId="0" xfId="0" applyFont="1" applyAlignment="1" applyProtection="1">
      <alignment horizontal="left" vertical="center"/>
    </xf>
    <xf numFmtId="0" fontId="21" fillId="0" borderId="0" xfId="0" applyFont="1" applyAlignment="1" applyProtection="1">
      <alignment vertical="center"/>
    </xf>
    <xf numFmtId="4" fontId="21" fillId="0" borderId="0" xfId="0" applyNumberFormat="1" applyFont="1" applyAlignment="1" applyProtection="1">
      <alignment horizontal="right" vertical="center"/>
    </xf>
    <xf numFmtId="4" fontId="21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17" fillId="0" borderId="14" xfId="0" applyNumberFormat="1" applyFont="1" applyBorder="1" applyAlignment="1" applyProtection="1">
      <alignment vertical="center"/>
    </xf>
    <xf numFmtId="4" fontId="17" fillId="0" borderId="0" xfId="0" applyNumberFormat="1" applyFont="1" applyBorder="1" applyAlignment="1" applyProtection="1">
      <alignment vertical="center"/>
    </xf>
    <xf numFmtId="166" fontId="17" fillId="0" borderId="0" xfId="0" applyNumberFormat="1" applyFont="1" applyBorder="1" applyAlignment="1" applyProtection="1">
      <alignment vertical="center"/>
    </xf>
    <xf numFmtId="4" fontId="17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3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4" fillId="0" borderId="0" xfId="0" applyFont="1" applyAlignment="1" applyProtection="1">
      <alignment vertical="center"/>
    </xf>
    <xf numFmtId="0" fontId="24" fillId="0" borderId="0" xfId="0" applyFont="1" applyAlignment="1" applyProtection="1">
      <alignment horizontal="left" vertical="center" wrapText="1"/>
    </xf>
    <xf numFmtId="0" fontId="25" fillId="0" borderId="0" xfId="0" applyFont="1" applyAlignment="1" applyProtection="1">
      <alignment vertical="center"/>
    </xf>
    <xf numFmtId="4" fontId="25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6" fillId="0" borderId="14" xfId="0" applyNumberFormat="1" applyFont="1" applyBorder="1" applyAlignment="1" applyProtection="1">
      <alignment vertical="center"/>
    </xf>
    <xf numFmtId="4" fontId="26" fillId="0" borderId="0" xfId="0" applyNumberFormat="1" applyFont="1" applyBorder="1" applyAlignment="1" applyProtection="1">
      <alignment vertical="center"/>
    </xf>
    <xf numFmtId="166" fontId="26" fillId="0" borderId="0" xfId="0" applyNumberFormat="1" applyFont="1" applyBorder="1" applyAlignment="1" applyProtection="1">
      <alignment vertical="center"/>
    </xf>
    <xf numFmtId="4" fontId="26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6" fillId="0" borderId="19" xfId="0" applyNumberFormat="1" applyFont="1" applyBorder="1" applyAlignment="1" applyProtection="1">
      <alignment vertical="center"/>
    </xf>
    <xf numFmtId="4" fontId="26" fillId="0" borderId="20" xfId="0" applyNumberFormat="1" applyFont="1" applyBorder="1" applyAlignment="1" applyProtection="1">
      <alignment vertical="center"/>
    </xf>
    <xf numFmtId="166" fontId="26" fillId="0" borderId="20" xfId="0" applyNumberFormat="1" applyFont="1" applyBorder="1" applyAlignment="1" applyProtection="1">
      <alignment vertical="center"/>
    </xf>
    <xf numFmtId="4" fontId="26" fillId="0" borderId="21" xfId="0" applyNumberFormat="1" applyFont="1" applyBorder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0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4" fillId="0" borderId="0" xfId="0" applyFont="1" applyAlignment="1">
      <alignment horizontal="left" vertical="center"/>
    </xf>
    <xf numFmtId="4" fontId="21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18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6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19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19" fillId="4" borderId="0" xfId="0" applyFont="1" applyFill="1" applyAlignment="1" applyProtection="1">
      <alignment horizontal="right" vertical="center"/>
    </xf>
    <xf numFmtId="0" fontId="28" fillId="0" borderId="0" xfId="0" applyFont="1" applyAlignment="1" applyProtection="1">
      <alignment horizontal="left"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19" fillId="4" borderId="16" xfId="0" applyFont="1" applyFill="1" applyBorder="1" applyAlignment="1" applyProtection="1">
      <alignment horizontal="center" vertical="center" wrapText="1"/>
    </xf>
    <xf numFmtId="0" fontId="19" fillId="4" borderId="17" xfId="0" applyFont="1" applyFill="1" applyBorder="1" applyAlignment="1" applyProtection="1">
      <alignment horizontal="center" vertical="center" wrapText="1"/>
    </xf>
    <xf numFmtId="0" fontId="19" fillId="4" borderId="18" xfId="0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1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29" fillId="0" borderId="12" xfId="0" applyNumberFormat="1" applyFont="1" applyBorder="1" applyAlignment="1" applyProtection="1"/>
    <xf numFmtId="166" fontId="29" fillId="0" borderId="13" xfId="0" applyNumberFormat="1" applyFont="1" applyBorder="1" applyAlignment="1" applyProtection="1"/>
    <xf numFmtId="4" fontId="30" fillId="0" borderId="0" xfId="0" applyNumberFormat="1" applyFont="1" applyAlignment="1">
      <alignment vertical="center"/>
    </xf>
    <xf numFmtId="0" fontId="19" fillId="0" borderId="22" xfId="0" applyFont="1" applyBorder="1" applyAlignment="1" applyProtection="1">
      <alignment horizontal="center" vertical="center"/>
    </xf>
    <xf numFmtId="49" fontId="19" fillId="0" borderId="22" xfId="0" applyNumberFormat="1" applyFont="1" applyBorder="1" applyAlignment="1" applyProtection="1">
      <alignment horizontal="left" vertical="center" wrapText="1"/>
    </xf>
    <xf numFmtId="0" fontId="19" fillId="0" borderId="22" xfId="0" applyFont="1" applyBorder="1" applyAlignment="1" applyProtection="1">
      <alignment horizontal="left" vertical="center" wrapText="1"/>
    </xf>
    <xf numFmtId="0" fontId="19" fillId="0" borderId="22" xfId="0" applyFont="1" applyBorder="1" applyAlignment="1" applyProtection="1">
      <alignment horizontal="center" vertical="center" wrapText="1"/>
    </xf>
    <xf numFmtId="167" fontId="19" fillId="0" borderId="22" xfId="0" applyNumberFormat="1" applyFont="1" applyBorder="1" applyAlignment="1" applyProtection="1">
      <alignment vertical="center"/>
    </xf>
    <xf numFmtId="4" fontId="19" fillId="2" borderId="22" xfId="0" applyNumberFormat="1" applyFont="1" applyFill="1" applyBorder="1" applyAlignment="1" applyProtection="1">
      <alignment vertical="center"/>
      <protection locked="0"/>
    </xf>
    <xf numFmtId="4" fontId="19" fillId="0" borderId="22" xfId="0" applyNumberFormat="1" applyFont="1" applyBorder="1" applyAlignment="1" applyProtection="1">
      <alignment vertical="center"/>
    </xf>
    <xf numFmtId="0" fontId="20" fillId="2" borderId="14" xfId="0" applyFont="1" applyFill="1" applyBorder="1" applyAlignment="1" applyProtection="1">
      <alignment horizontal="left" vertical="center"/>
      <protection locked="0"/>
    </xf>
    <xf numFmtId="0" fontId="20" fillId="0" borderId="0" xfId="0" applyFont="1" applyBorder="1" applyAlignment="1" applyProtection="1">
      <alignment horizontal="center" vertical="center"/>
    </xf>
    <xf numFmtId="166" fontId="20" fillId="0" borderId="0" xfId="0" applyNumberFormat="1" applyFont="1" applyBorder="1" applyAlignment="1" applyProtection="1">
      <alignment vertical="center"/>
    </xf>
    <xf numFmtId="166" fontId="20" fillId="0" borderId="15" xfId="0" applyNumberFormat="1" applyFont="1" applyBorder="1" applyAlignment="1" applyProtection="1">
      <alignment vertical="center"/>
    </xf>
    <xf numFmtId="0" fontId="19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1" fillId="0" borderId="0" xfId="0" applyFont="1" applyAlignment="1" applyProtection="1">
      <alignment horizontal="left" vertical="center"/>
    </xf>
    <xf numFmtId="0" fontId="32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33" fillId="0" borderId="0" xfId="0" applyFont="1" applyAlignment="1" applyProtection="1">
      <alignment vertical="center" wrapText="1"/>
    </xf>
    <xf numFmtId="0" fontId="0" fillId="0" borderId="19" xfId="0" applyFont="1" applyBorder="1" applyAlignment="1" applyProtection="1">
      <alignment vertical="center"/>
    </xf>
    <xf numFmtId="0" fontId="0" fillId="0" borderId="20" xfId="0" applyBorder="1" applyAlignment="1" applyProtection="1">
      <alignment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styles" Target="styles.xml" /><Relationship Id="rId10" Type="http://schemas.openxmlformats.org/officeDocument/2006/relationships/theme" Target="theme/theme1.xml" /><Relationship Id="rId11" Type="http://schemas.openxmlformats.org/officeDocument/2006/relationships/calcChain" Target="calcChain.xml" /><Relationship Id="rId12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6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7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8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drawing" Target="../drawings/drawing6.xml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drawing" Target="../drawings/drawing7.xml" /></Relationships>
</file>

<file path=xl/worksheets/_rels/sheet8.xml.rels>&#65279;<?xml version="1.0" encoding="utf-8"?><Relationships xmlns="http://schemas.openxmlformats.org/package/2006/relationships"><Relationship Id="rId1" Type="http://schemas.openxmlformats.org/officeDocument/2006/relationships/drawing" Target="../drawings/drawing8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3" t="s">
        <v>0</v>
      </c>
      <c r="AZ1" s="13" t="s">
        <v>1</v>
      </c>
      <c r="BA1" s="13" t="s">
        <v>2</v>
      </c>
      <c r="BB1" s="13" t="s">
        <v>3</v>
      </c>
      <c r="BT1" s="13" t="s">
        <v>4</v>
      </c>
      <c r="BU1" s="13" t="s">
        <v>4</v>
      </c>
      <c r="BV1" s="13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4" t="s">
        <v>6</v>
      </c>
      <c r="BT2" s="14" t="s">
        <v>7</v>
      </c>
    </row>
    <row r="3" s="1" customFormat="1" ht="6.96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14" t="s">
        <v>6</v>
      </c>
      <c r="BT3" s="14" t="s">
        <v>8</v>
      </c>
    </row>
    <row r="4" s="1" customFormat="1" ht="24.96" customHeight="1">
      <c r="B4" s="18"/>
      <c r="C4" s="19"/>
      <c r="D4" s="20" t="s">
        <v>9</v>
      </c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7"/>
      <c r="AS4" s="21" t="s">
        <v>10</v>
      </c>
      <c r="BE4" s="22" t="s">
        <v>11</v>
      </c>
      <c r="BS4" s="14" t="s">
        <v>12</v>
      </c>
    </row>
    <row r="5" s="1" customFormat="1" ht="12" customHeight="1">
      <c r="B5" s="18"/>
      <c r="C5" s="19"/>
      <c r="D5" s="23" t="s">
        <v>13</v>
      </c>
      <c r="E5" s="19"/>
      <c r="F5" s="19"/>
      <c r="G5" s="19"/>
      <c r="H5" s="19"/>
      <c r="I5" s="19"/>
      <c r="J5" s="19"/>
      <c r="K5" s="24" t="s">
        <v>14</v>
      </c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7"/>
      <c r="BE5" s="25" t="s">
        <v>15</v>
      </c>
      <c r="BS5" s="14" t="s">
        <v>6</v>
      </c>
    </row>
    <row r="6" s="1" customFormat="1" ht="36.96" customHeight="1">
      <c r="B6" s="18"/>
      <c r="C6" s="19"/>
      <c r="D6" s="26" t="s">
        <v>16</v>
      </c>
      <c r="E6" s="19"/>
      <c r="F6" s="19"/>
      <c r="G6" s="19"/>
      <c r="H6" s="19"/>
      <c r="I6" s="19"/>
      <c r="J6" s="19"/>
      <c r="K6" s="27" t="s">
        <v>17</v>
      </c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7"/>
      <c r="BE6" s="28"/>
      <c r="BS6" s="14" t="s">
        <v>6</v>
      </c>
    </row>
    <row r="7" s="1" customFormat="1" ht="12" customHeight="1">
      <c r="B7" s="18"/>
      <c r="C7" s="19"/>
      <c r="D7" s="29" t="s">
        <v>18</v>
      </c>
      <c r="E7" s="19"/>
      <c r="F7" s="19"/>
      <c r="G7" s="19"/>
      <c r="H7" s="19"/>
      <c r="I7" s="19"/>
      <c r="J7" s="19"/>
      <c r="K7" s="24" t="s">
        <v>1</v>
      </c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29" t="s">
        <v>19</v>
      </c>
      <c r="AL7" s="19"/>
      <c r="AM7" s="19"/>
      <c r="AN7" s="24" t="s">
        <v>1</v>
      </c>
      <c r="AO7" s="19"/>
      <c r="AP7" s="19"/>
      <c r="AQ7" s="19"/>
      <c r="AR7" s="17"/>
      <c r="BE7" s="28"/>
      <c r="BS7" s="14" t="s">
        <v>6</v>
      </c>
    </row>
    <row r="8" s="1" customFormat="1" ht="12" customHeight="1">
      <c r="B8" s="18"/>
      <c r="C8" s="19"/>
      <c r="D8" s="29" t="s">
        <v>20</v>
      </c>
      <c r="E8" s="19"/>
      <c r="F8" s="19"/>
      <c r="G8" s="19"/>
      <c r="H8" s="19"/>
      <c r="I8" s="19"/>
      <c r="J8" s="19"/>
      <c r="K8" s="24" t="s">
        <v>21</v>
      </c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29" t="s">
        <v>22</v>
      </c>
      <c r="AL8" s="19"/>
      <c r="AM8" s="19"/>
      <c r="AN8" s="30" t="s">
        <v>23</v>
      </c>
      <c r="AO8" s="19"/>
      <c r="AP8" s="19"/>
      <c r="AQ8" s="19"/>
      <c r="AR8" s="17"/>
      <c r="BE8" s="28"/>
      <c r="BS8" s="14" t="s">
        <v>6</v>
      </c>
    </row>
    <row r="9" s="1" customFormat="1" ht="14.4" customHeight="1">
      <c r="B9" s="18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7"/>
      <c r="BE9" s="28"/>
      <c r="BS9" s="14" t="s">
        <v>6</v>
      </c>
    </row>
    <row r="10" s="1" customFormat="1" ht="12" customHeight="1">
      <c r="B10" s="18"/>
      <c r="C10" s="19"/>
      <c r="D10" s="29" t="s">
        <v>24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29" t="s">
        <v>25</v>
      </c>
      <c r="AL10" s="19"/>
      <c r="AM10" s="19"/>
      <c r="AN10" s="24" t="s">
        <v>1</v>
      </c>
      <c r="AO10" s="19"/>
      <c r="AP10" s="19"/>
      <c r="AQ10" s="19"/>
      <c r="AR10" s="17"/>
      <c r="BE10" s="28"/>
      <c r="BS10" s="14" t="s">
        <v>6</v>
      </c>
    </row>
    <row r="11" s="1" customFormat="1" ht="18.48" customHeight="1">
      <c r="B11" s="18"/>
      <c r="C11" s="19"/>
      <c r="D11" s="19"/>
      <c r="E11" s="24" t="s">
        <v>26</v>
      </c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29" t="s">
        <v>27</v>
      </c>
      <c r="AL11" s="19"/>
      <c r="AM11" s="19"/>
      <c r="AN11" s="24" t="s">
        <v>1</v>
      </c>
      <c r="AO11" s="19"/>
      <c r="AP11" s="19"/>
      <c r="AQ11" s="19"/>
      <c r="AR11" s="17"/>
      <c r="BE11" s="28"/>
      <c r="BS11" s="14" t="s">
        <v>6</v>
      </c>
    </row>
    <row r="12" s="1" customFormat="1" ht="6.96" customHeight="1">
      <c r="B12" s="18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7"/>
      <c r="BE12" s="28"/>
      <c r="BS12" s="14" t="s">
        <v>6</v>
      </c>
    </row>
    <row r="13" s="1" customFormat="1" ht="12" customHeight="1">
      <c r="B13" s="18"/>
      <c r="C13" s="19"/>
      <c r="D13" s="29" t="s">
        <v>28</v>
      </c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29" t="s">
        <v>25</v>
      </c>
      <c r="AL13" s="19"/>
      <c r="AM13" s="19"/>
      <c r="AN13" s="31" t="s">
        <v>29</v>
      </c>
      <c r="AO13" s="19"/>
      <c r="AP13" s="19"/>
      <c r="AQ13" s="19"/>
      <c r="AR13" s="17"/>
      <c r="BE13" s="28"/>
      <c r="BS13" s="14" t="s">
        <v>6</v>
      </c>
    </row>
    <row r="14">
      <c r="B14" s="18"/>
      <c r="C14" s="19"/>
      <c r="D14" s="19"/>
      <c r="E14" s="31" t="s">
        <v>29</v>
      </c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29" t="s">
        <v>27</v>
      </c>
      <c r="AL14" s="19"/>
      <c r="AM14" s="19"/>
      <c r="AN14" s="31" t="s">
        <v>29</v>
      </c>
      <c r="AO14" s="19"/>
      <c r="AP14" s="19"/>
      <c r="AQ14" s="19"/>
      <c r="AR14" s="17"/>
      <c r="BE14" s="28"/>
      <c r="BS14" s="14" t="s">
        <v>6</v>
      </c>
    </row>
    <row r="15" s="1" customFormat="1" ht="6.96" customHeight="1">
      <c r="B15" s="18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7"/>
      <c r="BE15" s="28"/>
      <c r="BS15" s="14" t="s">
        <v>4</v>
      </c>
    </row>
    <row r="16" s="1" customFormat="1" ht="12" customHeight="1">
      <c r="B16" s="18"/>
      <c r="C16" s="19"/>
      <c r="D16" s="29" t="s">
        <v>30</v>
      </c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29" t="s">
        <v>25</v>
      </c>
      <c r="AL16" s="19"/>
      <c r="AM16" s="19"/>
      <c r="AN16" s="24" t="s">
        <v>1</v>
      </c>
      <c r="AO16" s="19"/>
      <c r="AP16" s="19"/>
      <c r="AQ16" s="19"/>
      <c r="AR16" s="17"/>
      <c r="BE16" s="28"/>
      <c r="BS16" s="14" t="s">
        <v>4</v>
      </c>
    </row>
    <row r="17" s="1" customFormat="1" ht="18.48" customHeight="1">
      <c r="B17" s="18"/>
      <c r="C17" s="19"/>
      <c r="D17" s="19"/>
      <c r="E17" s="24" t="s">
        <v>26</v>
      </c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29" t="s">
        <v>27</v>
      </c>
      <c r="AL17" s="19"/>
      <c r="AM17" s="19"/>
      <c r="AN17" s="24" t="s">
        <v>1</v>
      </c>
      <c r="AO17" s="19"/>
      <c r="AP17" s="19"/>
      <c r="AQ17" s="19"/>
      <c r="AR17" s="17"/>
      <c r="BE17" s="28"/>
      <c r="BS17" s="14" t="s">
        <v>31</v>
      </c>
    </row>
    <row r="18" s="1" customFormat="1" ht="6.96" customHeight="1">
      <c r="B18" s="18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7"/>
      <c r="BE18" s="28"/>
      <c r="BS18" s="14" t="s">
        <v>6</v>
      </c>
    </row>
    <row r="19" s="1" customFormat="1" ht="12" customHeight="1">
      <c r="B19" s="18"/>
      <c r="C19" s="19"/>
      <c r="D19" s="29" t="s">
        <v>32</v>
      </c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29" t="s">
        <v>25</v>
      </c>
      <c r="AL19" s="19"/>
      <c r="AM19" s="19"/>
      <c r="AN19" s="24" t="s">
        <v>1</v>
      </c>
      <c r="AO19" s="19"/>
      <c r="AP19" s="19"/>
      <c r="AQ19" s="19"/>
      <c r="AR19" s="17"/>
      <c r="BE19" s="28"/>
      <c r="BS19" s="14" t="s">
        <v>6</v>
      </c>
    </row>
    <row r="20" s="1" customFormat="1" ht="18.48" customHeight="1">
      <c r="B20" s="18"/>
      <c r="C20" s="19"/>
      <c r="D20" s="19"/>
      <c r="E20" s="24" t="s">
        <v>33</v>
      </c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29" t="s">
        <v>27</v>
      </c>
      <c r="AL20" s="19"/>
      <c r="AM20" s="19"/>
      <c r="AN20" s="24" t="s">
        <v>1</v>
      </c>
      <c r="AO20" s="19"/>
      <c r="AP20" s="19"/>
      <c r="AQ20" s="19"/>
      <c r="AR20" s="17"/>
      <c r="BE20" s="28"/>
      <c r="BS20" s="14" t="s">
        <v>31</v>
      </c>
    </row>
    <row r="21" s="1" customFormat="1" ht="6.96" customHeight="1">
      <c r="B21" s="18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7"/>
      <c r="BE21" s="28"/>
    </row>
    <row r="22" s="1" customFormat="1" ht="12" customHeight="1">
      <c r="B22" s="18"/>
      <c r="C22" s="19"/>
      <c r="D22" s="29" t="s">
        <v>34</v>
      </c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7"/>
      <c r="BE22" s="28"/>
    </row>
    <row r="23" s="1" customFormat="1" ht="16.5" customHeight="1">
      <c r="B23" s="18"/>
      <c r="C23" s="19"/>
      <c r="D23" s="19"/>
      <c r="E23" s="33" t="s">
        <v>1</v>
      </c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19"/>
      <c r="AP23" s="19"/>
      <c r="AQ23" s="19"/>
      <c r="AR23" s="17"/>
      <c r="BE23" s="28"/>
    </row>
    <row r="24" s="1" customFormat="1" ht="6.96" customHeight="1">
      <c r="B24" s="18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7"/>
      <c r="BE24" s="28"/>
    </row>
    <row r="25" s="1" customFormat="1" ht="6.96" customHeight="1">
      <c r="B25" s="18"/>
      <c r="C25" s="19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19"/>
      <c r="AQ25" s="19"/>
      <c r="AR25" s="17"/>
      <c r="BE25" s="28"/>
    </row>
    <row r="26" s="2" customFormat="1" ht="25.92" customHeight="1">
      <c r="A26" s="35"/>
      <c r="B26" s="36"/>
      <c r="C26" s="37"/>
      <c r="D26" s="38" t="s">
        <v>35</v>
      </c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40">
        <f>ROUND(AG94,2)</f>
        <v>0</v>
      </c>
      <c r="AL26" s="39"/>
      <c r="AM26" s="39"/>
      <c r="AN26" s="39"/>
      <c r="AO26" s="39"/>
      <c r="AP26" s="37"/>
      <c r="AQ26" s="37"/>
      <c r="AR26" s="41"/>
      <c r="BE26" s="28"/>
    </row>
    <row r="27" s="2" customFormat="1" ht="6.96" customHeight="1">
      <c r="A27" s="35"/>
      <c r="B27" s="36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41"/>
      <c r="BE27" s="28"/>
    </row>
    <row r="28" s="2" customFormat="1">
      <c r="A28" s="35"/>
      <c r="B28" s="36"/>
      <c r="C28" s="37"/>
      <c r="D28" s="37"/>
      <c r="E28" s="37"/>
      <c r="F28" s="37"/>
      <c r="G28" s="37"/>
      <c r="H28" s="37"/>
      <c r="I28" s="37"/>
      <c r="J28" s="37"/>
      <c r="K28" s="37"/>
      <c r="L28" s="42" t="s">
        <v>36</v>
      </c>
      <c r="M28" s="42"/>
      <c r="N28" s="42"/>
      <c r="O28" s="42"/>
      <c r="P28" s="42"/>
      <c r="Q28" s="37"/>
      <c r="R28" s="37"/>
      <c r="S28" s="37"/>
      <c r="T28" s="37"/>
      <c r="U28" s="37"/>
      <c r="V28" s="37"/>
      <c r="W28" s="42" t="s">
        <v>37</v>
      </c>
      <c r="X28" s="42"/>
      <c r="Y28" s="42"/>
      <c r="Z28" s="42"/>
      <c r="AA28" s="42"/>
      <c r="AB28" s="42"/>
      <c r="AC28" s="42"/>
      <c r="AD28" s="42"/>
      <c r="AE28" s="42"/>
      <c r="AF28" s="37"/>
      <c r="AG28" s="37"/>
      <c r="AH28" s="37"/>
      <c r="AI28" s="37"/>
      <c r="AJ28" s="37"/>
      <c r="AK28" s="42" t="s">
        <v>38</v>
      </c>
      <c r="AL28" s="42"/>
      <c r="AM28" s="42"/>
      <c r="AN28" s="42"/>
      <c r="AO28" s="42"/>
      <c r="AP28" s="37"/>
      <c r="AQ28" s="37"/>
      <c r="AR28" s="41"/>
      <c r="BE28" s="28"/>
    </row>
    <row r="29" s="3" customFormat="1" ht="14.4" customHeight="1">
      <c r="A29" s="3"/>
      <c r="B29" s="43"/>
      <c r="C29" s="44"/>
      <c r="D29" s="29" t="s">
        <v>39</v>
      </c>
      <c r="E29" s="44"/>
      <c r="F29" s="29" t="s">
        <v>40</v>
      </c>
      <c r="G29" s="44"/>
      <c r="H29" s="44"/>
      <c r="I29" s="44"/>
      <c r="J29" s="44"/>
      <c r="K29" s="44"/>
      <c r="L29" s="45">
        <v>0.20999999999999999</v>
      </c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6">
        <f>ROUND(AZ94, 2)</f>
        <v>0</v>
      </c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4"/>
      <c r="AK29" s="46">
        <f>ROUND(AV94, 2)</f>
        <v>0</v>
      </c>
      <c r="AL29" s="44"/>
      <c r="AM29" s="44"/>
      <c r="AN29" s="44"/>
      <c r="AO29" s="44"/>
      <c r="AP29" s="44"/>
      <c r="AQ29" s="44"/>
      <c r="AR29" s="47"/>
      <c r="BE29" s="48"/>
    </row>
    <row r="30" s="3" customFormat="1" ht="14.4" customHeight="1">
      <c r="A30" s="3"/>
      <c r="B30" s="43"/>
      <c r="C30" s="44"/>
      <c r="D30" s="44"/>
      <c r="E30" s="44"/>
      <c r="F30" s="29" t="s">
        <v>41</v>
      </c>
      <c r="G30" s="44"/>
      <c r="H30" s="44"/>
      <c r="I30" s="44"/>
      <c r="J30" s="44"/>
      <c r="K30" s="44"/>
      <c r="L30" s="45">
        <v>0.12</v>
      </c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6">
        <f>ROUND(BA94, 2)</f>
        <v>0</v>
      </c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6">
        <f>ROUND(AW94, 2)</f>
        <v>0</v>
      </c>
      <c r="AL30" s="44"/>
      <c r="AM30" s="44"/>
      <c r="AN30" s="44"/>
      <c r="AO30" s="44"/>
      <c r="AP30" s="44"/>
      <c r="AQ30" s="44"/>
      <c r="AR30" s="47"/>
      <c r="BE30" s="48"/>
    </row>
    <row r="31" hidden="1" s="3" customFormat="1" ht="14.4" customHeight="1">
      <c r="A31" s="3"/>
      <c r="B31" s="43"/>
      <c r="C31" s="44"/>
      <c r="D31" s="44"/>
      <c r="E31" s="44"/>
      <c r="F31" s="29" t="s">
        <v>42</v>
      </c>
      <c r="G31" s="44"/>
      <c r="H31" s="44"/>
      <c r="I31" s="44"/>
      <c r="J31" s="44"/>
      <c r="K31" s="44"/>
      <c r="L31" s="45">
        <v>0.20999999999999999</v>
      </c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6">
        <f>ROUND(BB94, 2)</f>
        <v>0</v>
      </c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6">
        <v>0</v>
      </c>
      <c r="AL31" s="44"/>
      <c r="AM31" s="44"/>
      <c r="AN31" s="44"/>
      <c r="AO31" s="44"/>
      <c r="AP31" s="44"/>
      <c r="AQ31" s="44"/>
      <c r="AR31" s="47"/>
      <c r="BE31" s="48"/>
    </row>
    <row r="32" hidden="1" s="3" customFormat="1" ht="14.4" customHeight="1">
      <c r="A32" s="3"/>
      <c r="B32" s="43"/>
      <c r="C32" s="44"/>
      <c r="D32" s="44"/>
      <c r="E32" s="44"/>
      <c r="F32" s="29" t="s">
        <v>43</v>
      </c>
      <c r="G32" s="44"/>
      <c r="H32" s="44"/>
      <c r="I32" s="44"/>
      <c r="J32" s="44"/>
      <c r="K32" s="44"/>
      <c r="L32" s="45">
        <v>0.12</v>
      </c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6">
        <f>ROUND(BC94, 2)</f>
        <v>0</v>
      </c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6">
        <v>0</v>
      </c>
      <c r="AL32" s="44"/>
      <c r="AM32" s="44"/>
      <c r="AN32" s="44"/>
      <c r="AO32" s="44"/>
      <c r="AP32" s="44"/>
      <c r="AQ32" s="44"/>
      <c r="AR32" s="47"/>
      <c r="BE32" s="48"/>
    </row>
    <row r="33" hidden="1" s="3" customFormat="1" ht="14.4" customHeight="1">
      <c r="A33" s="3"/>
      <c r="B33" s="43"/>
      <c r="C33" s="44"/>
      <c r="D33" s="44"/>
      <c r="E33" s="44"/>
      <c r="F33" s="29" t="s">
        <v>44</v>
      </c>
      <c r="G33" s="44"/>
      <c r="H33" s="44"/>
      <c r="I33" s="44"/>
      <c r="J33" s="44"/>
      <c r="K33" s="44"/>
      <c r="L33" s="45">
        <v>0</v>
      </c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6">
        <f>ROUND(BD94, 2)</f>
        <v>0</v>
      </c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  <c r="AI33" s="44"/>
      <c r="AJ33" s="44"/>
      <c r="AK33" s="46">
        <v>0</v>
      </c>
      <c r="AL33" s="44"/>
      <c r="AM33" s="44"/>
      <c r="AN33" s="44"/>
      <c r="AO33" s="44"/>
      <c r="AP33" s="44"/>
      <c r="AQ33" s="44"/>
      <c r="AR33" s="47"/>
      <c r="BE33" s="48"/>
    </row>
    <row r="34" s="2" customFormat="1" ht="6.96" customHeight="1">
      <c r="A34" s="35"/>
      <c r="B34" s="36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41"/>
      <c r="BE34" s="28"/>
    </row>
    <row r="35" s="2" customFormat="1" ht="25.92" customHeight="1">
      <c r="A35" s="35"/>
      <c r="B35" s="36"/>
      <c r="C35" s="49"/>
      <c r="D35" s="50" t="s">
        <v>45</v>
      </c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2" t="s">
        <v>46</v>
      </c>
      <c r="U35" s="51"/>
      <c r="V35" s="51"/>
      <c r="W35" s="51"/>
      <c r="X35" s="53" t="s">
        <v>47</v>
      </c>
      <c r="Y35" s="51"/>
      <c r="Z35" s="51"/>
      <c r="AA35" s="51"/>
      <c r="AB35" s="51"/>
      <c r="AC35" s="51"/>
      <c r="AD35" s="51"/>
      <c r="AE35" s="51"/>
      <c r="AF35" s="51"/>
      <c r="AG35" s="51"/>
      <c r="AH35" s="51"/>
      <c r="AI35" s="51"/>
      <c r="AJ35" s="51"/>
      <c r="AK35" s="54">
        <f>SUM(AK26:AK33)</f>
        <v>0</v>
      </c>
      <c r="AL35" s="51"/>
      <c r="AM35" s="51"/>
      <c r="AN35" s="51"/>
      <c r="AO35" s="55"/>
      <c r="AP35" s="49"/>
      <c r="AQ35" s="49"/>
      <c r="AR35" s="41"/>
      <c r="BE35" s="35"/>
    </row>
    <row r="36" s="2" customFormat="1" ht="6.96" customHeight="1">
      <c r="A36" s="35"/>
      <c r="B36" s="36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41"/>
      <c r="BE36" s="35"/>
    </row>
    <row r="37" s="2" customFormat="1" ht="14.4" customHeight="1">
      <c r="A37" s="35"/>
      <c r="B37" s="36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41"/>
      <c r="BE37" s="35"/>
    </row>
    <row r="38" s="1" customFormat="1" ht="14.4" customHeight="1">
      <c r="B38" s="18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  <c r="AR38" s="17"/>
    </row>
    <row r="39" s="1" customFormat="1" ht="14.4" customHeight="1">
      <c r="B39" s="18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7"/>
    </row>
    <row r="40" s="1" customFormat="1" ht="14.4" customHeight="1">
      <c r="B40" s="18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7"/>
    </row>
    <row r="41" s="1" customFormat="1" ht="14.4" customHeight="1">
      <c r="B41" s="18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7"/>
    </row>
    <row r="42" s="1" customFormat="1" ht="14.4" customHeight="1">
      <c r="B42" s="18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  <c r="AR42" s="17"/>
    </row>
    <row r="43" s="1" customFormat="1" ht="14.4" customHeight="1">
      <c r="B43" s="18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7"/>
    </row>
    <row r="44" s="1" customFormat="1" ht="14.4" customHeight="1">
      <c r="B44" s="18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19"/>
      <c r="AR44" s="17"/>
    </row>
    <row r="45" s="1" customFormat="1" ht="14.4" customHeight="1">
      <c r="B45" s="18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7"/>
    </row>
    <row r="46" s="1" customFormat="1" ht="14.4" customHeight="1">
      <c r="B46" s="18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7"/>
    </row>
    <row r="47" s="1" customFormat="1" ht="14.4" customHeight="1">
      <c r="B47" s="18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  <c r="AR47" s="17"/>
    </row>
    <row r="48" s="1" customFormat="1" ht="14.4" customHeight="1">
      <c r="B48" s="18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19"/>
      <c r="AR48" s="17"/>
    </row>
    <row r="49" s="2" customFormat="1" ht="14.4" customHeight="1">
      <c r="B49" s="56"/>
      <c r="C49" s="57"/>
      <c r="D49" s="58" t="s">
        <v>48</v>
      </c>
      <c r="E49" s="59"/>
      <c r="F49" s="59"/>
      <c r="G49" s="59"/>
      <c r="H49" s="59"/>
      <c r="I49" s="59"/>
      <c r="J49" s="59"/>
      <c r="K49" s="59"/>
      <c r="L49" s="59"/>
      <c r="M49" s="59"/>
      <c r="N49" s="59"/>
      <c r="O49" s="59"/>
      <c r="P49" s="59"/>
      <c r="Q49" s="59"/>
      <c r="R49" s="59"/>
      <c r="S49" s="59"/>
      <c r="T49" s="59"/>
      <c r="U49" s="59"/>
      <c r="V49" s="59"/>
      <c r="W49" s="59"/>
      <c r="X49" s="59"/>
      <c r="Y49" s="59"/>
      <c r="Z49" s="59"/>
      <c r="AA49" s="59"/>
      <c r="AB49" s="59"/>
      <c r="AC49" s="59"/>
      <c r="AD49" s="59"/>
      <c r="AE49" s="59"/>
      <c r="AF49" s="59"/>
      <c r="AG49" s="59"/>
      <c r="AH49" s="58" t="s">
        <v>49</v>
      </c>
      <c r="AI49" s="59"/>
      <c r="AJ49" s="59"/>
      <c r="AK49" s="59"/>
      <c r="AL49" s="59"/>
      <c r="AM49" s="59"/>
      <c r="AN49" s="59"/>
      <c r="AO49" s="59"/>
      <c r="AP49" s="57"/>
      <c r="AQ49" s="57"/>
      <c r="AR49" s="60"/>
    </row>
    <row r="50">
      <c r="B50" s="18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  <c r="AP50" s="19"/>
      <c r="AQ50" s="19"/>
      <c r="AR50" s="17"/>
    </row>
    <row r="51">
      <c r="B51" s="18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  <c r="AP51" s="19"/>
      <c r="AQ51" s="19"/>
      <c r="AR51" s="17"/>
    </row>
    <row r="52">
      <c r="B52" s="18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  <c r="AP52" s="19"/>
      <c r="AQ52" s="19"/>
      <c r="AR52" s="17"/>
    </row>
    <row r="53">
      <c r="B53" s="18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  <c r="AP53" s="19"/>
      <c r="AQ53" s="19"/>
      <c r="AR53" s="17"/>
    </row>
    <row r="54">
      <c r="B54" s="18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  <c r="AP54" s="19"/>
      <c r="AQ54" s="19"/>
      <c r="AR54" s="17"/>
    </row>
    <row r="55">
      <c r="B55" s="18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  <c r="AP55" s="19"/>
      <c r="AQ55" s="19"/>
      <c r="AR55" s="17"/>
    </row>
    <row r="56">
      <c r="B56" s="18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7"/>
    </row>
    <row r="57">
      <c r="B57" s="18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7"/>
    </row>
    <row r="58">
      <c r="B58" s="18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  <c r="AP58" s="19"/>
      <c r="AQ58" s="19"/>
      <c r="AR58" s="17"/>
    </row>
    <row r="59">
      <c r="B59" s="18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19"/>
      <c r="AQ59" s="19"/>
      <c r="AR59" s="17"/>
    </row>
    <row r="60" s="2" customFormat="1">
      <c r="A60" s="35"/>
      <c r="B60" s="36"/>
      <c r="C60" s="37"/>
      <c r="D60" s="61" t="s">
        <v>50</v>
      </c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61" t="s">
        <v>51</v>
      </c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39"/>
      <c r="AH60" s="61" t="s">
        <v>50</v>
      </c>
      <c r="AI60" s="39"/>
      <c r="AJ60" s="39"/>
      <c r="AK60" s="39"/>
      <c r="AL60" s="39"/>
      <c r="AM60" s="61" t="s">
        <v>51</v>
      </c>
      <c r="AN60" s="39"/>
      <c r="AO60" s="39"/>
      <c r="AP60" s="37"/>
      <c r="AQ60" s="37"/>
      <c r="AR60" s="41"/>
      <c r="BE60" s="35"/>
    </row>
    <row r="61">
      <c r="B61" s="18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  <c r="AP61" s="19"/>
      <c r="AQ61" s="19"/>
      <c r="AR61" s="17"/>
    </row>
    <row r="62">
      <c r="B62" s="18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  <c r="AP62" s="19"/>
      <c r="AQ62" s="19"/>
      <c r="AR62" s="17"/>
    </row>
    <row r="63">
      <c r="B63" s="18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  <c r="AO63" s="19"/>
      <c r="AP63" s="19"/>
      <c r="AQ63" s="19"/>
      <c r="AR63" s="17"/>
    </row>
    <row r="64" s="2" customFormat="1">
      <c r="A64" s="35"/>
      <c r="B64" s="36"/>
      <c r="C64" s="37"/>
      <c r="D64" s="58" t="s">
        <v>52</v>
      </c>
      <c r="E64" s="62"/>
      <c r="F64" s="62"/>
      <c r="G64" s="62"/>
      <c r="H64" s="62"/>
      <c r="I64" s="62"/>
      <c r="J64" s="62"/>
      <c r="K64" s="62"/>
      <c r="L64" s="62"/>
      <c r="M64" s="62"/>
      <c r="N64" s="62"/>
      <c r="O64" s="62"/>
      <c r="P64" s="62"/>
      <c r="Q64" s="62"/>
      <c r="R64" s="62"/>
      <c r="S64" s="62"/>
      <c r="T64" s="62"/>
      <c r="U64" s="62"/>
      <c r="V64" s="62"/>
      <c r="W64" s="62"/>
      <c r="X64" s="62"/>
      <c r="Y64" s="62"/>
      <c r="Z64" s="62"/>
      <c r="AA64" s="62"/>
      <c r="AB64" s="62"/>
      <c r="AC64" s="62"/>
      <c r="AD64" s="62"/>
      <c r="AE64" s="62"/>
      <c r="AF64" s="62"/>
      <c r="AG64" s="62"/>
      <c r="AH64" s="58" t="s">
        <v>53</v>
      </c>
      <c r="AI64" s="62"/>
      <c r="AJ64" s="62"/>
      <c r="AK64" s="62"/>
      <c r="AL64" s="62"/>
      <c r="AM64" s="62"/>
      <c r="AN64" s="62"/>
      <c r="AO64" s="62"/>
      <c r="AP64" s="37"/>
      <c r="AQ64" s="37"/>
      <c r="AR64" s="41"/>
      <c r="BE64" s="35"/>
    </row>
    <row r="65">
      <c r="B65" s="18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  <c r="AP65" s="19"/>
      <c r="AQ65" s="19"/>
      <c r="AR65" s="17"/>
    </row>
    <row r="66">
      <c r="B66" s="18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  <c r="AP66" s="19"/>
      <c r="AQ66" s="19"/>
      <c r="AR66" s="17"/>
    </row>
    <row r="67">
      <c r="B67" s="18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AO67" s="19"/>
      <c r="AP67" s="19"/>
      <c r="AQ67" s="19"/>
      <c r="AR67" s="17"/>
    </row>
    <row r="68">
      <c r="B68" s="18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  <c r="AP68" s="19"/>
      <c r="AQ68" s="19"/>
      <c r="AR68" s="17"/>
    </row>
    <row r="69">
      <c r="B69" s="18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  <c r="AO69" s="19"/>
      <c r="AP69" s="19"/>
      <c r="AQ69" s="19"/>
      <c r="AR69" s="17"/>
    </row>
    <row r="70">
      <c r="B70" s="18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  <c r="AP70" s="19"/>
      <c r="AQ70" s="19"/>
      <c r="AR70" s="17"/>
    </row>
    <row r="71">
      <c r="B71" s="18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  <c r="AP71" s="19"/>
      <c r="AQ71" s="19"/>
      <c r="AR71" s="17"/>
    </row>
    <row r="72">
      <c r="B72" s="18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  <c r="AP72" s="19"/>
      <c r="AQ72" s="19"/>
      <c r="AR72" s="17"/>
    </row>
    <row r="73">
      <c r="B73" s="18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  <c r="AP73" s="19"/>
      <c r="AQ73" s="19"/>
      <c r="AR73" s="17"/>
    </row>
    <row r="74">
      <c r="B74" s="18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  <c r="AP74" s="19"/>
      <c r="AQ74" s="19"/>
      <c r="AR74" s="17"/>
    </row>
    <row r="75" s="2" customFormat="1">
      <c r="A75" s="35"/>
      <c r="B75" s="36"/>
      <c r="C75" s="37"/>
      <c r="D75" s="61" t="s">
        <v>50</v>
      </c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61" t="s">
        <v>51</v>
      </c>
      <c r="W75" s="39"/>
      <c r="X75" s="39"/>
      <c r="Y75" s="39"/>
      <c r="Z75" s="39"/>
      <c r="AA75" s="39"/>
      <c r="AB75" s="39"/>
      <c r="AC75" s="39"/>
      <c r="AD75" s="39"/>
      <c r="AE75" s="39"/>
      <c r="AF75" s="39"/>
      <c r="AG75" s="39"/>
      <c r="AH75" s="61" t="s">
        <v>50</v>
      </c>
      <c r="AI75" s="39"/>
      <c r="AJ75" s="39"/>
      <c r="AK75" s="39"/>
      <c r="AL75" s="39"/>
      <c r="AM75" s="61" t="s">
        <v>51</v>
      </c>
      <c r="AN75" s="39"/>
      <c r="AO75" s="39"/>
      <c r="AP75" s="37"/>
      <c r="AQ75" s="37"/>
      <c r="AR75" s="41"/>
      <c r="BE75" s="35"/>
    </row>
    <row r="76" s="2" customFormat="1">
      <c r="A76" s="35"/>
      <c r="B76" s="36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7"/>
      <c r="AP76" s="37"/>
      <c r="AQ76" s="37"/>
      <c r="AR76" s="41"/>
      <c r="BE76" s="35"/>
    </row>
    <row r="77" s="2" customFormat="1" ht="6.96" customHeight="1">
      <c r="A77" s="35"/>
      <c r="B77" s="63"/>
      <c r="C77" s="64"/>
      <c r="D77" s="64"/>
      <c r="E77" s="64"/>
      <c r="F77" s="64"/>
      <c r="G77" s="64"/>
      <c r="H77" s="64"/>
      <c r="I77" s="64"/>
      <c r="J77" s="64"/>
      <c r="K77" s="64"/>
      <c r="L77" s="64"/>
      <c r="M77" s="64"/>
      <c r="N77" s="64"/>
      <c r="O77" s="64"/>
      <c r="P77" s="64"/>
      <c r="Q77" s="64"/>
      <c r="R77" s="64"/>
      <c r="S77" s="64"/>
      <c r="T77" s="64"/>
      <c r="U77" s="64"/>
      <c r="V77" s="64"/>
      <c r="W77" s="64"/>
      <c r="X77" s="64"/>
      <c r="Y77" s="64"/>
      <c r="Z77" s="64"/>
      <c r="AA77" s="64"/>
      <c r="AB77" s="64"/>
      <c r="AC77" s="64"/>
      <c r="AD77" s="64"/>
      <c r="AE77" s="64"/>
      <c r="AF77" s="64"/>
      <c r="AG77" s="64"/>
      <c r="AH77" s="64"/>
      <c r="AI77" s="64"/>
      <c r="AJ77" s="64"/>
      <c r="AK77" s="64"/>
      <c r="AL77" s="64"/>
      <c r="AM77" s="64"/>
      <c r="AN77" s="64"/>
      <c r="AO77" s="64"/>
      <c r="AP77" s="64"/>
      <c r="AQ77" s="64"/>
      <c r="AR77" s="41"/>
      <c r="BE77" s="35"/>
    </row>
    <row r="81" s="2" customFormat="1" ht="6.96" customHeight="1">
      <c r="A81" s="35"/>
      <c r="B81" s="65"/>
      <c r="C81" s="66"/>
      <c r="D81" s="66"/>
      <c r="E81" s="66"/>
      <c r="F81" s="66"/>
      <c r="G81" s="66"/>
      <c r="H81" s="66"/>
      <c r="I81" s="66"/>
      <c r="J81" s="66"/>
      <c r="K81" s="66"/>
      <c r="L81" s="66"/>
      <c r="M81" s="66"/>
      <c r="N81" s="66"/>
      <c r="O81" s="66"/>
      <c r="P81" s="66"/>
      <c r="Q81" s="66"/>
      <c r="R81" s="66"/>
      <c r="S81" s="66"/>
      <c r="T81" s="66"/>
      <c r="U81" s="66"/>
      <c r="V81" s="66"/>
      <c r="W81" s="66"/>
      <c r="X81" s="66"/>
      <c r="Y81" s="66"/>
      <c r="Z81" s="66"/>
      <c r="AA81" s="66"/>
      <c r="AB81" s="66"/>
      <c r="AC81" s="66"/>
      <c r="AD81" s="66"/>
      <c r="AE81" s="66"/>
      <c r="AF81" s="66"/>
      <c r="AG81" s="66"/>
      <c r="AH81" s="66"/>
      <c r="AI81" s="66"/>
      <c r="AJ81" s="66"/>
      <c r="AK81" s="66"/>
      <c r="AL81" s="66"/>
      <c r="AM81" s="66"/>
      <c r="AN81" s="66"/>
      <c r="AO81" s="66"/>
      <c r="AP81" s="66"/>
      <c r="AQ81" s="66"/>
      <c r="AR81" s="41"/>
      <c r="BE81" s="35"/>
    </row>
    <row r="82" s="2" customFormat="1" ht="24.96" customHeight="1">
      <c r="A82" s="35"/>
      <c r="B82" s="36"/>
      <c r="C82" s="20" t="s">
        <v>54</v>
      </c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  <c r="AN82" s="37"/>
      <c r="AO82" s="37"/>
      <c r="AP82" s="37"/>
      <c r="AQ82" s="37"/>
      <c r="AR82" s="41"/>
      <c r="BE82" s="35"/>
    </row>
    <row r="83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  <c r="AM83" s="37"/>
      <c r="AN83" s="37"/>
      <c r="AO83" s="37"/>
      <c r="AP83" s="37"/>
      <c r="AQ83" s="37"/>
      <c r="AR83" s="41"/>
      <c r="BE83" s="35"/>
    </row>
    <row r="84" s="4" customFormat="1" ht="12" customHeight="1">
      <c r="A84" s="4"/>
      <c r="B84" s="67"/>
      <c r="C84" s="29" t="s">
        <v>13</v>
      </c>
      <c r="D84" s="68"/>
      <c r="E84" s="68"/>
      <c r="F84" s="68"/>
      <c r="G84" s="68"/>
      <c r="H84" s="68"/>
      <c r="I84" s="68"/>
      <c r="J84" s="68"/>
      <c r="K84" s="68"/>
      <c r="L84" s="68" t="str">
        <f>K5</f>
        <v>202604-OTSKP</v>
      </c>
      <c r="M84" s="68"/>
      <c r="N84" s="68"/>
      <c r="O84" s="68"/>
      <c r="P84" s="68"/>
      <c r="Q84" s="68"/>
      <c r="R84" s="68"/>
      <c r="S84" s="68"/>
      <c r="T84" s="68"/>
      <c r="U84" s="68"/>
      <c r="V84" s="68"/>
      <c r="W84" s="68"/>
      <c r="X84" s="68"/>
      <c r="Y84" s="68"/>
      <c r="Z84" s="68"/>
      <c r="AA84" s="68"/>
      <c r="AB84" s="68"/>
      <c r="AC84" s="68"/>
      <c r="AD84" s="68"/>
      <c r="AE84" s="68"/>
      <c r="AF84" s="68"/>
      <c r="AG84" s="68"/>
      <c r="AH84" s="68"/>
      <c r="AI84" s="68"/>
      <c r="AJ84" s="68"/>
      <c r="AK84" s="68"/>
      <c r="AL84" s="68"/>
      <c r="AM84" s="68"/>
      <c r="AN84" s="68"/>
      <c r="AO84" s="68"/>
      <c r="AP84" s="68"/>
      <c r="AQ84" s="68"/>
      <c r="AR84" s="69"/>
      <c r="BE84" s="4"/>
    </row>
    <row r="85" s="5" customFormat="1" ht="36.96" customHeight="1">
      <c r="A85" s="5"/>
      <c r="B85" s="70"/>
      <c r="C85" s="71" t="s">
        <v>16</v>
      </c>
      <c r="D85" s="72"/>
      <c r="E85" s="72"/>
      <c r="F85" s="72"/>
      <c r="G85" s="72"/>
      <c r="H85" s="72"/>
      <c r="I85" s="72"/>
      <c r="J85" s="72"/>
      <c r="K85" s="72"/>
      <c r="L85" s="73" t="str">
        <f>K6</f>
        <v>OPTAK - Zlínský kraj</v>
      </c>
      <c r="M85" s="72"/>
      <c r="N85" s="72"/>
      <c r="O85" s="72"/>
      <c r="P85" s="72"/>
      <c r="Q85" s="72"/>
      <c r="R85" s="72"/>
      <c r="S85" s="72"/>
      <c r="T85" s="72"/>
      <c r="U85" s="72"/>
      <c r="V85" s="72"/>
      <c r="W85" s="72"/>
      <c r="X85" s="72"/>
      <c r="Y85" s="72"/>
      <c r="Z85" s="72"/>
      <c r="AA85" s="72"/>
      <c r="AB85" s="72"/>
      <c r="AC85" s="72"/>
      <c r="AD85" s="72"/>
      <c r="AE85" s="72"/>
      <c r="AF85" s="72"/>
      <c r="AG85" s="72"/>
      <c r="AH85" s="72"/>
      <c r="AI85" s="72"/>
      <c r="AJ85" s="72"/>
      <c r="AK85" s="72"/>
      <c r="AL85" s="72"/>
      <c r="AM85" s="72"/>
      <c r="AN85" s="72"/>
      <c r="AO85" s="72"/>
      <c r="AP85" s="72"/>
      <c r="AQ85" s="72"/>
      <c r="AR85" s="74"/>
      <c r="BE85" s="5"/>
    </row>
    <row r="86" s="2" customFormat="1" ht="6.96" customHeight="1">
      <c r="A86" s="35"/>
      <c r="B86" s="36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  <c r="AM86" s="37"/>
      <c r="AN86" s="37"/>
      <c r="AO86" s="37"/>
      <c r="AP86" s="37"/>
      <c r="AQ86" s="37"/>
      <c r="AR86" s="41"/>
      <c r="BE86" s="35"/>
    </row>
    <row r="87" s="2" customFormat="1" ht="12" customHeight="1">
      <c r="A87" s="35"/>
      <c r="B87" s="36"/>
      <c r="C87" s="29" t="s">
        <v>20</v>
      </c>
      <c r="D87" s="37"/>
      <c r="E87" s="37"/>
      <c r="F87" s="37"/>
      <c r="G87" s="37"/>
      <c r="H87" s="37"/>
      <c r="I87" s="37"/>
      <c r="J87" s="37"/>
      <c r="K87" s="37"/>
      <c r="L87" s="75" t="str">
        <f>IF(K8="","",K8)</f>
        <v>SEE Olomouc</v>
      </c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29" t="s">
        <v>22</v>
      </c>
      <c r="AJ87" s="37"/>
      <c r="AK87" s="37"/>
      <c r="AL87" s="37"/>
      <c r="AM87" s="76" t="str">
        <f>IF(AN8= "","",AN8)</f>
        <v>10. 12. 2024</v>
      </c>
      <c r="AN87" s="76"/>
      <c r="AO87" s="37"/>
      <c r="AP87" s="37"/>
      <c r="AQ87" s="37"/>
      <c r="AR87" s="41"/>
      <c r="BE87" s="35"/>
    </row>
    <row r="88" s="2" customFormat="1" ht="6.96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  <c r="AL88" s="37"/>
      <c r="AM88" s="37"/>
      <c r="AN88" s="37"/>
      <c r="AO88" s="37"/>
      <c r="AP88" s="37"/>
      <c r="AQ88" s="37"/>
      <c r="AR88" s="41"/>
      <c r="BE88" s="35"/>
    </row>
    <row r="89" s="2" customFormat="1" ht="15.15" customHeight="1">
      <c r="A89" s="35"/>
      <c r="B89" s="36"/>
      <c r="C89" s="29" t="s">
        <v>24</v>
      </c>
      <c r="D89" s="37"/>
      <c r="E89" s="37"/>
      <c r="F89" s="37"/>
      <c r="G89" s="37"/>
      <c r="H89" s="37"/>
      <c r="I89" s="37"/>
      <c r="J89" s="37"/>
      <c r="K89" s="37"/>
      <c r="L89" s="68" t="str">
        <f>IF(E11= "","",E11)</f>
        <v xml:space="preserve"> </v>
      </c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29" t="s">
        <v>30</v>
      </c>
      <c r="AJ89" s="37"/>
      <c r="AK89" s="37"/>
      <c r="AL89" s="37"/>
      <c r="AM89" s="77" t="str">
        <f>IF(E17="","",E17)</f>
        <v xml:space="preserve"> </v>
      </c>
      <c r="AN89" s="68"/>
      <c r="AO89" s="68"/>
      <c r="AP89" s="68"/>
      <c r="AQ89" s="37"/>
      <c r="AR89" s="41"/>
      <c r="AS89" s="78" t="s">
        <v>55</v>
      </c>
      <c r="AT89" s="79"/>
      <c r="AU89" s="80"/>
      <c r="AV89" s="80"/>
      <c r="AW89" s="80"/>
      <c r="AX89" s="80"/>
      <c r="AY89" s="80"/>
      <c r="AZ89" s="80"/>
      <c r="BA89" s="80"/>
      <c r="BB89" s="80"/>
      <c r="BC89" s="80"/>
      <c r="BD89" s="81"/>
      <c r="BE89" s="35"/>
    </row>
    <row r="90" s="2" customFormat="1" ht="15.15" customHeight="1">
      <c r="A90" s="35"/>
      <c r="B90" s="36"/>
      <c r="C90" s="29" t="s">
        <v>28</v>
      </c>
      <c r="D90" s="37"/>
      <c r="E90" s="37"/>
      <c r="F90" s="37"/>
      <c r="G90" s="37"/>
      <c r="H90" s="37"/>
      <c r="I90" s="37"/>
      <c r="J90" s="37"/>
      <c r="K90" s="37"/>
      <c r="L90" s="68" t="str">
        <f>IF(E14= "Vyplň údaj","",E14)</f>
        <v/>
      </c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29" t="s">
        <v>32</v>
      </c>
      <c r="AJ90" s="37"/>
      <c r="AK90" s="37"/>
      <c r="AL90" s="37"/>
      <c r="AM90" s="77" t="str">
        <f>IF(E20="","",E20)</f>
        <v>Ing. Petr Zajíček</v>
      </c>
      <c r="AN90" s="68"/>
      <c r="AO90" s="68"/>
      <c r="AP90" s="68"/>
      <c r="AQ90" s="37"/>
      <c r="AR90" s="41"/>
      <c r="AS90" s="82"/>
      <c r="AT90" s="83"/>
      <c r="AU90" s="84"/>
      <c r="AV90" s="84"/>
      <c r="AW90" s="84"/>
      <c r="AX90" s="84"/>
      <c r="AY90" s="84"/>
      <c r="AZ90" s="84"/>
      <c r="BA90" s="84"/>
      <c r="BB90" s="84"/>
      <c r="BC90" s="84"/>
      <c r="BD90" s="85"/>
      <c r="BE90" s="35"/>
    </row>
    <row r="91" s="2" customFormat="1" ht="10.8" customHeight="1">
      <c r="A91" s="35"/>
      <c r="B91" s="36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7"/>
      <c r="AL91" s="37"/>
      <c r="AM91" s="37"/>
      <c r="AN91" s="37"/>
      <c r="AO91" s="37"/>
      <c r="AP91" s="37"/>
      <c r="AQ91" s="37"/>
      <c r="AR91" s="41"/>
      <c r="AS91" s="86"/>
      <c r="AT91" s="87"/>
      <c r="AU91" s="88"/>
      <c r="AV91" s="88"/>
      <c r="AW91" s="88"/>
      <c r="AX91" s="88"/>
      <c r="AY91" s="88"/>
      <c r="AZ91" s="88"/>
      <c r="BA91" s="88"/>
      <c r="BB91" s="88"/>
      <c r="BC91" s="88"/>
      <c r="BD91" s="89"/>
      <c r="BE91" s="35"/>
    </row>
    <row r="92" s="2" customFormat="1" ht="29.28" customHeight="1">
      <c r="A92" s="35"/>
      <c r="B92" s="36"/>
      <c r="C92" s="90" t="s">
        <v>56</v>
      </c>
      <c r="D92" s="91"/>
      <c r="E92" s="91"/>
      <c r="F92" s="91"/>
      <c r="G92" s="91"/>
      <c r="H92" s="92"/>
      <c r="I92" s="93" t="s">
        <v>57</v>
      </c>
      <c r="J92" s="91"/>
      <c r="K92" s="91"/>
      <c r="L92" s="91"/>
      <c r="M92" s="91"/>
      <c r="N92" s="91"/>
      <c r="O92" s="91"/>
      <c r="P92" s="91"/>
      <c r="Q92" s="91"/>
      <c r="R92" s="91"/>
      <c r="S92" s="91"/>
      <c r="T92" s="91"/>
      <c r="U92" s="91"/>
      <c r="V92" s="91"/>
      <c r="W92" s="91"/>
      <c r="X92" s="91"/>
      <c r="Y92" s="91"/>
      <c r="Z92" s="91"/>
      <c r="AA92" s="91"/>
      <c r="AB92" s="91"/>
      <c r="AC92" s="91"/>
      <c r="AD92" s="91"/>
      <c r="AE92" s="91"/>
      <c r="AF92" s="91"/>
      <c r="AG92" s="94" t="s">
        <v>58</v>
      </c>
      <c r="AH92" s="91"/>
      <c r="AI92" s="91"/>
      <c r="AJ92" s="91"/>
      <c r="AK92" s="91"/>
      <c r="AL92" s="91"/>
      <c r="AM92" s="91"/>
      <c r="AN92" s="93" t="s">
        <v>59</v>
      </c>
      <c r="AO92" s="91"/>
      <c r="AP92" s="95"/>
      <c r="AQ92" s="96" t="s">
        <v>60</v>
      </c>
      <c r="AR92" s="41"/>
      <c r="AS92" s="97" t="s">
        <v>61</v>
      </c>
      <c r="AT92" s="98" t="s">
        <v>62</v>
      </c>
      <c r="AU92" s="98" t="s">
        <v>63</v>
      </c>
      <c r="AV92" s="98" t="s">
        <v>64</v>
      </c>
      <c r="AW92" s="98" t="s">
        <v>65</v>
      </c>
      <c r="AX92" s="98" t="s">
        <v>66</v>
      </c>
      <c r="AY92" s="98" t="s">
        <v>67</v>
      </c>
      <c r="AZ92" s="98" t="s">
        <v>68</v>
      </c>
      <c r="BA92" s="98" t="s">
        <v>69</v>
      </c>
      <c r="BB92" s="98" t="s">
        <v>70</v>
      </c>
      <c r="BC92" s="98" t="s">
        <v>71</v>
      </c>
      <c r="BD92" s="99" t="s">
        <v>72</v>
      </c>
      <c r="BE92" s="35"/>
    </row>
    <row r="93" s="2" customFormat="1" ht="10.8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37"/>
      <c r="AH93" s="37"/>
      <c r="AI93" s="37"/>
      <c r="AJ93" s="37"/>
      <c r="AK93" s="37"/>
      <c r="AL93" s="37"/>
      <c r="AM93" s="37"/>
      <c r="AN93" s="37"/>
      <c r="AO93" s="37"/>
      <c r="AP93" s="37"/>
      <c r="AQ93" s="37"/>
      <c r="AR93" s="41"/>
      <c r="AS93" s="100"/>
      <c r="AT93" s="101"/>
      <c r="AU93" s="101"/>
      <c r="AV93" s="101"/>
      <c r="AW93" s="101"/>
      <c r="AX93" s="101"/>
      <c r="AY93" s="101"/>
      <c r="AZ93" s="101"/>
      <c r="BA93" s="101"/>
      <c r="BB93" s="101"/>
      <c r="BC93" s="101"/>
      <c r="BD93" s="102"/>
      <c r="BE93" s="35"/>
    </row>
    <row r="94" s="6" customFormat="1" ht="32.4" customHeight="1">
      <c r="A94" s="6"/>
      <c r="B94" s="103"/>
      <c r="C94" s="104" t="s">
        <v>73</v>
      </c>
      <c r="D94" s="105"/>
      <c r="E94" s="105"/>
      <c r="F94" s="105"/>
      <c r="G94" s="105"/>
      <c r="H94" s="105"/>
      <c r="I94" s="105"/>
      <c r="J94" s="105"/>
      <c r="K94" s="105"/>
      <c r="L94" s="105"/>
      <c r="M94" s="105"/>
      <c r="N94" s="105"/>
      <c r="O94" s="105"/>
      <c r="P94" s="105"/>
      <c r="Q94" s="105"/>
      <c r="R94" s="105"/>
      <c r="S94" s="105"/>
      <c r="T94" s="105"/>
      <c r="U94" s="105"/>
      <c r="V94" s="105"/>
      <c r="W94" s="105"/>
      <c r="X94" s="105"/>
      <c r="Y94" s="105"/>
      <c r="Z94" s="105"/>
      <c r="AA94" s="105"/>
      <c r="AB94" s="105"/>
      <c r="AC94" s="105"/>
      <c r="AD94" s="105"/>
      <c r="AE94" s="105"/>
      <c r="AF94" s="105"/>
      <c r="AG94" s="106">
        <f>ROUND(SUM(AG95:AG101),2)</f>
        <v>0</v>
      </c>
      <c r="AH94" s="106"/>
      <c r="AI94" s="106"/>
      <c r="AJ94" s="106"/>
      <c r="AK94" s="106"/>
      <c r="AL94" s="106"/>
      <c r="AM94" s="106"/>
      <c r="AN94" s="107">
        <f>SUM(AG94,AT94)</f>
        <v>0</v>
      </c>
      <c r="AO94" s="107"/>
      <c r="AP94" s="107"/>
      <c r="AQ94" s="108" t="s">
        <v>1</v>
      </c>
      <c r="AR94" s="109"/>
      <c r="AS94" s="110">
        <f>ROUND(SUM(AS95:AS101),2)</f>
        <v>0</v>
      </c>
      <c r="AT94" s="111">
        <f>ROUND(SUM(AV94:AW94),2)</f>
        <v>0</v>
      </c>
      <c r="AU94" s="112">
        <f>ROUND(SUM(AU95:AU101),5)</f>
        <v>0</v>
      </c>
      <c r="AV94" s="111">
        <f>ROUND(AZ94*L29,2)</f>
        <v>0</v>
      </c>
      <c r="AW94" s="111">
        <f>ROUND(BA94*L30,2)</f>
        <v>0</v>
      </c>
      <c r="AX94" s="111">
        <f>ROUND(BB94*L29,2)</f>
        <v>0</v>
      </c>
      <c r="AY94" s="111">
        <f>ROUND(BC94*L30,2)</f>
        <v>0</v>
      </c>
      <c r="AZ94" s="111">
        <f>ROUND(SUM(AZ95:AZ101),2)</f>
        <v>0</v>
      </c>
      <c r="BA94" s="111">
        <f>ROUND(SUM(BA95:BA101),2)</f>
        <v>0</v>
      </c>
      <c r="BB94" s="111">
        <f>ROUND(SUM(BB95:BB101),2)</f>
        <v>0</v>
      </c>
      <c r="BC94" s="111">
        <f>ROUND(SUM(BC95:BC101),2)</f>
        <v>0</v>
      </c>
      <c r="BD94" s="113">
        <f>ROUND(SUM(BD95:BD101),2)</f>
        <v>0</v>
      </c>
      <c r="BE94" s="6"/>
      <c r="BS94" s="114" t="s">
        <v>74</v>
      </c>
      <c r="BT94" s="114" t="s">
        <v>75</v>
      </c>
      <c r="BU94" s="115" t="s">
        <v>76</v>
      </c>
      <c r="BV94" s="114" t="s">
        <v>77</v>
      </c>
      <c r="BW94" s="114" t="s">
        <v>5</v>
      </c>
      <c r="BX94" s="114" t="s">
        <v>78</v>
      </c>
      <c r="CL94" s="114" t="s">
        <v>1</v>
      </c>
    </row>
    <row r="95" s="7" customFormat="1" ht="16.5" customHeight="1">
      <c r="A95" s="116" t="s">
        <v>79</v>
      </c>
      <c r="B95" s="117"/>
      <c r="C95" s="118"/>
      <c r="D95" s="119" t="s">
        <v>80</v>
      </c>
      <c r="E95" s="119"/>
      <c r="F95" s="119"/>
      <c r="G95" s="119"/>
      <c r="H95" s="119"/>
      <c r="I95" s="120"/>
      <c r="J95" s="119" t="s">
        <v>81</v>
      </c>
      <c r="K95" s="119"/>
      <c r="L95" s="119"/>
      <c r="M95" s="119"/>
      <c r="N95" s="119"/>
      <c r="O95" s="119"/>
      <c r="P95" s="119"/>
      <c r="Q95" s="119"/>
      <c r="R95" s="119"/>
      <c r="S95" s="119"/>
      <c r="T95" s="119"/>
      <c r="U95" s="119"/>
      <c r="V95" s="119"/>
      <c r="W95" s="119"/>
      <c r="X95" s="119"/>
      <c r="Y95" s="119"/>
      <c r="Z95" s="119"/>
      <c r="AA95" s="119"/>
      <c r="AB95" s="119"/>
      <c r="AC95" s="119"/>
      <c r="AD95" s="119"/>
      <c r="AE95" s="119"/>
      <c r="AF95" s="119"/>
      <c r="AG95" s="121">
        <f>'01 - Valašské Meziříčí'!J30</f>
        <v>0</v>
      </c>
      <c r="AH95" s="120"/>
      <c r="AI95" s="120"/>
      <c r="AJ95" s="120"/>
      <c r="AK95" s="120"/>
      <c r="AL95" s="120"/>
      <c r="AM95" s="120"/>
      <c r="AN95" s="121">
        <f>SUM(AG95,AT95)</f>
        <v>0</v>
      </c>
      <c r="AO95" s="120"/>
      <c r="AP95" s="120"/>
      <c r="AQ95" s="122" t="s">
        <v>82</v>
      </c>
      <c r="AR95" s="123"/>
      <c r="AS95" s="124">
        <v>0</v>
      </c>
      <c r="AT95" s="125">
        <f>ROUND(SUM(AV95:AW95),2)</f>
        <v>0</v>
      </c>
      <c r="AU95" s="126">
        <f>'01 - Valašské Meziříčí'!P116</f>
        <v>0</v>
      </c>
      <c r="AV95" s="125">
        <f>'01 - Valašské Meziříčí'!J33</f>
        <v>0</v>
      </c>
      <c r="AW95" s="125">
        <f>'01 - Valašské Meziříčí'!J34</f>
        <v>0</v>
      </c>
      <c r="AX95" s="125">
        <f>'01 - Valašské Meziříčí'!J35</f>
        <v>0</v>
      </c>
      <c r="AY95" s="125">
        <f>'01 - Valašské Meziříčí'!J36</f>
        <v>0</v>
      </c>
      <c r="AZ95" s="125">
        <f>'01 - Valašské Meziříčí'!F33</f>
        <v>0</v>
      </c>
      <c r="BA95" s="125">
        <f>'01 - Valašské Meziříčí'!F34</f>
        <v>0</v>
      </c>
      <c r="BB95" s="125">
        <f>'01 - Valašské Meziříčí'!F35</f>
        <v>0</v>
      </c>
      <c r="BC95" s="125">
        <f>'01 - Valašské Meziříčí'!F36</f>
        <v>0</v>
      </c>
      <c r="BD95" s="127">
        <f>'01 - Valašské Meziříčí'!F37</f>
        <v>0</v>
      </c>
      <c r="BE95" s="7"/>
      <c r="BT95" s="128" t="s">
        <v>83</v>
      </c>
      <c r="BV95" s="128" t="s">
        <v>77</v>
      </c>
      <c r="BW95" s="128" t="s">
        <v>84</v>
      </c>
      <c r="BX95" s="128" t="s">
        <v>5</v>
      </c>
      <c r="CL95" s="128" t="s">
        <v>1</v>
      </c>
      <c r="CM95" s="128" t="s">
        <v>85</v>
      </c>
    </row>
    <row r="96" s="7" customFormat="1" ht="16.5" customHeight="1">
      <c r="A96" s="116" t="s">
        <v>79</v>
      </c>
      <c r="B96" s="117"/>
      <c r="C96" s="118"/>
      <c r="D96" s="119" t="s">
        <v>86</v>
      </c>
      <c r="E96" s="119"/>
      <c r="F96" s="119"/>
      <c r="G96" s="119"/>
      <c r="H96" s="119"/>
      <c r="I96" s="120"/>
      <c r="J96" s="119" t="s">
        <v>87</v>
      </c>
      <c r="K96" s="119"/>
      <c r="L96" s="119"/>
      <c r="M96" s="119"/>
      <c r="N96" s="119"/>
      <c r="O96" s="119"/>
      <c r="P96" s="119"/>
      <c r="Q96" s="119"/>
      <c r="R96" s="119"/>
      <c r="S96" s="119"/>
      <c r="T96" s="119"/>
      <c r="U96" s="119"/>
      <c r="V96" s="119"/>
      <c r="W96" s="119"/>
      <c r="X96" s="119"/>
      <c r="Y96" s="119"/>
      <c r="Z96" s="119"/>
      <c r="AA96" s="119"/>
      <c r="AB96" s="119"/>
      <c r="AC96" s="119"/>
      <c r="AD96" s="119"/>
      <c r="AE96" s="119"/>
      <c r="AF96" s="119"/>
      <c r="AG96" s="121">
        <f>'02-03 - Hulín'!J30</f>
        <v>0</v>
      </c>
      <c r="AH96" s="120"/>
      <c r="AI96" s="120"/>
      <c r="AJ96" s="120"/>
      <c r="AK96" s="120"/>
      <c r="AL96" s="120"/>
      <c r="AM96" s="120"/>
      <c r="AN96" s="121">
        <f>SUM(AG96,AT96)</f>
        <v>0</v>
      </c>
      <c r="AO96" s="120"/>
      <c r="AP96" s="120"/>
      <c r="AQ96" s="122" t="s">
        <v>82</v>
      </c>
      <c r="AR96" s="123"/>
      <c r="AS96" s="124">
        <v>0</v>
      </c>
      <c r="AT96" s="125">
        <f>ROUND(SUM(AV96:AW96),2)</f>
        <v>0</v>
      </c>
      <c r="AU96" s="126">
        <f>'02-03 - Hulín'!P116</f>
        <v>0</v>
      </c>
      <c r="AV96" s="125">
        <f>'02-03 - Hulín'!J33</f>
        <v>0</v>
      </c>
      <c r="AW96" s="125">
        <f>'02-03 - Hulín'!J34</f>
        <v>0</v>
      </c>
      <c r="AX96" s="125">
        <f>'02-03 - Hulín'!J35</f>
        <v>0</v>
      </c>
      <c r="AY96" s="125">
        <f>'02-03 - Hulín'!J36</f>
        <v>0</v>
      </c>
      <c r="AZ96" s="125">
        <f>'02-03 - Hulín'!F33</f>
        <v>0</v>
      </c>
      <c r="BA96" s="125">
        <f>'02-03 - Hulín'!F34</f>
        <v>0</v>
      </c>
      <c r="BB96" s="125">
        <f>'02-03 - Hulín'!F35</f>
        <v>0</v>
      </c>
      <c r="BC96" s="125">
        <f>'02-03 - Hulín'!F36</f>
        <v>0</v>
      </c>
      <c r="BD96" s="127">
        <f>'02-03 - Hulín'!F37</f>
        <v>0</v>
      </c>
      <c r="BE96" s="7"/>
      <c r="BT96" s="128" t="s">
        <v>83</v>
      </c>
      <c r="BV96" s="128" t="s">
        <v>77</v>
      </c>
      <c r="BW96" s="128" t="s">
        <v>88</v>
      </c>
      <c r="BX96" s="128" t="s">
        <v>5</v>
      </c>
      <c r="CL96" s="128" t="s">
        <v>1</v>
      </c>
      <c r="CM96" s="128" t="s">
        <v>85</v>
      </c>
    </row>
    <row r="97" s="7" customFormat="1" ht="16.5" customHeight="1">
      <c r="A97" s="116" t="s">
        <v>79</v>
      </c>
      <c r="B97" s="117"/>
      <c r="C97" s="118"/>
      <c r="D97" s="119" t="s">
        <v>89</v>
      </c>
      <c r="E97" s="119"/>
      <c r="F97" s="119"/>
      <c r="G97" s="119"/>
      <c r="H97" s="119"/>
      <c r="I97" s="120"/>
      <c r="J97" s="119" t="s">
        <v>90</v>
      </c>
      <c r="K97" s="119"/>
      <c r="L97" s="119"/>
      <c r="M97" s="119"/>
      <c r="N97" s="119"/>
      <c r="O97" s="119"/>
      <c r="P97" s="119"/>
      <c r="Q97" s="119"/>
      <c r="R97" s="119"/>
      <c r="S97" s="119"/>
      <c r="T97" s="119"/>
      <c r="U97" s="119"/>
      <c r="V97" s="119"/>
      <c r="W97" s="119"/>
      <c r="X97" s="119"/>
      <c r="Y97" s="119"/>
      <c r="Z97" s="119"/>
      <c r="AA97" s="119"/>
      <c r="AB97" s="119"/>
      <c r="AC97" s="119"/>
      <c r="AD97" s="119"/>
      <c r="AE97" s="119"/>
      <c r="AF97" s="119"/>
      <c r="AG97" s="121">
        <f>'04-05 - Tlumačov'!J30</f>
        <v>0</v>
      </c>
      <c r="AH97" s="120"/>
      <c r="AI97" s="120"/>
      <c r="AJ97" s="120"/>
      <c r="AK97" s="120"/>
      <c r="AL97" s="120"/>
      <c r="AM97" s="120"/>
      <c r="AN97" s="121">
        <f>SUM(AG97,AT97)</f>
        <v>0</v>
      </c>
      <c r="AO97" s="120"/>
      <c r="AP97" s="120"/>
      <c r="AQ97" s="122" t="s">
        <v>82</v>
      </c>
      <c r="AR97" s="123"/>
      <c r="AS97" s="124">
        <v>0</v>
      </c>
      <c r="AT97" s="125">
        <f>ROUND(SUM(AV97:AW97),2)</f>
        <v>0</v>
      </c>
      <c r="AU97" s="126">
        <f>'04-05 - Tlumačov'!P116</f>
        <v>0</v>
      </c>
      <c r="AV97" s="125">
        <f>'04-05 - Tlumačov'!J33</f>
        <v>0</v>
      </c>
      <c r="AW97" s="125">
        <f>'04-05 - Tlumačov'!J34</f>
        <v>0</v>
      </c>
      <c r="AX97" s="125">
        <f>'04-05 - Tlumačov'!J35</f>
        <v>0</v>
      </c>
      <c r="AY97" s="125">
        <f>'04-05 - Tlumačov'!J36</f>
        <v>0</v>
      </c>
      <c r="AZ97" s="125">
        <f>'04-05 - Tlumačov'!F33</f>
        <v>0</v>
      </c>
      <c r="BA97" s="125">
        <f>'04-05 - Tlumačov'!F34</f>
        <v>0</v>
      </c>
      <c r="BB97" s="125">
        <f>'04-05 - Tlumačov'!F35</f>
        <v>0</v>
      </c>
      <c r="BC97" s="125">
        <f>'04-05 - Tlumačov'!F36</f>
        <v>0</v>
      </c>
      <c r="BD97" s="127">
        <f>'04-05 - Tlumačov'!F37</f>
        <v>0</v>
      </c>
      <c r="BE97" s="7"/>
      <c r="BT97" s="128" t="s">
        <v>83</v>
      </c>
      <c r="BV97" s="128" t="s">
        <v>77</v>
      </c>
      <c r="BW97" s="128" t="s">
        <v>91</v>
      </c>
      <c r="BX97" s="128" t="s">
        <v>5</v>
      </c>
      <c r="CL97" s="128" t="s">
        <v>1</v>
      </c>
      <c r="CM97" s="128" t="s">
        <v>85</v>
      </c>
    </row>
    <row r="98" s="7" customFormat="1" ht="16.5" customHeight="1">
      <c r="A98" s="116" t="s">
        <v>79</v>
      </c>
      <c r="B98" s="117"/>
      <c r="C98" s="118"/>
      <c r="D98" s="119" t="s">
        <v>92</v>
      </c>
      <c r="E98" s="119"/>
      <c r="F98" s="119"/>
      <c r="G98" s="119"/>
      <c r="H98" s="119"/>
      <c r="I98" s="120"/>
      <c r="J98" s="119" t="s">
        <v>93</v>
      </c>
      <c r="K98" s="119"/>
      <c r="L98" s="119"/>
      <c r="M98" s="119"/>
      <c r="N98" s="119"/>
      <c r="O98" s="119"/>
      <c r="P98" s="119"/>
      <c r="Q98" s="119"/>
      <c r="R98" s="119"/>
      <c r="S98" s="119"/>
      <c r="T98" s="119"/>
      <c r="U98" s="119"/>
      <c r="V98" s="119"/>
      <c r="W98" s="119"/>
      <c r="X98" s="119"/>
      <c r="Y98" s="119"/>
      <c r="Z98" s="119"/>
      <c r="AA98" s="119"/>
      <c r="AB98" s="119"/>
      <c r="AC98" s="119"/>
      <c r="AD98" s="119"/>
      <c r="AE98" s="119"/>
      <c r="AF98" s="119"/>
      <c r="AG98" s="121">
        <f>'06-07 - Otrokovice'!J30</f>
        <v>0</v>
      </c>
      <c r="AH98" s="120"/>
      <c r="AI98" s="120"/>
      <c r="AJ98" s="120"/>
      <c r="AK98" s="120"/>
      <c r="AL98" s="120"/>
      <c r="AM98" s="120"/>
      <c r="AN98" s="121">
        <f>SUM(AG98,AT98)</f>
        <v>0</v>
      </c>
      <c r="AO98" s="120"/>
      <c r="AP98" s="120"/>
      <c r="AQ98" s="122" t="s">
        <v>82</v>
      </c>
      <c r="AR98" s="123"/>
      <c r="AS98" s="124">
        <v>0</v>
      </c>
      <c r="AT98" s="125">
        <f>ROUND(SUM(AV98:AW98),2)</f>
        <v>0</v>
      </c>
      <c r="AU98" s="126">
        <f>'06-07 - Otrokovice'!P118</f>
        <v>0</v>
      </c>
      <c r="AV98" s="125">
        <f>'06-07 - Otrokovice'!J33</f>
        <v>0</v>
      </c>
      <c r="AW98" s="125">
        <f>'06-07 - Otrokovice'!J34</f>
        <v>0</v>
      </c>
      <c r="AX98" s="125">
        <f>'06-07 - Otrokovice'!J35</f>
        <v>0</v>
      </c>
      <c r="AY98" s="125">
        <f>'06-07 - Otrokovice'!J36</f>
        <v>0</v>
      </c>
      <c r="AZ98" s="125">
        <f>'06-07 - Otrokovice'!F33</f>
        <v>0</v>
      </c>
      <c r="BA98" s="125">
        <f>'06-07 - Otrokovice'!F34</f>
        <v>0</v>
      </c>
      <c r="BB98" s="125">
        <f>'06-07 - Otrokovice'!F35</f>
        <v>0</v>
      </c>
      <c r="BC98" s="125">
        <f>'06-07 - Otrokovice'!F36</f>
        <v>0</v>
      </c>
      <c r="BD98" s="127">
        <f>'06-07 - Otrokovice'!F37</f>
        <v>0</v>
      </c>
      <c r="BE98" s="7"/>
      <c r="BT98" s="128" t="s">
        <v>83</v>
      </c>
      <c r="BV98" s="128" t="s">
        <v>77</v>
      </c>
      <c r="BW98" s="128" t="s">
        <v>94</v>
      </c>
      <c r="BX98" s="128" t="s">
        <v>5</v>
      </c>
      <c r="CL98" s="128" t="s">
        <v>1</v>
      </c>
      <c r="CM98" s="128" t="s">
        <v>85</v>
      </c>
    </row>
    <row r="99" s="7" customFormat="1" ht="16.5" customHeight="1">
      <c r="A99" s="116" t="s">
        <v>79</v>
      </c>
      <c r="B99" s="117"/>
      <c r="C99" s="118"/>
      <c r="D99" s="119" t="s">
        <v>95</v>
      </c>
      <c r="E99" s="119"/>
      <c r="F99" s="119"/>
      <c r="G99" s="119"/>
      <c r="H99" s="119"/>
      <c r="I99" s="120"/>
      <c r="J99" s="119" t="s">
        <v>96</v>
      </c>
      <c r="K99" s="119"/>
      <c r="L99" s="119"/>
      <c r="M99" s="119"/>
      <c r="N99" s="119"/>
      <c r="O99" s="119"/>
      <c r="P99" s="119"/>
      <c r="Q99" s="119"/>
      <c r="R99" s="119"/>
      <c r="S99" s="119"/>
      <c r="T99" s="119"/>
      <c r="U99" s="119"/>
      <c r="V99" s="119"/>
      <c r="W99" s="119"/>
      <c r="X99" s="119"/>
      <c r="Y99" s="119"/>
      <c r="Z99" s="119"/>
      <c r="AA99" s="119"/>
      <c r="AB99" s="119"/>
      <c r="AC99" s="119"/>
      <c r="AD99" s="119"/>
      <c r="AE99" s="119"/>
      <c r="AF99" s="119"/>
      <c r="AG99" s="121">
        <f>'08 - Napajedla'!J30</f>
        <v>0</v>
      </c>
      <c r="AH99" s="120"/>
      <c r="AI99" s="120"/>
      <c r="AJ99" s="120"/>
      <c r="AK99" s="120"/>
      <c r="AL99" s="120"/>
      <c r="AM99" s="120"/>
      <c r="AN99" s="121">
        <f>SUM(AG99,AT99)</f>
        <v>0</v>
      </c>
      <c r="AO99" s="120"/>
      <c r="AP99" s="120"/>
      <c r="AQ99" s="122" t="s">
        <v>82</v>
      </c>
      <c r="AR99" s="123"/>
      <c r="AS99" s="124">
        <v>0</v>
      </c>
      <c r="AT99" s="125">
        <f>ROUND(SUM(AV99:AW99),2)</f>
        <v>0</v>
      </c>
      <c r="AU99" s="126">
        <f>'08 - Napajedla'!P116</f>
        <v>0</v>
      </c>
      <c r="AV99" s="125">
        <f>'08 - Napajedla'!J33</f>
        <v>0</v>
      </c>
      <c r="AW99" s="125">
        <f>'08 - Napajedla'!J34</f>
        <v>0</v>
      </c>
      <c r="AX99" s="125">
        <f>'08 - Napajedla'!J35</f>
        <v>0</v>
      </c>
      <c r="AY99" s="125">
        <f>'08 - Napajedla'!J36</f>
        <v>0</v>
      </c>
      <c r="AZ99" s="125">
        <f>'08 - Napajedla'!F33</f>
        <v>0</v>
      </c>
      <c r="BA99" s="125">
        <f>'08 - Napajedla'!F34</f>
        <v>0</v>
      </c>
      <c r="BB99" s="125">
        <f>'08 - Napajedla'!F35</f>
        <v>0</v>
      </c>
      <c r="BC99" s="125">
        <f>'08 - Napajedla'!F36</f>
        <v>0</v>
      </c>
      <c r="BD99" s="127">
        <f>'08 - Napajedla'!F37</f>
        <v>0</v>
      </c>
      <c r="BE99" s="7"/>
      <c r="BT99" s="128" t="s">
        <v>83</v>
      </c>
      <c r="BV99" s="128" t="s">
        <v>77</v>
      </c>
      <c r="BW99" s="128" t="s">
        <v>97</v>
      </c>
      <c r="BX99" s="128" t="s">
        <v>5</v>
      </c>
      <c r="CL99" s="128" t="s">
        <v>1</v>
      </c>
      <c r="CM99" s="128" t="s">
        <v>85</v>
      </c>
    </row>
    <row r="100" s="7" customFormat="1" ht="16.5" customHeight="1">
      <c r="A100" s="116" t="s">
        <v>79</v>
      </c>
      <c r="B100" s="117"/>
      <c r="C100" s="118"/>
      <c r="D100" s="119" t="s">
        <v>98</v>
      </c>
      <c r="E100" s="119"/>
      <c r="F100" s="119"/>
      <c r="G100" s="119"/>
      <c r="H100" s="119"/>
      <c r="I100" s="120"/>
      <c r="J100" s="119" t="s">
        <v>99</v>
      </c>
      <c r="K100" s="119"/>
      <c r="L100" s="119"/>
      <c r="M100" s="119"/>
      <c r="N100" s="119"/>
      <c r="O100" s="119"/>
      <c r="P100" s="119"/>
      <c r="Q100" s="119"/>
      <c r="R100" s="119"/>
      <c r="S100" s="119"/>
      <c r="T100" s="119"/>
      <c r="U100" s="119"/>
      <c r="V100" s="119"/>
      <c r="W100" s="119"/>
      <c r="X100" s="119"/>
      <c r="Y100" s="119"/>
      <c r="Z100" s="119"/>
      <c r="AA100" s="119"/>
      <c r="AB100" s="119"/>
      <c r="AC100" s="119"/>
      <c r="AD100" s="119"/>
      <c r="AE100" s="119"/>
      <c r="AF100" s="119"/>
      <c r="AG100" s="121">
        <f>'09 - Staré Město u UH'!J30</f>
        <v>0</v>
      </c>
      <c r="AH100" s="120"/>
      <c r="AI100" s="120"/>
      <c r="AJ100" s="120"/>
      <c r="AK100" s="120"/>
      <c r="AL100" s="120"/>
      <c r="AM100" s="120"/>
      <c r="AN100" s="121">
        <f>SUM(AG100,AT100)</f>
        <v>0</v>
      </c>
      <c r="AO100" s="120"/>
      <c r="AP100" s="120"/>
      <c r="AQ100" s="122" t="s">
        <v>82</v>
      </c>
      <c r="AR100" s="123"/>
      <c r="AS100" s="124">
        <v>0</v>
      </c>
      <c r="AT100" s="125">
        <f>ROUND(SUM(AV100:AW100),2)</f>
        <v>0</v>
      </c>
      <c r="AU100" s="126">
        <f>'09 - Staré Město u UH'!P116</f>
        <v>0</v>
      </c>
      <c r="AV100" s="125">
        <f>'09 - Staré Město u UH'!J33</f>
        <v>0</v>
      </c>
      <c r="AW100" s="125">
        <f>'09 - Staré Město u UH'!J34</f>
        <v>0</v>
      </c>
      <c r="AX100" s="125">
        <f>'09 - Staré Město u UH'!J35</f>
        <v>0</v>
      </c>
      <c r="AY100" s="125">
        <f>'09 - Staré Město u UH'!J36</f>
        <v>0</v>
      </c>
      <c r="AZ100" s="125">
        <f>'09 - Staré Město u UH'!F33</f>
        <v>0</v>
      </c>
      <c r="BA100" s="125">
        <f>'09 - Staré Město u UH'!F34</f>
        <v>0</v>
      </c>
      <c r="BB100" s="125">
        <f>'09 - Staré Město u UH'!F35</f>
        <v>0</v>
      </c>
      <c r="BC100" s="125">
        <f>'09 - Staré Město u UH'!F36</f>
        <v>0</v>
      </c>
      <c r="BD100" s="127">
        <f>'09 - Staré Město u UH'!F37</f>
        <v>0</v>
      </c>
      <c r="BE100" s="7"/>
      <c r="BT100" s="128" t="s">
        <v>83</v>
      </c>
      <c r="BV100" s="128" t="s">
        <v>77</v>
      </c>
      <c r="BW100" s="128" t="s">
        <v>100</v>
      </c>
      <c r="BX100" s="128" t="s">
        <v>5</v>
      </c>
      <c r="CL100" s="128" t="s">
        <v>1</v>
      </c>
      <c r="CM100" s="128" t="s">
        <v>85</v>
      </c>
    </row>
    <row r="101" s="7" customFormat="1" ht="16.5" customHeight="1">
      <c r="A101" s="116" t="s">
        <v>79</v>
      </c>
      <c r="B101" s="117"/>
      <c r="C101" s="118"/>
      <c r="D101" s="119" t="s">
        <v>101</v>
      </c>
      <c r="E101" s="119"/>
      <c r="F101" s="119"/>
      <c r="G101" s="119"/>
      <c r="H101" s="119"/>
      <c r="I101" s="120"/>
      <c r="J101" s="119" t="s">
        <v>102</v>
      </c>
      <c r="K101" s="119"/>
      <c r="L101" s="119"/>
      <c r="M101" s="119"/>
      <c r="N101" s="119"/>
      <c r="O101" s="119"/>
      <c r="P101" s="119"/>
      <c r="Q101" s="119"/>
      <c r="R101" s="119"/>
      <c r="S101" s="119"/>
      <c r="T101" s="119"/>
      <c r="U101" s="119"/>
      <c r="V101" s="119"/>
      <c r="W101" s="119"/>
      <c r="X101" s="119"/>
      <c r="Y101" s="119"/>
      <c r="Z101" s="119"/>
      <c r="AA101" s="119"/>
      <c r="AB101" s="119"/>
      <c r="AC101" s="119"/>
      <c r="AD101" s="119"/>
      <c r="AE101" s="119"/>
      <c r="AF101" s="119"/>
      <c r="AG101" s="121">
        <f>'10 - Zlín'!J30</f>
        <v>0</v>
      </c>
      <c r="AH101" s="120"/>
      <c r="AI101" s="120"/>
      <c r="AJ101" s="120"/>
      <c r="AK101" s="120"/>
      <c r="AL101" s="120"/>
      <c r="AM101" s="120"/>
      <c r="AN101" s="121">
        <f>SUM(AG101,AT101)</f>
        <v>0</v>
      </c>
      <c r="AO101" s="120"/>
      <c r="AP101" s="120"/>
      <c r="AQ101" s="122" t="s">
        <v>82</v>
      </c>
      <c r="AR101" s="123"/>
      <c r="AS101" s="129">
        <v>0</v>
      </c>
      <c r="AT101" s="130">
        <f>ROUND(SUM(AV101:AW101),2)</f>
        <v>0</v>
      </c>
      <c r="AU101" s="131">
        <f>'10 - Zlín'!P116</f>
        <v>0</v>
      </c>
      <c r="AV101" s="130">
        <f>'10 - Zlín'!J33</f>
        <v>0</v>
      </c>
      <c r="AW101" s="130">
        <f>'10 - Zlín'!J34</f>
        <v>0</v>
      </c>
      <c r="AX101" s="130">
        <f>'10 - Zlín'!J35</f>
        <v>0</v>
      </c>
      <c r="AY101" s="130">
        <f>'10 - Zlín'!J36</f>
        <v>0</v>
      </c>
      <c r="AZ101" s="130">
        <f>'10 - Zlín'!F33</f>
        <v>0</v>
      </c>
      <c r="BA101" s="130">
        <f>'10 - Zlín'!F34</f>
        <v>0</v>
      </c>
      <c r="BB101" s="130">
        <f>'10 - Zlín'!F35</f>
        <v>0</v>
      </c>
      <c r="BC101" s="130">
        <f>'10 - Zlín'!F36</f>
        <v>0</v>
      </c>
      <c r="BD101" s="132">
        <f>'10 - Zlín'!F37</f>
        <v>0</v>
      </c>
      <c r="BE101" s="7"/>
      <c r="BT101" s="128" t="s">
        <v>83</v>
      </c>
      <c r="BV101" s="128" t="s">
        <v>77</v>
      </c>
      <c r="BW101" s="128" t="s">
        <v>103</v>
      </c>
      <c r="BX101" s="128" t="s">
        <v>5</v>
      </c>
      <c r="CL101" s="128" t="s">
        <v>1</v>
      </c>
      <c r="CM101" s="128" t="s">
        <v>85</v>
      </c>
    </row>
    <row r="102" s="2" customFormat="1" ht="30" customHeight="1">
      <c r="A102" s="35"/>
      <c r="B102" s="36"/>
      <c r="C102" s="37"/>
      <c r="D102" s="37"/>
      <c r="E102" s="37"/>
      <c r="F102" s="37"/>
      <c r="G102" s="37"/>
      <c r="H102" s="37"/>
      <c r="I102" s="37"/>
      <c r="J102" s="37"/>
      <c r="K102" s="37"/>
      <c r="L102" s="37"/>
      <c r="M102" s="37"/>
      <c r="N102" s="37"/>
      <c r="O102" s="37"/>
      <c r="P102" s="37"/>
      <c r="Q102" s="37"/>
      <c r="R102" s="37"/>
      <c r="S102" s="37"/>
      <c r="T102" s="37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  <c r="AF102" s="37"/>
      <c r="AG102" s="37"/>
      <c r="AH102" s="37"/>
      <c r="AI102" s="37"/>
      <c r="AJ102" s="37"/>
      <c r="AK102" s="37"/>
      <c r="AL102" s="37"/>
      <c r="AM102" s="37"/>
      <c r="AN102" s="37"/>
      <c r="AO102" s="37"/>
      <c r="AP102" s="37"/>
      <c r="AQ102" s="37"/>
      <c r="AR102" s="41"/>
      <c r="AS102" s="35"/>
      <c r="AT102" s="35"/>
      <c r="AU102" s="35"/>
      <c r="AV102" s="35"/>
      <c r="AW102" s="35"/>
      <c r="AX102" s="35"/>
      <c r="AY102" s="35"/>
      <c r="AZ102" s="35"/>
      <c r="BA102" s="35"/>
      <c r="BB102" s="35"/>
      <c r="BC102" s="35"/>
      <c r="BD102" s="35"/>
      <c r="BE102" s="35"/>
    </row>
    <row r="103" s="2" customFormat="1" ht="6.96" customHeight="1">
      <c r="A103" s="35"/>
      <c r="B103" s="63"/>
      <c r="C103" s="64"/>
      <c r="D103" s="64"/>
      <c r="E103" s="64"/>
      <c r="F103" s="64"/>
      <c r="G103" s="64"/>
      <c r="H103" s="64"/>
      <c r="I103" s="64"/>
      <c r="J103" s="64"/>
      <c r="K103" s="64"/>
      <c r="L103" s="64"/>
      <c r="M103" s="64"/>
      <c r="N103" s="64"/>
      <c r="O103" s="64"/>
      <c r="P103" s="64"/>
      <c r="Q103" s="64"/>
      <c r="R103" s="64"/>
      <c r="S103" s="64"/>
      <c r="T103" s="64"/>
      <c r="U103" s="64"/>
      <c r="V103" s="64"/>
      <c r="W103" s="64"/>
      <c r="X103" s="64"/>
      <c r="Y103" s="64"/>
      <c r="Z103" s="64"/>
      <c r="AA103" s="64"/>
      <c r="AB103" s="64"/>
      <c r="AC103" s="64"/>
      <c r="AD103" s="64"/>
      <c r="AE103" s="64"/>
      <c r="AF103" s="64"/>
      <c r="AG103" s="64"/>
      <c r="AH103" s="64"/>
      <c r="AI103" s="64"/>
      <c r="AJ103" s="64"/>
      <c r="AK103" s="64"/>
      <c r="AL103" s="64"/>
      <c r="AM103" s="64"/>
      <c r="AN103" s="64"/>
      <c r="AO103" s="64"/>
      <c r="AP103" s="64"/>
      <c r="AQ103" s="64"/>
      <c r="AR103" s="41"/>
      <c r="AS103" s="35"/>
      <c r="AT103" s="35"/>
      <c r="AU103" s="35"/>
      <c r="AV103" s="35"/>
      <c r="AW103" s="35"/>
      <c r="AX103" s="35"/>
      <c r="AY103" s="35"/>
      <c r="AZ103" s="35"/>
      <c r="BA103" s="35"/>
      <c r="BB103" s="35"/>
      <c r="BC103" s="35"/>
      <c r="BD103" s="35"/>
      <c r="BE103" s="35"/>
    </row>
  </sheetData>
  <sheetProtection sheet="1" formatColumns="0" formatRows="0" objects="1" scenarios="1" spinCount="100000" saltValue="lfJLbSvl2r6zip2IEQ1uoXgq5y/2nE/OGfYnuunGkIEnKQO85aC1DWmKGo7VyTsUjrNaEt/v5Dls52KPYIpPPQ==" hashValue="fm7CHZdupuWoGQnR5Ed1KjCH8nv10HWI7ggRqBG50k/l3UxfWk4xntOaIvQmdqpTQb0WLF0RGEr3Gx+lfoVQyQ==" algorithmName="SHA-512" password="CC35"/>
  <mergeCells count="66">
    <mergeCell ref="L85:AO85"/>
    <mergeCell ref="AM87:AN87"/>
    <mergeCell ref="AM89:AP89"/>
    <mergeCell ref="AS89:AT91"/>
    <mergeCell ref="AM90:AP90"/>
    <mergeCell ref="C92:G92"/>
    <mergeCell ref="AG92:AM92"/>
    <mergeCell ref="I92:AF92"/>
    <mergeCell ref="AN92:AP92"/>
    <mergeCell ref="D95:H95"/>
    <mergeCell ref="AG95:AM95"/>
    <mergeCell ref="J95:AF95"/>
    <mergeCell ref="AN95:AP95"/>
    <mergeCell ref="J96:AF96"/>
    <mergeCell ref="D96:H96"/>
    <mergeCell ref="AG96:AM96"/>
    <mergeCell ref="AN96:AP96"/>
    <mergeCell ref="AN97:AP97"/>
    <mergeCell ref="D97:H97"/>
    <mergeCell ref="J97:AF97"/>
    <mergeCell ref="AG97:AM97"/>
    <mergeCell ref="AN98:AP98"/>
    <mergeCell ref="AG98:AM98"/>
    <mergeCell ref="D98:H98"/>
    <mergeCell ref="J98:AF98"/>
    <mergeCell ref="AN99:AP99"/>
    <mergeCell ref="AG99:AM99"/>
    <mergeCell ref="D99:H99"/>
    <mergeCell ref="J99:AF99"/>
    <mergeCell ref="AN100:AP100"/>
    <mergeCell ref="AG100:AM100"/>
    <mergeCell ref="D100:H100"/>
    <mergeCell ref="J100:AF100"/>
    <mergeCell ref="AN101:AP101"/>
    <mergeCell ref="AG101:AM101"/>
    <mergeCell ref="D101:H101"/>
    <mergeCell ref="J101:AF101"/>
    <mergeCell ref="AG94:AM94"/>
    <mergeCell ref="AN94:AP94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W31:AE31"/>
    <mergeCell ref="AK31:AO31"/>
    <mergeCell ref="AK32:AO32"/>
    <mergeCell ref="L32:P32"/>
    <mergeCell ref="W32:AE32"/>
    <mergeCell ref="AK33:AO33"/>
    <mergeCell ref="L33:P33"/>
    <mergeCell ref="W33:AE33"/>
    <mergeCell ref="AK35:AO35"/>
    <mergeCell ref="X35:AB35"/>
    <mergeCell ref="AR2:BE2"/>
  </mergeCells>
  <hyperlinks>
    <hyperlink ref="A95" location="'01 - Valašské Meziříčí'!C2" display="/"/>
    <hyperlink ref="A96" location="'02-03 - Hulín'!C2" display="/"/>
    <hyperlink ref="A97" location="'04-05 - Tlumačov'!C2" display="/"/>
    <hyperlink ref="A98" location="'06-07 - Otrokovice'!C2" display="/"/>
    <hyperlink ref="A99" location="'08 - Napajedla'!C2" display="/"/>
    <hyperlink ref="A100" location="'09 - Staré Město u UH'!C2" display="/"/>
    <hyperlink ref="A101" location="'10 - Zlín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4" t="s">
        <v>84</v>
      </c>
    </row>
    <row r="3" s="1" customFormat="1" ht="6.96" customHeight="1">
      <c r="B3" s="133"/>
      <c r="C3" s="134"/>
      <c r="D3" s="134"/>
      <c r="E3" s="134"/>
      <c r="F3" s="134"/>
      <c r="G3" s="134"/>
      <c r="H3" s="134"/>
      <c r="I3" s="134"/>
      <c r="J3" s="134"/>
      <c r="K3" s="134"/>
      <c r="L3" s="17"/>
      <c r="AT3" s="14" t="s">
        <v>85</v>
      </c>
    </row>
    <row r="4" s="1" customFormat="1" ht="24.96" customHeight="1">
      <c r="B4" s="17"/>
      <c r="D4" s="135" t="s">
        <v>104</v>
      </c>
      <c r="L4" s="17"/>
      <c r="M4" s="136" t="s">
        <v>10</v>
      </c>
      <c r="AT4" s="14" t="s">
        <v>4</v>
      </c>
    </row>
    <row r="5" s="1" customFormat="1" ht="6.96" customHeight="1">
      <c r="B5" s="17"/>
      <c r="L5" s="17"/>
    </row>
    <row r="6" s="1" customFormat="1" ht="12" customHeight="1">
      <c r="B6" s="17"/>
      <c r="D6" s="137" t="s">
        <v>16</v>
      </c>
      <c r="L6" s="17"/>
    </row>
    <row r="7" s="1" customFormat="1" ht="16.5" customHeight="1">
      <c r="B7" s="17"/>
      <c r="E7" s="138" t="str">
        <f>'Rekapitulace stavby'!K6</f>
        <v>OPTAK - Zlínský kraj</v>
      </c>
      <c r="F7" s="137"/>
      <c r="G7" s="137"/>
      <c r="H7" s="137"/>
      <c r="L7" s="17"/>
    </row>
    <row r="8" s="2" customFormat="1" ht="12" customHeight="1">
      <c r="A8" s="35"/>
      <c r="B8" s="41"/>
      <c r="C8" s="35"/>
      <c r="D8" s="137" t="s">
        <v>105</v>
      </c>
      <c r="E8" s="35"/>
      <c r="F8" s="35"/>
      <c r="G8" s="35"/>
      <c r="H8" s="35"/>
      <c r="I8" s="35"/>
      <c r="J8" s="35"/>
      <c r="K8" s="35"/>
      <c r="L8" s="60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="2" customFormat="1" ht="16.5" customHeight="1">
      <c r="A9" s="35"/>
      <c r="B9" s="41"/>
      <c r="C9" s="35"/>
      <c r="D9" s="35"/>
      <c r="E9" s="139" t="s">
        <v>106</v>
      </c>
      <c r="F9" s="35"/>
      <c r="G9" s="35"/>
      <c r="H9" s="35"/>
      <c r="I9" s="35"/>
      <c r="J9" s="35"/>
      <c r="K9" s="35"/>
      <c r="L9" s="60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="2" customFormat="1">
      <c r="A10" s="35"/>
      <c r="B10" s="41"/>
      <c r="C10" s="35"/>
      <c r="D10" s="35"/>
      <c r="E10" s="35"/>
      <c r="F10" s="35"/>
      <c r="G10" s="35"/>
      <c r="H10" s="35"/>
      <c r="I10" s="35"/>
      <c r="J10" s="35"/>
      <c r="K10" s="35"/>
      <c r="L10" s="60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="2" customFormat="1" ht="12" customHeight="1">
      <c r="A11" s="35"/>
      <c r="B11" s="41"/>
      <c r="C11" s="35"/>
      <c r="D11" s="137" t="s">
        <v>18</v>
      </c>
      <c r="E11" s="35"/>
      <c r="F11" s="140" t="s">
        <v>1</v>
      </c>
      <c r="G11" s="35"/>
      <c r="H11" s="35"/>
      <c r="I11" s="137" t="s">
        <v>19</v>
      </c>
      <c r="J11" s="140" t="s">
        <v>1</v>
      </c>
      <c r="K11" s="35"/>
      <c r="L11" s="60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="2" customFormat="1" ht="12" customHeight="1">
      <c r="A12" s="35"/>
      <c r="B12" s="41"/>
      <c r="C12" s="35"/>
      <c r="D12" s="137" t="s">
        <v>20</v>
      </c>
      <c r="E12" s="35"/>
      <c r="F12" s="140" t="s">
        <v>21</v>
      </c>
      <c r="G12" s="35"/>
      <c r="H12" s="35"/>
      <c r="I12" s="137" t="s">
        <v>22</v>
      </c>
      <c r="J12" s="141" t="str">
        <f>'Rekapitulace stavby'!AN8</f>
        <v>10. 12. 2024</v>
      </c>
      <c r="K12" s="35"/>
      <c r="L12" s="60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="2" customFormat="1" ht="10.8" customHeight="1">
      <c r="A13" s="35"/>
      <c r="B13" s="41"/>
      <c r="C13" s="35"/>
      <c r="D13" s="35"/>
      <c r="E13" s="35"/>
      <c r="F13" s="35"/>
      <c r="G13" s="35"/>
      <c r="H13" s="35"/>
      <c r="I13" s="35"/>
      <c r="J13" s="35"/>
      <c r="K13" s="35"/>
      <c r="L13" s="60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="2" customFormat="1" ht="12" customHeight="1">
      <c r="A14" s="35"/>
      <c r="B14" s="41"/>
      <c r="C14" s="35"/>
      <c r="D14" s="137" t="s">
        <v>24</v>
      </c>
      <c r="E14" s="35"/>
      <c r="F14" s="35"/>
      <c r="G14" s="35"/>
      <c r="H14" s="35"/>
      <c r="I14" s="137" t="s">
        <v>25</v>
      </c>
      <c r="J14" s="140" t="s">
        <v>1</v>
      </c>
      <c r="K14" s="35"/>
      <c r="L14" s="60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="2" customFormat="1" ht="18" customHeight="1">
      <c r="A15" s="35"/>
      <c r="B15" s="41"/>
      <c r="C15" s="35"/>
      <c r="D15" s="35"/>
      <c r="E15" s="140" t="s">
        <v>26</v>
      </c>
      <c r="F15" s="35"/>
      <c r="G15" s="35"/>
      <c r="H15" s="35"/>
      <c r="I15" s="137" t="s">
        <v>27</v>
      </c>
      <c r="J15" s="140" t="s">
        <v>1</v>
      </c>
      <c r="K15" s="35"/>
      <c r="L15" s="60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="2" customFormat="1" ht="6.96" customHeight="1">
      <c r="A16" s="35"/>
      <c r="B16" s="41"/>
      <c r="C16" s="35"/>
      <c r="D16" s="35"/>
      <c r="E16" s="35"/>
      <c r="F16" s="35"/>
      <c r="G16" s="35"/>
      <c r="H16" s="35"/>
      <c r="I16" s="35"/>
      <c r="J16" s="35"/>
      <c r="K16" s="35"/>
      <c r="L16" s="60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="2" customFormat="1" ht="12" customHeight="1">
      <c r="A17" s="35"/>
      <c r="B17" s="41"/>
      <c r="C17" s="35"/>
      <c r="D17" s="137" t="s">
        <v>28</v>
      </c>
      <c r="E17" s="35"/>
      <c r="F17" s="35"/>
      <c r="G17" s="35"/>
      <c r="H17" s="35"/>
      <c r="I17" s="137" t="s">
        <v>25</v>
      </c>
      <c r="J17" s="30" t="str">
        <f>'Rekapitulace stavby'!AN13</f>
        <v>Vyplň údaj</v>
      </c>
      <c r="K17" s="35"/>
      <c r="L17" s="60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="2" customFormat="1" ht="18" customHeight="1">
      <c r="A18" s="35"/>
      <c r="B18" s="41"/>
      <c r="C18" s="35"/>
      <c r="D18" s="35"/>
      <c r="E18" s="30" t="str">
        <f>'Rekapitulace stavby'!E14</f>
        <v>Vyplň údaj</v>
      </c>
      <c r="F18" s="140"/>
      <c r="G18" s="140"/>
      <c r="H18" s="140"/>
      <c r="I18" s="137" t="s">
        <v>27</v>
      </c>
      <c r="J18" s="30" t="str">
        <f>'Rekapitulace stavby'!AN14</f>
        <v>Vyplň údaj</v>
      </c>
      <c r="K18" s="35"/>
      <c r="L18" s="60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="2" customFormat="1" ht="6.96" customHeight="1">
      <c r="A19" s="35"/>
      <c r="B19" s="41"/>
      <c r="C19" s="35"/>
      <c r="D19" s="35"/>
      <c r="E19" s="35"/>
      <c r="F19" s="35"/>
      <c r="G19" s="35"/>
      <c r="H19" s="35"/>
      <c r="I19" s="35"/>
      <c r="J19" s="35"/>
      <c r="K19" s="35"/>
      <c r="L19" s="60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="2" customFormat="1" ht="12" customHeight="1">
      <c r="A20" s="35"/>
      <c r="B20" s="41"/>
      <c r="C20" s="35"/>
      <c r="D20" s="137" t="s">
        <v>30</v>
      </c>
      <c r="E20" s="35"/>
      <c r="F20" s="35"/>
      <c r="G20" s="35"/>
      <c r="H20" s="35"/>
      <c r="I20" s="137" t="s">
        <v>25</v>
      </c>
      <c r="J20" s="140" t="s">
        <v>1</v>
      </c>
      <c r="K20" s="35"/>
      <c r="L20" s="60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="2" customFormat="1" ht="18" customHeight="1">
      <c r="A21" s="35"/>
      <c r="B21" s="41"/>
      <c r="C21" s="35"/>
      <c r="D21" s="35"/>
      <c r="E21" s="140" t="s">
        <v>26</v>
      </c>
      <c r="F21" s="35"/>
      <c r="G21" s="35"/>
      <c r="H21" s="35"/>
      <c r="I21" s="137" t="s">
        <v>27</v>
      </c>
      <c r="J21" s="140" t="s">
        <v>1</v>
      </c>
      <c r="K21" s="35"/>
      <c r="L21" s="60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="2" customFormat="1" ht="6.96" customHeight="1">
      <c r="A22" s="35"/>
      <c r="B22" s="41"/>
      <c r="C22" s="35"/>
      <c r="D22" s="35"/>
      <c r="E22" s="35"/>
      <c r="F22" s="35"/>
      <c r="G22" s="35"/>
      <c r="H22" s="35"/>
      <c r="I22" s="35"/>
      <c r="J22" s="35"/>
      <c r="K22" s="35"/>
      <c r="L22" s="60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="2" customFormat="1" ht="12" customHeight="1">
      <c r="A23" s="35"/>
      <c r="B23" s="41"/>
      <c r="C23" s="35"/>
      <c r="D23" s="137" t="s">
        <v>32</v>
      </c>
      <c r="E23" s="35"/>
      <c r="F23" s="35"/>
      <c r="G23" s="35"/>
      <c r="H23" s="35"/>
      <c r="I23" s="137" t="s">
        <v>25</v>
      </c>
      <c r="J23" s="140" t="s">
        <v>1</v>
      </c>
      <c r="K23" s="35"/>
      <c r="L23" s="60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="2" customFormat="1" ht="18" customHeight="1">
      <c r="A24" s="35"/>
      <c r="B24" s="41"/>
      <c r="C24" s="35"/>
      <c r="D24" s="35"/>
      <c r="E24" s="140" t="s">
        <v>33</v>
      </c>
      <c r="F24" s="35"/>
      <c r="G24" s="35"/>
      <c r="H24" s="35"/>
      <c r="I24" s="137" t="s">
        <v>27</v>
      </c>
      <c r="J24" s="140" t="s">
        <v>1</v>
      </c>
      <c r="K24" s="35"/>
      <c r="L24" s="60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="2" customFormat="1" ht="6.96" customHeight="1">
      <c r="A25" s="35"/>
      <c r="B25" s="41"/>
      <c r="C25" s="35"/>
      <c r="D25" s="35"/>
      <c r="E25" s="35"/>
      <c r="F25" s="35"/>
      <c r="G25" s="35"/>
      <c r="H25" s="35"/>
      <c r="I25" s="35"/>
      <c r="J25" s="35"/>
      <c r="K25" s="35"/>
      <c r="L25" s="60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="2" customFormat="1" ht="12" customHeight="1">
      <c r="A26" s="35"/>
      <c r="B26" s="41"/>
      <c r="C26" s="35"/>
      <c r="D26" s="137" t="s">
        <v>34</v>
      </c>
      <c r="E26" s="35"/>
      <c r="F26" s="35"/>
      <c r="G26" s="35"/>
      <c r="H26" s="35"/>
      <c r="I26" s="35"/>
      <c r="J26" s="35"/>
      <c r="K26" s="35"/>
      <c r="L26" s="60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="8" customFormat="1" ht="16.5" customHeight="1">
      <c r="A27" s="142"/>
      <c r="B27" s="143"/>
      <c r="C27" s="142"/>
      <c r="D27" s="142"/>
      <c r="E27" s="144" t="s">
        <v>1</v>
      </c>
      <c r="F27" s="144"/>
      <c r="G27" s="144"/>
      <c r="H27" s="144"/>
      <c r="I27" s="142"/>
      <c r="J27" s="142"/>
      <c r="K27" s="142"/>
      <c r="L27" s="145"/>
      <c r="S27" s="142"/>
      <c r="T27" s="142"/>
      <c r="U27" s="142"/>
      <c r="V27" s="142"/>
      <c r="W27" s="142"/>
      <c r="X27" s="142"/>
      <c r="Y27" s="142"/>
      <c r="Z27" s="142"/>
      <c r="AA27" s="142"/>
      <c r="AB27" s="142"/>
      <c r="AC27" s="142"/>
      <c r="AD27" s="142"/>
      <c r="AE27" s="142"/>
    </row>
    <row r="28" s="2" customFormat="1" ht="6.96" customHeight="1">
      <c r="A28" s="35"/>
      <c r="B28" s="41"/>
      <c r="C28" s="35"/>
      <c r="D28" s="35"/>
      <c r="E28" s="35"/>
      <c r="F28" s="35"/>
      <c r="G28" s="35"/>
      <c r="H28" s="35"/>
      <c r="I28" s="35"/>
      <c r="J28" s="35"/>
      <c r="K28" s="35"/>
      <c r="L28" s="60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="2" customFormat="1" ht="6.96" customHeight="1">
      <c r="A29" s="35"/>
      <c r="B29" s="41"/>
      <c r="C29" s="35"/>
      <c r="D29" s="146"/>
      <c r="E29" s="146"/>
      <c r="F29" s="146"/>
      <c r="G29" s="146"/>
      <c r="H29" s="146"/>
      <c r="I29" s="146"/>
      <c r="J29" s="146"/>
      <c r="K29" s="146"/>
      <c r="L29" s="60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="2" customFormat="1" ht="25.44" customHeight="1">
      <c r="A30" s="35"/>
      <c r="B30" s="41"/>
      <c r="C30" s="35"/>
      <c r="D30" s="147" t="s">
        <v>35</v>
      </c>
      <c r="E30" s="35"/>
      <c r="F30" s="35"/>
      <c r="G30" s="35"/>
      <c r="H30" s="35"/>
      <c r="I30" s="35"/>
      <c r="J30" s="148">
        <f>ROUND(J116, 2)</f>
        <v>0</v>
      </c>
      <c r="K30" s="35"/>
      <c r="L30" s="60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="2" customFormat="1" ht="6.96" customHeight="1">
      <c r="A31" s="35"/>
      <c r="B31" s="41"/>
      <c r="C31" s="35"/>
      <c r="D31" s="146"/>
      <c r="E31" s="146"/>
      <c r="F31" s="146"/>
      <c r="G31" s="146"/>
      <c r="H31" s="146"/>
      <c r="I31" s="146"/>
      <c r="J31" s="146"/>
      <c r="K31" s="146"/>
      <c r="L31" s="60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="2" customFormat="1" ht="14.4" customHeight="1">
      <c r="A32" s="35"/>
      <c r="B32" s="41"/>
      <c r="C32" s="35"/>
      <c r="D32" s="35"/>
      <c r="E32" s="35"/>
      <c r="F32" s="149" t="s">
        <v>37</v>
      </c>
      <c r="G32" s="35"/>
      <c r="H32" s="35"/>
      <c r="I32" s="149" t="s">
        <v>36</v>
      </c>
      <c r="J32" s="149" t="s">
        <v>38</v>
      </c>
      <c r="K32" s="35"/>
      <c r="L32" s="60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="2" customFormat="1" ht="14.4" customHeight="1">
      <c r="A33" s="35"/>
      <c r="B33" s="41"/>
      <c r="C33" s="35"/>
      <c r="D33" s="150" t="s">
        <v>39</v>
      </c>
      <c r="E33" s="137" t="s">
        <v>40</v>
      </c>
      <c r="F33" s="151">
        <f>ROUND((SUM(BE116:BE171)),  2)</f>
        <v>0</v>
      </c>
      <c r="G33" s="35"/>
      <c r="H33" s="35"/>
      <c r="I33" s="152">
        <v>0.20999999999999999</v>
      </c>
      <c r="J33" s="151">
        <f>ROUND(((SUM(BE116:BE171))*I33),  2)</f>
        <v>0</v>
      </c>
      <c r="K33" s="35"/>
      <c r="L33" s="60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="2" customFormat="1" ht="14.4" customHeight="1">
      <c r="A34" s="35"/>
      <c r="B34" s="41"/>
      <c r="C34" s="35"/>
      <c r="D34" s="35"/>
      <c r="E34" s="137" t="s">
        <v>41</v>
      </c>
      <c r="F34" s="151">
        <f>ROUND((SUM(BF116:BF171)),  2)</f>
        <v>0</v>
      </c>
      <c r="G34" s="35"/>
      <c r="H34" s="35"/>
      <c r="I34" s="152">
        <v>0.12</v>
      </c>
      <c r="J34" s="151">
        <f>ROUND(((SUM(BF116:BF171))*I34),  2)</f>
        <v>0</v>
      </c>
      <c r="K34" s="35"/>
      <c r="L34" s="60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hidden="1" s="2" customFormat="1" ht="14.4" customHeight="1">
      <c r="A35" s="35"/>
      <c r="B35" s="41"/>
      <c r="C35" s="35"/>
      <c r="D35" s="35"/>
      <c r="E35" s="137" t="s">
        <v>42</v>
      </c>
      <c r="F35" s="151">
        <f>ROUND((SUM(BG116:BG171)),  2)</f>
        <v>0</v>
      </c>
      <c r="G35" s="35"/>
      <c r="H35" s="35"/>
      <c r="I35" s="152">
        <v>0.20999999999999999</v>
      </c>
      <c r="J35" s="151">
        <f>0</f>
        <v>0</v>
      </c>
      <c r="K35" s="35"/>
      <c r="L35" s="60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hidden="1" s="2" customFormat="1" ht="14.4" customHeight="1">
      <c r="A36" s="35"/>
      <c r="B36" s="41"/>
      <c r="C36" s="35"/>
      <c r="D36" s="35"/>
      <c r="E36" s="137" t="s">
        <v>43</v>
      </c>
      <c r="F36" s="151">
        <f>ROUND((SUM(BH116:BH171)),  2)</f>
        <v>0</v>
      </c>
      <c r="G36" s="35"/>
      <c r="H36" s="35"/>
      <c r="I36" s="152">
        <v>0.12</v>
      </c>
      <c r="J36" s="151">
        <f>0</f>
        <v>0</v>
      </c>
      <c r="K36" s="35"/>
      <c r="L36" s="60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hidden="1" s="2" customFormat="1" ht="14.4" customHeight="1">
      <c r="A37" s="35"/>
      <c r="B37" s="41"/>
      <c r="C37" s="35"/>
      <c r="D37" s="35"/>
      <c r="E37" s="137" t="s">
        <v>44</v>
      </c>
      <c r="F37" s="151">
        <f>ROUND((SUM(BI116:BI171)),  2)</f>
        <v>0</v>
      </c>
      <c r="G37" s="35"/>
      <c r="H37" s="35"/>
      <c r="I37" s="152">
        <v>0</v>
      </c>
      <c r="J37" s="151">
        <f>0</f>
        <v>0</v>
      </c>
      <c r="K37" s="35"/>
      <c r="L37" s="60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="2" customFormat="1" ht="6.96" customHeight="1">
      <c r="A38" s="35"/>
      <c r="B38" s="41"/>
      <c r="C38" s="35"/>
      <c r="D38" s="35"/>
      <c r="E38" s="35"/>
      <c r="F38" s="35"/>
      <c r="G38" s="35"/>
      <c r="H38" s="35"/>
      <c r="I38" s="35"/>
      <c r="J38" s="35"/>
      <c r="K38" s="35"/>
      <c r="L38" s="60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="2" customFormat="1" ht="25.44" customHeight="1">
      <c r="A39" s="35"/>
      <c r="B39" s="41"/>
      <c r="C39" s="153"/>
      <c r="D39" s="154" t="s">
        <v>45</v>
      </c>
      <c r="E39" s="155"/>
      <c r="F39" s="155"/>
      <c r="G39" s="156" t="s">
        <v>46</v>
      </c>
      <c r="H39" s="157" t="s">
        <v>47</v>
      </c>
      <c r="I39" s="155"/>
      <c r="J39" s="158">
        <f>SUM(J30:J37)</f>
        <v>0</v>
      </c>
      <c r="K39" s="159"/>
      <c r="L39" s="60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="2" customFormat="1" ht="14.4" customHeight="1">
      <c r="A40" s="35"/>
      <c r="B40" s="41"/>
      <c r="C40" s="35"/>
      <c r="D40" s="35"/>
      <c r="E40" s="35"/>
      <c r="F40" s="35"/>
      <c r="G40" s="35"/>
      <c r="H40" s="35"/>
      <c r="I40" s="35"/>
      <c r="J40" s="35"/>
      <c r="K40" s="35"/>
      <c r="L40" s="60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="1" customFormat="1" ht="14.4" customHeight="1">
      <c r="B41" s="17"/>
      <c r="L41" s="17"/>
    </row>
    <row r="42" s="1" customFormat="1" ht="14.4" customHeight="1">
      <c r="B42" s="17"/>
      <c r="L42" s="17"/>
    </row>
    <row r="43" s="1" customFormat="1" ht="14.4" customHeight="1">
      <c r="B43" s="17"/>
      <c r="L43" s="17"/>
    </row>
    <row r="44" s="1" customFormat="1" ht="14.4" customHeight="1">
      <c r="B44" s="17"/>
      <c r="L44" s="17"/>
    </row>
    <row r="45" s="1" customFormat="1" ht="14.4" customHeight="1">
      <c r="B45" s="17"/>
      <c r="L45" s="17"/>
    </row>
    <row r="46" s="1" customFormat="1" ht="14.4" customHeight="1">
      <c r="B46" s="17"/>
      <c r="L46" s="17"/>
    </row>
    <row r="47" s="1" customFormat="1" ht="14.4" customHeight="1">
      <c r="B47" s="17"/>
      <c r="L47" s="17"/>
    </row>
    <row r="48" s="1" customFormat="1" ht="14.4" customHeight="1">
      <c r="B48" s="17"/>
      <c r="L48" s="17"/>
    </row>
    <row r="49" s="1" customFormat="1" ht="14.4" customHeight="1">
      <c r="B49" s="17"/>
      <c r="L49" s="17"/>
    </row>
    <row r="50" s="2" customFormat="1" ht="14.4" customHeight="1">
      <c r="B50" s="60"/>
      <c r="D50" s="160" t="s">
        <v>48</v>
      </c>
      <c r="E50" s="161"/>
      <c r="F50" s="161"/>
      <c r="G50" s="160" t="s">
        <v>49</v>
      </c>
      <c r="H50" s="161"/>
      <c r="I50" s="161"/>
      <c r="J50" s="161"/>
      <c r="K50" s="161"/>
      <c r="L50" s="60"/>
    </row>
    <row r="51">
      <c r="B51" s="17"/>
      <c r="L51" s="17"/>
    </row>
    <row r="52">
      <c r="B52" s="17"/>
      <c r="L52" s="17"/>
    </row>
    <row r="53">
      <c r="B53" s="17"/>
      <c r="L53" s="17"/>
    </row>
    <row r="54">
      <c r="B54" s="17"/>
      <c r="L54" s="17"/>
    </row>
    <row r="55">
      <c r="B55" s="17"/>
      <c r="L55" s="17"/>
    </row>
    <row r="56">
      <c r="B56" s="17"/>
      <c r="L56" s="17"/>
    </row>
    <row r="57">
      <c r="B57" s="17"/>
      <c r="L57" s="17"/>
    </row>
    <row r="58">
      <c r="B58" s="17"/>
      <c r="L58" s="17"/>
    </row>
    <row r="59">
      <c r="B59" s="17"/>
      <c r="L59" s="17"/>
    </row>
    <row r="60">
      <c r="B60" s="17"/>
      <c r="L60" s="17"/>
    </row>
    <row r="61" s="2" customFormat="1">
      <c r="A61" s="35"/>
      <c r="B61" s="41"/>
      <c r="C61" s="35"/>
      <c r="D61" s="162" t="s">
        <v>50</v>
      </c>
      <c r="E61" s="163"/>
      <c r="F61" s="164" t="s">
        <v>51</v>
      </c>
      <c r="G61" s="162" t="s">
        <v>50</v>
      </c>
      <c r="H61" s="163"/>
      <c r="I61" s="163"/>
      <c r="J61" s="165" t="s">
        <v>51</v>
      </c>
      <c r="K61" s="163"/>
      <c r="L61" s="60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>
      <c r="B62" s="17"/>
      <c r="L62" s="17"/>
    </row>
    <row r="63">
      <c r="B63" s="17"/>
      <c r="L63" s="17"/>
    </row>
    <row r="64">
      <c r="B64" s="17"/>
      <c r="L64" s="17"/>
    </row>
    <row r="65" s="2" customFormat="1">
      <c r="A65" s="35"/>
      <c r="B65" s="41"/>
      <c r="C65" s="35"/>
      <c r="D65" s="160" t="s">
        <v>52</v>
      </c>
      <c r="E65" s="166"/>
      <c r="F65" s="166"/>
      <c r="G65" s="160" t="s">
        <v>53</v>
      </c>
      <c r="H65" s="166"/>
      <c r="I65" s="166"/>
      <c r="J65" s="166"/>
      <c r="K65" s="166"/>
      <c r="L65" s="60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>
      <c r="B66" s="17"/>
      <c r="L66" s="17"/>
    </row>
    <row r="67">
      <c r="B67" s="17"/>
      <c r="L67" s="17"/>
    </row>
    <row r="68">
      <c r="B68" s="17"/>
      <c r="L68" s="17"/>
    </row>
    <row r="69">
      <c r="B69" s="17"/>
      <c r="L69" s="17"/>
    </row>
    <row r="70">
      <c r="B70" s="17"/>
      <c r="L70" s="17"/>
    </row>
    <row r="71">
      <c r="B71" s="17"/>
      <c r="L71" s="17"/>
    </row>
    <row r="72">
      <c r="B72" s="17"/>
      <c r="L72" s="17"/>
    </row>
    <row r="73">
      <c r="B73" s="17"/>
      <c r="L73" s="17"/>
    </row>
    <row r="74">
      <c r="B74" s="17"/>
      <c r="L74" s="17"/>
    </row>
    <row r="75">
      <c r="B75" s="17"/>
      <c r="L75" s="17"/>
    </row>
    <row r="76" s="2" customFormat="1">
      <c r="A76" s="35"/>
      <c r="B76" s="41"/>
      <c r="C76" s="35"/>
      <c r="D76" s="162" t="s">
        <v>50</v>
      </c>
      <c r="E76" s="163"/>
      <c r="F76" s="164" t="s">
        <v>51</v>
      </c>
      <c r="G76" s="162" t="s">
        <v>50</v>
      </c>
      <c r="H76" s="163"/>
      <c r="I76" s="163"/>
      <c r="J76" s="165" t="s">
        <v>51</v>
      </c>
      <c r="K76" s="163"/>
      <c r="L76" s="60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="2" customFormat="1" ht="14.4" customHeight="1">
      <c r="A77" s="35"/>
      <c r="B77" s="167"/>
      <c r="C77" s="168"/>
      <c r="D77" s="168"/>
      <c r="E77" s="168"/>
      <c r="F77" s="168"/>
      <c r="G77" s="168"/>
      <c r="H77" s="168"/>
      <c r="I77" s="168"/>
      <c r="J77" s="168"/>
      <c r="K77" s="168"/>
      <c r="L77" s="60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hidden="1" s="2" customFormat="1" ht="6.96" customHeight="1">
      <c r="A81" s="35"/>
      <c r="B81" s="169"/>
      <c r="C81" s="170"/>
      <c r="D81" s="170"/>
      <c r="E81" s="170"/>
      <c r="F81" s="170"/>
      <c r="G81" s="170"/>
      <c r="H81" s="170"/>
      <c r="I81" s="170"/>
      <c r="J81" s="170"/>
      <c r="K81" s="170"/>
      <c r="L81" s="60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hidden="1" s="2" customFormat="1" ht="24.96" customHeight="1">
      <c r="A82" s="35"/>
      <c r="B82" s="36"/>
      <c r="C82" s="20" t="s">
        <v>107</v>
      </c>
      <c r="D82" s="37"/>
      <c r="E82" s="37"/>
      <c r="F82" s="37"/>
      <c r="G82" s="37"/>
      <c r="H82" s="37"/>
      <c r="I82" s="37"/>
      <c r="J82" s="37"/>
      <c r="K82" s="37"/>
      <c r="L82" s="60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hidden="1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60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hidden="1" s="2" customFormat="1" ht="12" customHeight="1">
      <c r="A84" s="35"/>
      <c r="B84" s="36"/>
      <c r="C84" s="29" t="s">
        <v>16</v>
      </c>
      <c r="D84" s="37"/>
      <c r="E84" s="37"/>
      <c r="F84" s="37"/>
      <c r="G84" s="37"/>
      <c r="H84" s="37"/>
      <c r="I84" s="37"/>
      <c r="J84" s="37"/>
      <c r="K84" s="37"/>
      <c r="L84" s="60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hidden="1" s="2" customFormat="1" ht="16.5" customHeight="1">
      <c r="A85" s="35"/>
      <c r="B85" s="36"/>
      <c r="C85" s="37"/>
      <c r="D85" s="37"/>
      <c r="E85" s="171" t="str">
        <f>E7</f>
        <v>OPTAK - Zlínský kraj</v>
      </c>
      <c r="F85" s="29"/>
      <c r="G85" s="29"/>
      <c r="H85" s="29"/>
      <c r="I85" s="37"/>
      <c r="J85" s="37"/>
      <c r="K85" s="37"/>
      <c r="L85" s="60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hidden="1" s="2" customFormat="1" ht="12" customHeight="1">
      <c r="A86" s="35"/>
      <c r="B86" s="36"/>
      <c r="C86" s="29" t="s">
        <v>105</v>
      </c>
      <c r="D86" s="37"/>
      <c r="E86" s="37"/>
      <c r="F86" s="37"/>
      <c r="G86" s="37"/>
      <c r="H86" s="37"/>
      <c r="I86" s="37"/>
      <c r="J86" s="37"/>
      <c r="K86" s="37"/>
      <c r="L86" s="60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hidden="1" s="2" customFormat="1" ht="16.5" customHeight="1">
      <c r="A87" s="35"/>
      <c r="B87" s="36"/>
      <c r="C87" s="37"/>
      <c r="D87" s="37"/>
      <c r="E87" s="73" t="str">
        <f>E9</f>
        <v>01 - Valašské Meziříčí</v>
      </c>
      <c r="F87" s="37"/>
      <c r="G87" s="37"/>
      <c r="H87" s="37"/>
      <c r="I87" s="37"/>
      <c r="J87" s="37"/>
      <c r="K87" s="37"/>
      <c r="L87" s="60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hidden="1" s="2" customFormat="1" ht="6.96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60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hidden="1" s="2" customFormat="1" ht="12" customHeight="1">
      <c r="A89" s="35"/>
      <c r="B89" s="36"/>
      <c r="C89" s="29" t="s">
        <v>20</v>
      </c>
      <c r="D89" s="37"/>
      <c r="E89" s="37"/>
      <c r="F89" s="24" t="str">
        <f>F12</f>
        <v>SEE Olomouc</v>
      </c>
      <c r="G89" s="37"/>
      <c r="H89" s="37"/>
      <c r="I89" s="29" t="s">
        <v>22</v>
      </c>
      <c r="J89" s="76" t="str">
        <f>IF(J12="","",J12)</f>
        <v>10. 12. 2024</v>
      </c>
      <c r="K89" s="37"/>
      <c r="L89" s="60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hidden="1" s="2" customFormat="1" ht="6.96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60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hidden="1" s="2" customFormat="1" ht="15.15" customHeight="1">
      <c r="A91" s="35"/>
      <c r="B91" s="36"/>
      <c r="C91" s="29" t="s">
        <v>24</v>
      </c>
      <c r="D91" s="37"/>
      <c r="E91" s="37"/>
      <c r="F91" s="24" t="str">
        <f>E15</f>
        <v xml:space="preserve"> </v>
      </c>
      <c r="G91" s="37"/>
      <c r="H91" s="37"/>
      <c r="I91" s="29" t="s">
        <v>30</v>
      </c>
      <c r="J91" s="33" t="str">
        <f>E21</f>
        <v xml:space="preserve"> </v>
      </c>
      <c r="K91" s="37"/>
      <c r="L91" s="60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hidden="1" s="2" customFormat="1" ht="15.15" customHeight="1">
      <c r="A92" s="35"/>
      <c r="B92" s="36"/>
      <c r="C92" s="29" t="s">
        <v>28</v>
      </c>
      <c r="D92" s="37"/>
      <c r="E92" s="37"/>
      <c r="F92" s="24" t="str">
        <f>IF(E18="","",E18)</f>
        <v>Vyplň údaj</v>
      </c>
      <c r="G92" s="37"/>
      <c r="H92" s="37"/>
      <c r="I92" s="29" t="s">
        <v>32</v>
      </c>
      <c r="J92" s="33" t="str">
        <f>E24</f>
        <v>Ing. Petr Zajíček</v>
      </c>
      <c r="K92" s="37"/>
      <c r="L92" s="60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hidden="1" s="2" customFormat="1" ht="10.32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60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hidden="1" s="2" customFormat="1" ht="29.28" customHeight="1">
      <c r="A94" s="35"/>
      <c r="B94" s="36"/>
      <c r="C94" s="172" t="s">
        <v>108</v>
      </c>
      <c r="D94" s="173"/>
      <c r="E94" s="173"/>
      <c r="F94" s="173"/>
      <c r="G94" s="173"/>
      <c r="H94" s="173"/>
      <c r="I94" s="173"/>
      <c r="J94" s="174" t="s">
        <v>109</v>
      </c>
      <c r="K94" s="173"/>
      <c r="L94" s="60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hidden="1" s="2" customFormat="1" ht="10.32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60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hidden="1" s="2" customFormat="1" ht="22.8" customHeight="1">
      <c r="A96" s="35"/>
      <c r="B96" s="36"/>
      <c r="C96" s="175" t="s">
        <v>110</v>
      </c>
      <c r="D96" s="37"/>
      <c r="E96" s="37"/>
      <c r="F96" s="37"/>
      <c r="G96" s="37"/>
      <c r="H96" s="37"/>
      <c r="I96" s="37"/>
      <c r="J96" s="107">
        <f>J116</f>
        <v>0</v>
      </c>
      <c r="K96" s="37"/>
      <c r="L96" s="60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4" t="s">
        <v>111</v>
      </c>
    </row>
    <row r="97" hidden="1" s="2" customFormat="1" ht="21.84" customHeight="1">
      <c r="A97" s="35"/>
      <c r="B97" s="36"/>
      <c r="C97" s="37"/>
      <c r="D97" s="37"/>
      <c r="E97" s="37"/>
      <c r="F97" s="37"/>
      <c r="G97" s="37"/>
      <c r="H97" s="37"/>
      <c r="I97" s="37"/>
      <c r="J97" s="37"/>
      <c r="K97" s="37"/>
      <c r="L97" s="60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</row>
    <row r="98" hidden="1" s="2" customFormat="1" ht="6.96" customHeight="1">
      <c r="A98" s="35"/>
      <c r="B98" s="63"/>
      <c r="C98" s="64"/>
      <c r="D98" s="64"/>
      <c r="E98" s="64"/>
      <c r="F98" s="64"/>
      <c r="G98" s="64"/>
      <c r="H98" s="64"/>
      <c r="I98" s="64"/>
      <c r="J98" s="64"/>
      <c r="K98" s="64"/>
      <c r="L98" s="60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</row>
    <row r="99" hidden="1"/>
    <row r="100" hidden="1"/>
    <row r="101" hidden="1"/>
    <row r="102" s="2" customFormat="1" ht="6.96" customHeight="1">
      <c r="A102" s="35"/>
      <c r="B102" s="65"/>
      <c r="C102" s="66"/>
      <c r="D102" s="66"/>
      <c r="E102" s="66"/>
      <c r="F102" s="66"/>
      <c r="G102" s="66"/>
      <c r="H102" s="66"/>
      <c r="I102" s="66"/>
      <c r="J102" s="66"/>
      <c r="K102" s="66"/>
      <c r="L102" s="60"/>
      <c r="S102" s="35"/>
      <c r="T102" s="35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</row>
    <row r="103" s="2" customFormat="1" ht="24.96" customHeight="1">
      <c r="A103" s="35"/>
      <c r="B103" s="36"/>
      <c r="C103" s="20" t="s">
        <v>112</v>
      </c>
      <c r="D103" s="37"/>
      <c r="E103" s="37"/>
      <c r="F103" s="37"/>
      <c r="G103" s="37"/>
      <c r="H103" s="37"/>
      <c r="I103" s="37"/>
      <c r="J103" s="37"/>
      <c r="K103" s="37"/>
      <c r="L103" s="60"/>
      <c r="S103" s="35"/>
      <c r="T103" s="35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</row>
    <row r="104" s="2" customFormat="1" ht="6.96" customHeight="1">
      <c r="A104" s="35"/>
      <c r="B104" s="36"/>
      <c r="C104" s="37"/>
      <c r="D104" s="37"/>
      <c r="E104" s="37"/>
      <c r="F104" s="37"/>
      <c r="G104" s="37"/>
      <c r="H104" s="37"/>
      <c r="I104" s="37"/>
      <c r="J104" s="37"/>
      <c r="K104" s="37"/>
      <c r="L104" s="60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</row>
    <row r="105" s="2" customFormat="1" ht="12" customHeight="1">
      <c r="A105" s="35"/>
      <c r="B105" s="36"/>
      <c r="C105" s="29" t="s">
        <v>16</v>
      </c>
      <c r="D105" s="37"/>
      <c r="E105" s="37"/>
      <c r="F105" s="37"/>
      <c r="G105" s="37"/>
      <c r="H105" s="37"/>
      <c r="I105" s="37"/>
      <c r="J105" s="37"/>
      <c r="K105" s="37"/>
      <c r="L105" s="60"/>
      <c r="S105" s="35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</row>
    <row r="106" s="2" customFormat="1" ht="16.5" customHeight="1">
      <c r="A106" s="35"/>
      <c r="B106" s="36"/>
      <c r="C106" s="37"/>
      <c r="D106" s="37"/>
      <c r="E106" s="171" t="str">
        <f>E7</f>
        <v>OPTAK - Zlínský kraj</v>
      </c>
      <c r="F106" s="29"/>
      <c r="G106" s="29"/>
      <c r="H106" s="29"/>
      <c r="I106" s="37"/>
      <c r="J106" s="37"/>
      <c r="K106" s="37"/>
      <c r="L106" s="60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</row>
    <row r="107" s="2" customFormat="1" ht="12" customHeight="1">
      <c r="A107" s="35"/>
      <c r="B107" s="36"/>
      <c r="C107" s="29" t="s">
        <v>105</v>
      </c>
      <c r="D107" s="37"/>
      <c r="E107" s="37"/>
      <c r="F107" s="37"/>
      <c r="G107" s="37"/>
      <c r="H107" s="37"/>
      <c r="I107" s="37"/>
      <c r="J107" s="37"/>
      <c r="K107" s="37"/>
      <c r="L107" s="60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</row>
    <row r="108" s="2" customFormat="1" ht="16.5" customHeight="1">
      <c r="A108" s="35"/>
      <c r="B108" s="36"/>
      <c r="C108" s="37"/>
      <c r="D108" s="37"/>
      <c r="E108" s="73" t="str">
        <f>E9</f>
        <v>01 - Valašské Meziříčí</v>
      </c>
      <c r="F108" s="37"/>
      <c r="G108" s="37"/>
      <c r="H108" s="37"/>
      <c r="I108" s="37"/>
      <c r="J108" s="37"/>
      <c r="K108" s="37"/>
      <c r="L108" s="60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</row>
    <row r="109" s="2" customFormat="1" ht="6.96" customHeight="1">
      <c r="A109" s="35"/>
      <c r="B109" s="36"/>
      <c r="C109" s="37"/>
      <c r="D109" s="37"/>
      <c r="E109" s="37"/>
      <c r="F109" s="37"/>
      <c r="G109" s="37"/>
      <c r="H109" s="37"/>
      <c r="I109" s="37"/>
      <c r="J109" s="37"/>
      <c r="K109" s="37"/>
      <c r="L109" s="60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0" s="2" customFormat="1" ht="12" customHeight="1">
      <c r="A110" s="35"/>
      <c r="B110" s="36"/>
      <c r="C110" s="29" t="s">
        <v>20</v>
      </c>
      <c r="D110" s="37"/>
      <c r="E110" s="37"/>
      <c r="F110" s="24" t="str">
        <f>F12</f>
        <v>SEE Olomouc</v>
      </c>
      <c r="G110" s="37"/>
      <c r="H110" s="37"/>
      <c r="I110" s="29" t="s">
        <v>22</v>
      </c>
      <c r="J110" s="76" t="str">
        <f>IF(J12="","",J12)</f>
        <v>10. 12. 2024</v>
      </c>
      <c r="K110" s="37"/>
      <c r="L110" s="60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="2" customFormat="1" ht="6.96" customHeight="1">
      <c r="A111" s="35"/>
      <c r="B111" s="36"/>
      <c r="C111" s="37"/>
      <c r="D111" s="37"/>
      <c r="E111" s="37"/>
      <c r="F111" s="37"/>
      <c r="G111" s="37"/>
      <c r="H111" s="37"/>
      <c r="I111" s="37"/>
      <c r="J111" s="37"/>
      <c r="K111" s="37"/>
      <c r="L111" s="60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="2" customFormat="1" ht="15.15" customHeight="1">
      <c r="A112" s="35"/>
      <c r="B112" s="36"/>
      <c r="C112" s="29" t="s">
        <v>24</v>
      </c>
      <c r="D112" s="37"/>
      <c r="E112" s="37"/>
      <c r="F112" s="24" t="str">
        <f>E15</f>
        <v xml:space="preserve"> </v>
      </c>
      <c r="G112" s="37"/>
      <c r="H112" s="37"/>
      <c r="I112" s="29" t="s">
        <v>30</v>
      </c>
      <c r="J112" s="33" t="str">
        <f>E21</f>
        <v xml:space="preserve"> </v>
      </c>
      <c r="K112" s="37"/>
      <c r="L112" s="60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="2" customFormat="1" ht="15.15" customHeight="1">
      <c r="A113" s="35"/>
      <c r="B113" s="36"/>
      <c r="C113" s="29" t="s">
        <v>28</v>
      </c>
      <c r="D113" s="37"/>
      <c r="E113" s="37"/>
      <c r="F113" s="24" t="str">
        <f>IF(E18="","",E18)</f>
        <v>Vyplň údaj</v>
      </c>
      <c r="G113" s="37"/>
      <c r="H113" s="37"/>
      <c r="I113" s="29" t="s">
        <v>32</v>
      </c>
      <c r="J113" s="33" t="str">
        <f>E24</f>
        <v>Ing. Petr Zajíček</v>
      </c>
      <c r="K113" s="37"/>
      <c r="L113" s="60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="2" customFormat="1" ht="10.32" customHeight="1">
      <c r="A114" s="35"/>
      <c r="B114" s="36"/>
      <c r="C114" s="37"/>
      <c r="D114" s="37"/>
      <c r="E114" s="37"/>
      <c r="F114" s="37"/>
      <c r="G114" s="37"/>
      <c r="H114" s="37"/>
      <c r="I114" s="37"/>
      <c r="J114" s="37"/>
      <c r="K114" s="37"/>
      <c r="L114" s="60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="9" customFormat="1" ht="29.28" customHeight="1">
      <c r="A115" s="176"/>
      <c r="B115" s="177"/>
      <c r="C115" s="178" t="s">
        <v>113</v>
      </c>
      <c r="D115" s="179" t="s">
        <v>60</v>
      </c>
      <c r="E115" s="179" t="s">
        <v>56</v>
      </c>
      <c r="F115" s="179" t="s">
        <v>57</v>
      </c>
      <c r="G115" s="179" t="s">
        <v>114</v>
      </c>
      <c r="H115" s="179" t="s">
        <v>115</v>
      </c>
      <c r="I115" s="179" t="s">
        <v>116</v>
      </c>
      <c r="J115" s="179" t="s">
        <v>109</v>
      </c>
      <c r="K115" s="180" t="s">
        <v>117</v>
      </c>
      <c r="L115" s="181"/>
      <c r="M115" s="97" t="s">
        <v>1</v>
      </c>
      <c r="N115" s="98" t="s">
        <v>39</v>
      </c>
      <c r="O115" s="98" t="s">
        <v>118</v>
      </c>
      <c r="P115" s="98" t="s">
        <v>119</v>
      </c>
      <c r="Q115" s="98" t="s">
        <v>120</v>
      </c>
      <c r="R115" s="98" t="s">
        <v>121</v>
      </c>
      <c r="S115" s="98" t="s">
        <v>122</v>
      </c>
      <c r="T115" s="99" t="s">
        <v>123</v>
      </c>
      <c r="U115" s="176"/>
      <c r="V115" s="176"/>
      <c r="W115" s="176"/>
      <c r="X115" s="176"/>
      <c r="Y115" s="176"/>
      <c r="Z115" s="176"/>
      <c r="AA115" s="176"/>
      <c r="AB115" s="176"/>
      <c r="AC115" s="176"/>
      <c r="AD115" s="176"/>
      <c r="AE115" s="176"/>
    </row>
    <row r="116" s="2" customFormat="1" ht="22.8" customHeight="1">
      <c r="A116" s="35"/>
      <c r="B116" s="36"/>
      <c r="C116" s="104" t="s">
        <v>124</v>
      </c>
      <c r="D116" s="37"/>
      <c r="E116" s="37"/>
      <c r="F116" s="37"/>
      <c r="G116" s="37"/>
      <c r="H116" s="37"/>
      <c r="I116" s="37"/>
      <c r="J116" s="182">
        <f>BK116</f>
        <v>0</v>
      </c>
      <c r="K116" s="37"/>
      <c r="L116" s="41"/>
      <c r="M116" s="100"/>
      <c r="N116" s="183"/>
      <c r="O116" s="101"/>
      <c r="P116" s="184">
        <f>SUM(P117:P171)</f>
        <v>0</v>
      </c>
      <c r="Q116" s="101"/>
      <c r="R116" s="184">
        <f>SUM(R117:R171)</f>
        <v>0</v>
      </c>
      <c r="S116" s="101"/>
      <c r="T116" s="185">
        <f>SUM(T117:T171)</f>
        <v>0</v>
      </c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  <c r="AT116" s="14" t="s">
        <v>74</v>
      </c>
      <c r="AU116" s="14" t="s">
        <v>111</v>
      </c>
      <c r="BK116" s="186">
        <f>SUM(BK117:BK171)</f>
        <v>0</v>
      </c>
    </row>
    <row r="117" s="2" customFormat="1" ht="24.15" customHeight="1">
      <c r="A117" s="35"/>
      <c r="B117" s="36"/>
      <c r="C117" s="187" t="s">
        <v>83</v>
      </c>
      <c r="D117" s="187" t="s">
        <v>125</v>
      </c>
      <c r="E117" s="188" t="s">
        <v>126</v>
      </c>
      <c r="F117" s="189" t="s">
        <v>127</v>
      </c>
      <c r="G117" s="190" t="s">
        <v>128</v>
      </c>
      <c r="H117" s="191">
        <v>1</v>
      </c>
      <c r="I117" s="192"/>
      <c r="J117" s="193">
        <f>ROUND(I117*H117,2)</f>
        <v>0</v>
      </c>
      <c r="K117" s="189" t="s">
        <v>129</v>
      </c>
      <c r="L117" s="41"/>
      <c r="M117" s="194" t="s">
        <v>1</v>
      </c>
      <c r="N117" s="195" t="s">
        <v>40</v>
      </c>
      <c r="O117" s="88"/>
      <c r="P117" s="196">
        <f>O117*H117</f>
        <v>0</v>
      </c>
      <c r="Q117" s="196">
        <v>0</v>
      </c>
      <c r="R117" s="196">
        <f>Q117*H117</f>
        <v>0</v>
      </c>
      <c r="S117" s="196">
        <v>0</v>
      </c>
      <c r="T117" s="197">
        <f>S117*H117</f>
        <v>0</v>
      </c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  <c r="AR117" s="198" t="s">
        <v>130</v>
      </c>
      <c r="AT117" s="198" t="s">
        <v>125</v>
      </c>
      <c r="AU117" s="198" t="s">
        <v>75</v>
      </c>
      <c r="AY117" s="14" t="s">
        <v>131</v>
      </c>
      <c r="BE117" s="199">
        <f>IF(N117="základní",J117,0)</f>
        <v>0</v>
      </c>
      <c r="BF117" s="199">
        <f>IF(N117="snížená",J117,0)</f>
        <v>0</v>
      </c>
      <c r="BG117" s="199">
        <f>IF(N117="zákl. přenesená",J117,0)</f>
        <v>0</v>
      </c>
      <c r="BH117" s="199">
        <f>IF(N117="sníž. přenesená",J117,0)</f>
        <v>0</v>
      </c>
      <c r="BI117" s="199">
        <f>IF(N117="nulová",J117,0)</f>
        <v>0</v>
      </c>
      <c r="BJ117" s="14" t="s">
        <v>83</v>
      </c>
      <c r="BK117" s="199">
        <f>ROUND(I117*H117,2)</f>
        <v>0</v>
      </c>
      <c r="BL117" s="14" t="s">
        <v>130</v>
      </c>
      <c r="BM117" s="198" t="s">
        <v>132</v>
      </c>
    </row>
    <row r="118" s="2" customFormat="1">
      <c r="A118" s="35"/>
      <c r="B118" s="36"/>
      <c r="C118" s="37"/>
      <c r="D118" s="200" t="s">
        <v>133</v>
      </c>
      <c r="E118" s="37"/>
      <c r="F118" s="201" t="s">
        <v>127</v>
      </c>
      <c r="G118" s="37"/>
      <c r="H118" s="37"/>
      <c r="I118" s="202"/>
      <c r="J118" s="37"/>
      <c r="K118" s="37"/>
      <c r="L118" s="41"/>
      <c r="M118" s="203"/>
      <c r="N118" s="204"/>
      <c r="O118" s="88"/>
      <c r="P118" s="88"/>
      <c r="Q118" s="88"/>
      <c r="R118" s="88"/>
      <c r="S118" s="88"/>
      <c r="T118" s="89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  <c r="AT118" s="14" t="s">
        <v>133</v>
      </c>
      <c r="AU118" s="14" t="s">
        <v>75</v>
      </c>
    </row>
    <row r="119" s="2" customFormat="1" ht="24.15" customHeight="1">
      <c r="A119" s="35"/>
      <c r="B119" s="36"/>
      <c r="C119" s="187" t="s">
        <v>85</v>
      </c>
      <c r="D119" s="187" t="s">
        <v>125</v>
      </c>
      <c r="E119" s="188" t="s">
        <v>134</v>
      </c>
      <c r="F119" s="189" t="s">
        <v>135</v>
      </c>
      <c r="G119" s="190" t="s">
        <v>136</v>
      </c>
      <c r="H119" s="191">
        <v>120</v>
      </c>
      <c r="I119" s="192"/>
      <c r="J119" s="193">
        <f>ROUND(I119*H119,2)</f>
        <v>0</v>
      </c>
      <c r="K119" s="189" t="s">
        <v>129</v>
      </c>
      <c r="L119" s="41"/>
      <c r="M119" s="194" t="s">
        <v>1</v>
      </c>
      <c r="N119" s="195" t="s">
        <v>40</v>
      </c>
      <c r="O119" s="88"/>
      <c r="P119" s="196">
        <f>O119*H119</f>
        <v>0</v>
      </c>
      <c r="Q119" s="196">
        <v>0</v>
      </c>
      <c r="R119" s="196">
        <f>Q119*H119</f>
        <v>0</v>
      </c>
      <c r="S119" s="196">
        <v>0</v>
      </c>
      <c r="T119" s="197">
        <f>S119*H119</f>
        <v>0</v>
      </c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  <c r="AR119" s="198" t="s">
        <v>130</v>
      </c>
      <c r="AT119" s="198" t="s">
        <v>125</v>
      </c>
      <c r="AU119" s="198" t="s">
        <v>75</v>
      </c>
      <c r="AY119" s="14" t="s">
        <v>131</v>
      </c>
      <c r="BE119" s="199">
        <f>IF(N119="základní",J119,0)</f>
        <v>0</v>
      </c>
      <c r="BF119" s="199">
        <f>IF(N119="snížená",J119,0)</f>
        <v>0</v>
      </c>
      <c r="BG119" s="199">
        <f>IF(N119="zákl. přenesená",J119,0)</f>
        <v>0</v>
      </c>
      <c r="BH119" s="199">
        <f>IF(N119="sníž. přenesená",J119,0)</f>
        <v>0</v>
      </c>
      <c r="BI119" s="199">
        <f>IF(N119="nulová",J119,0)</f>
        <v>0</v>
      </c>
      <c r="BJ119" s="14" t="s">
        <v>83</v>
      </c>
      <c r="BK119" s="199">
        <f>ROUND(I119*H119,2)</f>
        <v>0</v>
      </c>
      <c r="BL119" s="14" t="s">
        <v>130</v>
      </c>
      <c r="BM119" s="198" t="s">
        <v>137</v>
      </c>
    </row>
    <row r="120" s="2" customFormat="1">
      <c r="A120" s="35"/>
      <c r="B120" s="36"/>
      <c r="C120" s="37"/>
      <c r="D120" s="200" t="s">
        <v>133</v>
      </c>
      <c r="E120" s="37"/>
      <c r="F120" s="201" t="s">
        <v>135</v>
      </c>
      <c r="G120" s="37"/>
      <c r="H120" s="37"/>
      <c r="I120" s="202"/>
      <c r="J120" s="37"/>
      <c r="K120" s="37"/>
      <c r="L120" s="41"/>
      <c r="M120" s="203"/>
      <c r="N120" s="204"/>
      <c r="O120" s="88"/>
      <c r="P120" s="88"/>
      <c r="Q120" s="88"/>
      <c r="R120" s="88"/>
      <c r="S120" s="88"/>
      <c r="T120" s="89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  <c r="AT120" s="14" t="s">
        <v>133</v>
      </c>
      <c r="AU120" s="14" t="s">
        <v>75</v>
      </c>
    </row>
    <row r="121" s="2" customFormat="1" ht="24.15" customHeight="1">
      <c r="A121" s="35"/>
      <c r="B121" s="36"/>
      <c r="C121" s="187" t="s">
        <v>138</v>
      </c>
      <c r="D121" s="187" t="s">
        <v>125</v>
      </c>
      <c r="E121" s="188" t="s">
        <v>139</v>
      </c>
      <c r="F121" s="189" t="s">
        <v>140</v>
      </c>
      <c r="G121" s="190" t="s">
        <v>141</v>
      </c>
      <c r="H121" s="191">
        <v>4</v>
      </c>
      <c r="I121" s="192"/>
      <c r="J121" s="193">
        <f>ROUND(I121*H121,2)</f>
        <v>0</v>
      </c>
      <c r="K121" s="189" t="s">
        <v>129</v>
      </c>
      <c r="L121" s="41"/>
      <c r="M121" s="194" t="s">
        <v>1</v>
      </c>
      <c r="N121" s="195" t="s">
        <v>40</v>
      </c>
      <c r="O121" s="88"/>
      <c r="P121" s="196">
        <f>O121*H121</f>
        <v>0</v>
      </c>
      <c r="Q121" s="196">
        <v>0</v>
      </c>
      <c r="R121" s="196">
        <f>Q121*H121</f>
        <v>0</v>
      </c>
      <c r="S121" s="196">
        <v>0</v>
      </c>
      <c r="T121" s="197">
        <f>S121*H121</f>
        <v>0</v>
      </c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  <c r="AR121" s="198" t="s">
        <v>130</v>
      </c>
      <c r="AT121" s="198" t="s">
        <v>125</v>
      </c>
      <c r="AU121" s="198" t="s">
        <v>75</v>
      </c>
      <c r="AY121" s="14" t="s">
        <v>131</v>
      </c>
      <c r="BE121" s="199">
        <f>IF(N121="základní",J121,0)</f>
        <v>0</v>
      </c>
      <c r="BF121" s="199">
        <f>IF(N121="snížená",J121,0)</f>
        <v>0</v>
      </c>
      <c r="BG121" s="199">
        <f>IF(N121="zákl. přenesená",J121,0)</f>
        <v>0</v>
      </c>
      <c r="BH121" s="199">
        <f>IF(N121="sníž. přenesená",J121,0)</f>
        <v>0</v>
      </c>
      <c r="BI121" s="199">
        <f>IF(N121="nulová",J121,0)</f>
        <v>0</v>
      </c>
      <c r="BJ121" s="14" t="s">
        <v>83</v>
      </c>
      <c r="BK121" s="199">
        <f>ROUND(I121*H121,2)</f>
        <v>0</v>
      </c>
      <c r="BL121" s="14" t="s">
        <v>130</v>
      </c>
      <c r="BM121" s="198" t="s">
        <v>142</v>
      </c>
    </row>
    <row r="122" s="2" customFormat="1">
      <c r="A122" s="35"/>
      <c r="B122" s="36"/>
      <c r="C122" s="37"/>
      <c r="D122" s="200" t="s">
        <v>133</v>
      </c>
      <c r="E122" s="37"/>
      <c r="F122" s="201" t="s">
        <v>140</v>
      </c>
      <c r="G122" s="37"/>
      <c r="H122" s="37"/>
      <c r="I122" s="202"/>
      <c r="J122" s="37"/>
      <c r="K122" s="37"/>
      <c r="L122" s="41"/>
      <c r="M122" s="203"/>
      <c r="N122" s="204"/>
      <c r="O122" s="88"/>
      <c r="P122" s="88"/>
      <c r="Q122" s="88"/>
      <c r="R122" s="88"/>
      <c r="S122" s="88"/>
      <c r="T122" s="89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T122" s="14" t="s">
        <v>133</v>
      </c>
      <c r="AU122" s="14" t="s">
        <v>75</v>
      </c>
    </row>
    <row r="123" s="2" customFormat="1" ht="21.75" customHeight="1">
      <c r="A123" s="35"/>
      <c r="B123" s="36"/>
      <c r="C123" s="187" t="s">
        <v>143</v>
      </c>
      <c r="D123" s="187" t="s">
        <v>125</v>
      </c>
      <c r="E123" s="188" t="s">
        <v>144</v>
      </c>
      <c r="F123" s="189" t="s">
        <v>145</v>
      </c>
      <c r="G123" s="190" t="s">
        <v>141</v>
      </c>
      <c r="H123" s="191">
        <v>30</v>
      </c>
      <c r="I123" s="192"/>
      <c r="J123" s="193">
        <f>ROUND(I123*H123,2)</f>
        <v>0</v>
      </c>
      <c r="K123" s="189" t="s">
        <v>129</v>
      </c>
      <c r="L123" s="41"/>
      <c r="M123" s="194" t="s">
        <v>1</v>
      </c>
      <c r="N123" s="195" t="s">
        <v>40</v>
      </c>
      <c r="O123" s="88"/>
      <c r="P123" s="196">
        <f>O123*H123</f>
        <v>0</v>
      </c>
      <c r="Q123" s="196">
        <v>0</v>
      </c>
      <c r="R123" s="196">
        <f>Q123*H123</f>
        <v>0</v>
      </c>
      <c r="S123" s="196">
        <v>0</v>
      </c>
      <c r="T123" s="197">
        <f>S123*H123</f>
        <v>0</v>
      </c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  <c r="AR123" s="198" t="s">
        <v>130</v>
      </c>
      <c r="AT123" s="198" t="s">
        <v>125</v>
      </c>
      <c r="AU123" s="198" t="s">
        <v>75</v>
      </c>
      <c r="AY123" s="14" t="s">
        <v>131</v>
      </c>
      <c r="BE123" s="199">
        <f>IF(N123="základní",J123,0)</f>
        <v>0</v>
      </c>
      <c r="BF123" s="199">
        <f>IF(N123="snížená",J123,0)</f>
        <v>0</v>
      </c>
      <c r="BG123" s="199">
        <f>IF(N123="zákl. přenesená",J123,0)</f>
        <v>0</v>
      </c>
      <c r="BH123" s="199">
        <f>IF(N123="sníž. přenesená",J123,0)</f>
        <v>0</v>
      </c>
      <c r="BI123" s="199">
        <f>IF(N123="nulová",J123,0)</f>
        <v>0</v>
      </c>
      <c r="BJ123" s="14" t="s">
        <v>83</v>
      </c>
      <c r="BK123" s="199">
        <f>ROUND(I123*H123,2)</f>
        <v>0</v>
      </c>
      <c r="BL123" s="14" t="s">
        <v>130</v>
      </c>
      <c r="BM123" s="198" t="s">
        <v>146</v>
      </c>
    </row>
    <row r="124" s="2" customFormat="1">
      <c r="A124" s="35"/>
      <c r="B124" s="36"/>
      <c r="C124" s="37"/>
      <c r="D124" s="200" t="s">
        <v>133</v>
      </c>
      <c r="E124" s="37"/>
      <c r="F124" s="201" t="s">
        <v>145</v>
      </c>
      <c r="G124" s="37"/>
      <c r="H124" s="37"/>
      <c r="I124" s="202"/>
      <c r="J124" s="37"/>
      <c r="K124" s="37"/>
      <c r="L124" s="41"/>
      <c r="M124" s="203"/>
      <c r="N124" s="204"/>
      <c r="O124" s="88"/>
      <c r="P124" s="88"/>
      <c r="Q124" s="88"/>
      <c r="R124" s="88"/>
      <c r="S124" s="88"/>
      <c r="T124" s="89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T124" s="14" t="s">
        <v>133</v>
      </c>
      <c r="AU124" s="14" t="s">
        <v>75</v>
      </c>
    </row>
    <row r="125" s="2" customFormat="1">
      <c r="A125" s="35"/>
      <c r="B125" s="36"/>
      <c r="C125" s="37"/>
      <c r="D125" s="200" t="s">
        <v>147</v>
      </c>
      <c r="E125" s="37"/>
      <c r="F125" s="205" t="s">
        <v>148</v>
      </c>
      <c r="G125" s="37"/>
      <c r="H125" s="37"/>
      <c r="I125" s="202"/>
      <c r="J125" s="37"/>
      <c r="K125" s="37"/>
      <c r="L125" s="41"/>
      <c r="M125" s="203"/>
      <c r="N125" s="204"/>
      <c r="O125" s="88"/>
      <c r="P125" s="88"/>
      <c r="Q125" s="88"/>
      <c r="R125" s="88"/>
      <c r="S125" s="88"/>
      <c r="T125" s="89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T125" s="14" t="s">
        <v>147</v>
      </c>
      <c r="AU125" s="14" t="s">
        <v>75</v>
      </c>
    </row>
    <row r="126" s="2" customFormat="1" ht="24.15" customHeight="1">
      <c r="A126" s="35"/>
      <c r="B126" s="36"/>
      <c r="C126" s="187" t="s">
        <v>149</v>
      </c>
      <c r="D126" s="187" t="s">
        <v>125</v>
      </c>
      <c r="E126" s="188" t="s">
        <v>150</v>
      </c>
      <c r="F126" s="189" t="s">
        <v>151</v>
      </c>
      <c r="G126" s="190" t="s">
        <v>152</v>
      </c>
      <c r="H126" s="191">
        <v>1</v>
      </c>
      <c r="I126" s="192"/>
      <c r="J126" s="193">
        <f>ROUND(I126*H126,2)</f>
        <v>0</v>
      </c>
      <c r="K126" s="189" t="s">
        <v>1</v>
      </c>
      <c r="L126" s="41"/>
      <c r="M126" s="194" t="s">
        <v>1</v>
      </c>
      <c r="N126" s="195" t="s">
        <v>40</v>
      </c>
      <c r="O126" s="88"/>
      <c r="P126" s="196">
        <f>O126*H126</f>
        <v>0</v>
      </c>
      <c r="Q126" s="196">
        <v>0</v>
      </c>
      <c r="R126" s="196">
        <f>Q126*H126</f>
        <v>0</v>
      </c>
      <c r="S126" s="196">
        <v>0</v>
      </c>
      <c r="T126" s="197">
        <f>S126*H126</f>
        <v>0</v>
      </c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R126" s="198" t="s">
        <v>130</v>
      </c>
      <c r="AT126" s="198" t="s">
        <v>125</v>
      </c>
      <c r="AU126" s="198" t="s">
        <v>75</v>
      </c>
      <c r="AY126" s="14" t="s">
        <v>131</v>
      </c>
      <c r="BE126" s="199">
        <f>IF(N126="základní",J126,0)</f>
        <v>0</v>
      </c>
      <c r="BF126" s="199">
        <f>IF(N126="snížená",J126,0)</f>
        <v>0</v>
      </c>
      <c r="BG126" s="199">
        <f>IF(N126="zákl. přenesená",J126,0)</f>
        <v>0</v>
      </c>
      <c r="BH126" s="199">
        <f>IF(N126="sníž. přenesená",J126,0)</f>
        <v>0</v>
      </c>
      <c r="BI126" s="199">
        <f>IF(N126="nulová",J126,0)</f>
        <v>0</v>
      </c>
      <c r="BJ126" s="14" t="s">
        <v>83</v>
      </c>
      <c r="BK126" s="199">
        <f>ROUND(I126*H126,2)</f>
        <v>0</v>
      </c>
      <c r="BL126" s="14" t="s">
        <v>130</v>
      </c>
      <c r="BM126" s="198" t="s">
        <v>153</v>
      </c>
    </row>
    <row r="127" s="2" customFormat="1">
      <c r="A127" s="35"/>
      <c r="B127" s="36"/>
      <c r="C127" s="37"/>
      <c r="D127" s="200" t="s">
        <v>133</v>
      </c>
      <c r="E127" s="37"/>
      <c r="F127" s="201" t="s">
        <v>151</v>
      </c>
      <c r="G127" s="37"/>
      <c r="H127" s="37"/>
      <c r="I127" s="202"/>
      <c r="J127" s="37"/>
      <c r="K127" s="37"/>
      <c r="L127" s="41"/>
      <c r="M127" s="203"/>
      <c r="N127" s="204"/>
      <c r="O127" s="88"/>
      <c r="P127" s="88"/>
      <c r="Q127" s="88"/>
      <c r="R127" s="88"/>
      <c r="S127" s="88"/>
      <c r="T127" s="89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T127" s="14" t="s">
        <v>133</v>
      </c>
      <c r="AU127" s="14" t="s">
        <v>75</v>
      </c>
    </row>
    <row r="128" s="2" customFormat="1">
      <c r="A128" s="35"/>
      <c r="B128" s="36"/>
      <c r="C128" s="37"/>
      <c r="D128" s="200" t="s">
        <v>147</v>
      </c>
      <c r="E128" s="37"/>
      <c r="F128" s="205" t="s">
        <v>154</v>
      </c>
      <c r="G128" s="37"/>
      <c r="H128" s="37"/>
      <c r="I128" s="202"/>
      <c r="J128" s="37"/>
      <c r="K128" s="37"/>
      <c r="L128" s="41"/>
      <c r="M128" s="203"/>
      <c r="N128" s="204"/>
      <c r="O128" s="88"/>
      <c r="P128" s="88"/>
      <c r="Q128" s="88"/>
      <c r="R128" s="88"/>
      <c r="S128" s="88"/>
      <c r="T128" s="89"/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T128" s="14" t="s">
        <v>147</v>
      </c>
      <c r="AU128" s="14" t="s">
        <v>75</v>
      </c>
    </row>
    <row r="129" s="2" customFormat="1" ht="16.5" customHeight="1">
      <c r="A129" s="35"/>
      <c r="B129" s="36"/>
      <c r="C129" s="187" t="s">
        <v>155</v>
      </c>
      <c r="D129" s="187" t="s">
        <v>125</v>
      </c>
      <c r="E129" s="188" t="s">
        <v>156</v>
      </c>
      <c r="F129" s="189" t="s">
        <v>157</v>
      </c>
      <c r="G129" s="190" t="s">
        <v>152</v>
      </c>
      <c r="H129" s="191">
        <v>2</v>
      </c>
      <c r="I129" s="192"/>
      <c r="J129" s="193">
        <f>ROUND(I129*H129,2)</f>
        <v>0</v>
      </c>
      <c r="K129" s="189" t="s">
        <v>1</v>
      </c>
      <c r="L129" s="41"/>
      <c r="M129" s="194" t="s">
        <v>1</v>
      </c>
      <c r="N129" s="195" t="s">
        <v>40</v>
      </c>
      <c r="O129" s="88"/>
      <c r="P129" s="196">
        <f>O129*H129</f>
        <v>0</v>
      </c>
      <c r="Q129" s="196">
        <v>0</v>
      </c>
      <c r="R129" s="196">
        <f>Q129*H129</f>
        <v>0</v>
      </c>
      <c r="S129" s="196">
        <v>0</v>
      </c>
      <c r="T129" s="197">
        <f>S129*H129</f>
        <v>0</v>
      </c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R129" s="198" t="s">
        <v>130</v>
      </c>
      <c r="AT129" s="198" t="s">
        <v>125</v>
      </c>
      <c r="AU129" s="198" t="s">
        <v>75</v>
      </c>
      <c r="AY129" s="14" t="s">
        <v>131</v>
      </c>
      <c r="BE129" s="199">
        <f>IF(N129="základní",J129,0)</f>
        <v>0</v>
      </c>
      <c r="BF129" s="199">
        <f>IF(N129="snížená",J129,0)</f>
        <v>0</v>
      </c>
      <c r="BG129" s="199">
        <f>IF(N129="zákl. přenesená",J129,0)</f>
        <v>0</v>
      </c>
      <c r="BH129" s="199">
        <f>IF(N129="sníž. přenesená",J129,0)</f>
        <v>0</v>
      </c>
      <c r="BI129" s="199">
        <f>IF(N129="nulová",J129,0)</f>
        <v>0</v>
      </c>
      <c r="BJ129" s="14" t="s">
        <v>83</v>
      </c>
      <c r="BK129" s="199">
        <f>ROUND(I129*H129,2)</f>
        <v>0</v>
      </c>
      <c r="BL129" s="14" t="s">
        <v>130</v>
      </c>
      <c r="BM129" s="198" t="s">
        <v>158</v>
      </c>
    </row>
    <row r="130" s="2" customFormat="1">
      <c r="A130" s="35"/>
      <c r="B130" s="36"/>
      <c r="C130" s="37"/>
      <c r="D130" s="200" t="s">
        <v>133</v>
      </c>
      <c r="E130" s="37"/>
      <c r="F130" s="201" t="s">
        <v>157</v>
      </c>
      <c r="G130" s="37"/>
      <c r="H130" s="37"/>
      <c r="I130" s="202"/>
      <c r="J130" s="37"/>
      <c r="K130" s="37"/>
      <c r="L130" s="41"/>
      <c r="M130" s="203"/>
      <c r="N130" s="204"/>
      <c r="O130" s="88"/>
      <c r="P130" s="88"/>
      <c r="Q130" s="88"/>
      <c r="R130" s="88"/>
      <c r="S130" s="88"/>
      <c r="T130" s="89"/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T130" s="14" t="s">
        <v>133</v>
      </c>
      <c r="AU130" s="14" t="s">
        <v>75</v>
      </c>
    </row>
    <row r="131" s="2" customFormat="1" ht="33" customHeight="1">
      <c r="A131" s="35"/>
      <c r="B131" s="36"/>
      <c r="C131" s="187" t="s">
        <v>159</v>
      </c>
      <c r="D131" s="187" t="s">
        <v>125</v>
      </c>
      <c r="E131" s="188" t="s">
        <v>160</v>
      </c>
      <c r="F131" s="189" t="s">
        <v>161</v>
      </c>
      <c r="G131" s="190" t="s">
        <v>152</v>
      </c>
      <c r="H131" s="191">
        <v>4</v>
      </c>
      <c r="I131" s="192"/>
      <c r="J131" s="193">
        <f>ROUND(I131*H131,2)</f>
        <v>0</v>
      </c>
      <c r="K131" s="189" t="s">
        <v>129</v>
      </c>
      <c r="L131" s="41"/>
      <c r="M131" s="194" t="s">
        <v>1</v>
      </c>
      <c r="N131" s="195" t="s">
        <v>40</v>
      </c>
      <c r="O131" s="88"/>
      <c r="P131" s="196">
        <f>O131*H131</f>
        <v>0</v>
      </c>
      <c r="Q131" s="196">
        <v>0</v>
      </c>
      <c r="R131" s="196">
        <f>Q131*H131</f>
        <v>0</v>
      </c>
      <c r="S131" s="196">
        <v>0</v>
      </c>
      <c r="T131" s="197">
        <f>S131*H131</f>
        <v>0</v>
      </c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R131" s="198" t="s">
        <v>130</v>
      </c>
      <c r="AT131" s="198" t="s">
        <v>125</v>
      </c>
      <c r="AU131" s="198" t="s">
        <v>75</v>
      </c>
      <c r="AY131" s="14" t="s">
        <v>131</v>
      </c>
      <c r="BE131" s="199">
        <f>IF(N131="základní",J131,0)</f>
        <v>0</v>
      </c>
      <c r="BF131" s="199">
        <f>IF(N131="snížená",J131,0)</f>
        <v>0</v>
      </c>
      <c r="BG131" s="199">
        <f>IF(N131="zákl. přenesená",J131,0)</f>
        <v>0</v>
      </c>
      <c r="BH131" s="199">
        <f>IF(N131="sníž. přenesená",J131,0)</f>
        <v>0</v>
      </c>
      <c r="BI131" s="199">
        <f>IF(N131="nulová",J131,0)</f>
        <v>0</v>
      </c>
      <c r="BJ131" s="14" t="s">
        <v>83</v>
      </c>
      <c r="BK131" s="199">
        <f>ROUND(I131*H131,2)</f>
        <v>0</v>
      </c>
      <c r="BL131" s="14" t="s">
        <v>130</v>
      </c>
      <c r="BM131" s="198" t="s">
        <v>162</v>
      </c>
    </row>
    <row r="132" s="2" customFormat="1">
      <c r="A132" s="35"/>
      <c r="B132" s="36"/>
      <c r="C132" s="37"/>
      <c r="D132" s="200" t="s">
        <v>133</v>
      </c>
      <c r="E132" s="37"/>
      <c r="F132" s="201" t="s">
        <v>161</v>
      </c>
      <c r="G132" s="37"/>
      <c r="H132" s="37"/>
      <c r="I132" s="202"/>
      <c r="J132" s="37"/>
      <c r="K132" s="37"/>
      <c r="L132" s="41"/>
      <c r="M132" s="203"/>
      <c r="N132" s="204"/>
      <c r="O132" s="88"/>
      <c r="P132" s="88"/>
      <c r="Q132" s="88"/>
      <c r="R132" s="88"/>
      <c r="S132" s="88"/>
      <c r="T132" s="89"/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T132" s="14" t="s">
        <v>133</v>
      </c>
      <c r="AU132" s="14" t="s">
        <v>75</v>
      </c>
    </row>
    <row r="133" s="2" customFormat="1" ht="16.5" customHeight="1">
      <c r="A133" s="35"/>
      <c r="B133" s="36"/>
      <c r="C133" s="187" t="s">
        <v>101</v>
      </c>
      <c r="D133" s="187" t="s">
        <v>125</v>
      </c>
      <c r="E133" s="188" t="s">
        <v>163</v>
      </c>
      <c r="F133" s="189" t="s">
        <v>164</v>
      </c>
      <c r="G133" s="190" t="s">
        <v>152</v>
      </c>
      <c r="H133" s="191">
        <v>2</v>
      </c>
      <c r="I133" s="192"/>
      <c r="J133" s="193">
        <f>ROUND(I133*H133,2)</f>
        <v>0</v>
      </c>
      <c r="K133" s="189" t="s">
        <v>129</v>
      </c>
      <c r="L133" s="41"/>
      <c r="M133" s="194" t="s">
        <v>1</v>
      </c>
      <c r="N133" s="195" t="s">
        <v>40</v>
      </c>
      <c r="O133" s="88"/>
      <c r="P133" s="196">
        <f>O133*H133</f>
        <v>0</v>
      </c>
      <c r="Q133" s="196">
        <v>0</v>
      </c>
      <c r="R133" s="196">
        <f>Q133*H133</f>
        <v>0</v>
      </c>
      <c r="S133" s="196">
        <v>0</v>
      </c>
      <c r="T133" s="197">
        <f>S133*H133</f>
        <v>0</v>
      </c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R133" s="198" t="s">
        <v>130</v>
      </c>
      <c r="AT133" s="198" t="s">
        <v>125</v>
      </c>
      <c r="AU133" s="198" t="s">
        <v>75</v>
      </c>
      <c r="AY133" s="14" t="s">
        <v>131</v>
      </c>
      <c r="BE133" s="199">
        <f>IF(N133="základní",J133,0)</f>
        <v>0</v>
      </c>
      <c r="BF133" s="199">
        <f>IF(N133="snížená",J133,0)</f>
        <v>0</v>
      </c>
      <c r="BG133" s="199">
        <f>IF(N133="zákl. přenesená",J133,0)</f>
        <v>0</v>
      </c>
      <c r="BH133" s="199">
        <f>IF(N133="sníž. přenesená",J133,0)</f>
        <v>0</v>
      </c>
      <c r="BI133" s="199">
        <f>IF(N133="nulová",J133,0)</f>
        <v>0</v>
      </c>
      <c r="BJ133" s="14" t="s">
        <v>83</v>
      </c>
      <c r="BK133" s="199">
        <f>ROUND(I133*H133,2)</f>
        <v>0</v>
      </c>
      <c r="BL133" s="14" t="s">
        <v>130</v>
      </c>
      <c r="BM133" s="198" t="s">
        <v>165</v>
      </c>
    </row>
    <row r="134" s="2" customFormat="1">
      <c r="A134" s="35"/>
      <c r="B134" s="36"/>
      <c r="C134" s="37"/>
      <c r="D134" s="200" t="s">
        <v>133</v>
      </c>
      <c r="E134" s="37"/>
      <c r="F134" s="201" t="s">
        <v>164</v>
      </c>
      <c r="G134" s="37"/>
      <c r="H134" s="37"/>
      <c r="I134" s="202"/>
      <c r="J134" s="37"/>
      <c r="K134" s="37"/>
      <c r="L134" s="41"/>
      <c r="M134" s="203"/>
      <c r="N134" s="204"/>
      <c r="O134" s="88"/>
      <c r="P134" s="88"/>
      <c r="Q134" s="88"/>
      <c r="R134" s="88"/>
      <c r="S134" s="88"/>
      <c r="T134" s="89"/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T134" s="14" t="s">
        <v>133</v>
      </c>
      <c r="AU134" s="14" t="s">
        <v>75</v>
      </c>
    </row>
    <row r="135" s="2" customFormat="1" ht="37.8" customHeight="1">
      <c r="A135" s="35"/>
      <c r="B135" s="36"/>
      <c r="C135" s="187" t="s">
        <v>166</v>
      </c>
      <c r="D135" s="187" t="s">
        <v>125</v>
      </c>
      <c r="E135" s="188" t="s">
        <v>167</v>
      </c>
      <c r="F135" s="189" t="s">
        <v>168</v>
      </c>
      <c r="G135" s="190" t="s">
        <v>152</v>
      </c>
      <c r="H135" s="191">
        <v>1</v>
      </c>
      <c r="I135" s="192"/>
      <c r="J135" s="193">
        <f>ROUND(I135*H135,2)</f>
        <v>0</v>
      </c>
      <c r="K135" s="189" t="s">
        <v>129</v>
      </c>
      <c r="L135" s="41"/>
      <c r="M135" s="194" t="s">
        <v>1</v>
      </c>
      <c r="N135" s="195" t="s">
        <v>40</v>
      </c>
      <c r="O135" s="88"/>
      <c r="P135" s="196">
        <f>O135*H135</f>
        <v>0</v>
      </c>
      <c r="Q135" s="196">
        <v>0</v>
      </c>
      <c r="R135" s="196">
        <f>Q135*H135</f>
        <v>0</v>
      </c>
      <c r="S135" s="196">
        <v>0</v>
      </c>
      <c r="T135" s="197">
        <f>S135*H135</f>
        <v>0</v>
      </c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R135" s="198" t="s">
        <v>130</v>
      </c>
      <c r="AT135" s="198" t="s">
        <v>125</v>
      </c>
      <c r="AU135" s="198" t="s">
        <v>75</v>
      </c>
      <c r="AY135" s="14" t="s">
        <v>131</v>
      </c>
      <c r="BE135" s="199">
        <f>IF(N135="základní",J135,0)</f>
        <v>0</v>
      </c>
      <c r="BF135" s="199">
        <f>IF(N135="snížená",J135,0)</f>
        <v>0</v>
      </c>
      <c r="BG135" s="199">
        <f>IF(N135="zákl. přenesená",J135,0)</f>
        <v>0</v>
      </c>
      <c r="BH135" s="199">
        <f>IF(N135="sníž. přenesená",J135,0)</f>
        <v>0</v>
      </c>
      <c r="BI135" s="199">
        <f>IF(N135="nulová",J135,0)</f>
        <v>0</v>
      </c>
      <c r="BJ135" s="14" t="s">
        <v>83</v>
      </c>
      <c r="BK135" s="199">
        <f>ROUND(I135*H135,2)</f>
        <v>0</v>
      </c>
      <c r="BL135" s="14" t="s">
        <v>130</v>
      </c>
      <c r="BM135" s="198" t="s">
        <v>169</v>
      </c>
    </row>
    <row r="136" s="2" customFormat="1">
      <c r="A136" s="35"/>
      <c r="B136" s="36"/>
      <c r="C136" s="37"/>
      <c r="D136" s="200" t="s">
        <v>133</v>
      </c>
      <c r="E136" s="37"/>
      <c r="F136" s="201" t="s">
        <v>168</v>
      </c>
      <c r="G136" s="37"/>
      <c r="H136" s="37"/>
      <c r="I136" s="202"/>
      <c r="J136" s="37"/>
      <c r="K136" s="37"/>
      <c r="L136" s="41"/>
      <c r="M136" s="203"/>
      <c r="N136" s="204"/>
      <c r="O136" s="88"/>
      <c r="P136" s="88"/>
      <c r="Q136" s="88"/>
      <c r="R136" s="88"/>
      <c r="S136" s="88"/>
      <c r="T136" s="89"/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T136" s="14" t="s">
        <v>133</v>
      </c>
      <c r="AU136" s="14" t="s">
        <v>75</v>
      </c>
    </row>
    <row r="137" s="2" customFormat="1" ht="24.15" customHeight="1">
      <c r="A137" s="35"/>
      <c r="B137" s="36"/>
      <c r="C137" s="187" t="s">
        <v>170</v>
      </c>
      <c r="D137" s="187" t="s">
        <v>125</v>
      </c>
      <c r="E137" s="188" t="s">
        <v>171</v>
      </c>
      <c r="F137" s="189" t="s">
        <v>172</v>
      </c>
      <c r="G137" s="190" t="s">
        <v>152</v>
      </c>
      <c r="H137" s="191">
        <v>1</v>
      </c>
      <c r="I137" s="192"/>
      <c r="J137" s="193">
        <f>ROUND(I137*H137,2)</f>
        <v>0</v>
      </c>
      <c r="K137" s="189" t="s">
        <v>129</v>
      </c>
      <c r="L137" s="41"/>
      <c r="M137" s="194" t="s">
        <v>1</v>
      </c>
      <c r="N137" s="195" t="s">
        <v>40</v>
      </c>
      <c r="O137" s="88"/>
      <c r="P137" s="196">
        <f>O137*H137</f>
        <v>0</v>
      </c>
      <c r="Q137" s="196">
        <v>0</v>
      </c>
      <c r="R137" s="196">
        <f>Q137*H137</f>
        <v>0</v>
      </c>
      <c r="S137" s="196">
        <v>0</v>
      </c>
      <c r="T137" s="197">
        <f>S137*H137</f>
        <v>0</v>
      </c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R137" s="198" t="s">
        <v>130</v>
      </c>
      <c r="AT137" s="198" t="s">
        <v>125</v>
      </c>
      <c r="AU137" s="198" t="s">
        <v>75</v>
      </c>
      <c r="AY137" s="14" t="s">
        <v>131</v>
      </c>
      <c r="BE137" s="199">
        <f>IF(N137="základní",J137,0)</f>
        <v>0</v>
      </c>
      <c r="BF137" s="199">
        <f>IF(N137="snížená",J137,0)</f>
        <v>0</v>
      </c>
      <c r="BG137" s="199">
        <f>IF(N137="zákl. přenesená",J137,0)</f>
        <v>0</v>
      </c>
      <c r="BH137" s="199">
        <f>IF(N137="sníž. přenesená",J137,0)</f>
        <v>0</v>
      </c>
      <c r="BI137" s="199">
        <f>IF(N137="nulová",J137,0)</f>
        <v>0</v>
      </c>
      <c r="BJ137" s="14" t="s">
        <v>83</v>
      </c>
      <c r="BK137" s="199">
        <f>ROUND(I137*H137,2)</f>
        <v>0</v>
      </c>
      <c r="BL137" s="14" t="s">
        <v>130</v>
      </c>
      <c r="BM137" s="198" t="s">
        <v>173</v>
      </c>
    </row>
    <row r="138" s="2" customFormat="1">
      <c r="A138" s="35"/>
      <c r="B138" s="36"/>
      <c r="C138" s="37"/>
      <c r="D138" s="200" t="s">
        <v>133</v>
      </c>
      <c r="E138" s="37"/>
      <c r="F138" s="201" t="s">
        <v>172</v>
      </c>
      <c r="G138" s="37"/>
      <c r="H138" s="37"/>
      <c r="I138" s="202"/>
      <c r="J138" s="37"/>
      <c r="K138" s="37"/>
      <c r="L138" s="41"/>
      <c r="M138" s="203"/>
      <c r="N138" s="204"/>
      <c r="O138" s="88"/>
      <c r="P138" s="88"/>
      <c r="Q138" s="88"/>
      <c r="R138" s="88"/>
      <c r="S138" s="88"/>
      <c r="T138" s="89"/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T138" s="14" t="s">
        <v>133</v>
      </c>
      <c r="AU138" s="14" t="s">
        <v>75</v>
      </c>
    </row>
    <row r="139" s="2" customFormat="1" ht="24.15" customHeight="1">
      <c r="A139" s="35"/>
      <c r="B139" s="36"/>
      <c r="C139" s="187" t="s">
        <v>174</v>
      </c>
      <c r="D139" s="187" t="s">
        <v>125</v>
      </c>
      <c r="E139" s="188" t="s">
        <v>175</v>
      </c>
      <c r="F139" s="189" t="s">
        <v>176</v>
      </c>
      <c r="G139" s="190" t="s">
        <v>152</v>
      </c>
      <c r="H139" s="191">
        <v>3</v>
      </c>
      <c r="I139" s="192"/>
      <c r="J139" s="193">
        <f>ROUND(I139*H139,2)</f>
        <v>0</v>
      </c>
      <c r="K139" s="189" t="s">
        <v>129</v>
      </c>
      <c r="L139" s="41"/>
      <c r="M139" s="194" t="s">
        <v>1</v>
      </c>
      <c r="N139" s="195" t="s">
        <v>40</v>
      </c>
      <c r="O139" s="88"/>
      <c r="P139" s="196">
        <f>O139*H139</f>
        <v>0</v>
      </c>
      <c r="Q139" s="196">
        <v>0</v>
      </c>
      <c r="R139" s="196">
        <f>Q139*H139</f>
        <v>0</v>
      </c>
      <c r="S139" s="196">
        <v>0</v>
      </c>
      <c r="T139" s="197">
        <f>S139*H139</f>
        <v>0</v>
      </c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R139" s="198" t="s">
        <v>130</v>
      </c>
      <c r="AT139" s="198" t="s">
        <v>125</v>
      </c>
      <c r="AU139" s="198" t="s">
        <v>75</v>
      </c>
      <c r="AY139" s="14" t="s">
        <v>131</v>
      </c>
      <c r="BE139" s="199">
        <f>IF(N139="základní",J139,0)</f>
        <v>0</v>
      </c>
      <c r="BF139" s="199">
        <f>IF(N139="snížená",J139,0)</f>
        <v>0</v>
      </c>
      <c r="BG139" s="199">
        <f>IF(N139="zákl. přenesená",J139,0)</f>
        <v>0</v>
      </c>
      <c r="BH139" s="199">
        <f>IF(N139="sníž. přenesená",J139,0)</f>
        <v>0</v>
      </c>
      <c r="BI139" s="199">
        <f>IF(N139="nulová",J139,0)</f>
        <v>0</v>
      </c>
      <c r="BJ139" s="14" t="s">
        <v>83</v>
      </c>
      <c r="BK139" s="199">
        <f>ROUND(I139*H139,2)</f>
        <v>0</v>
      </c>
      <c r="BL139" s="14" t="s">
        <v>130</v>
      </c>
      <c r="BM139" s="198" t="s">
        <v>177</v>
      </c>
    </row>
    <row r="140" s="2" customFormat="1">
      <c r="A140" s="35"/>
      <c r="B140" s="36"/>
      <c r="C140" s="37"/>
      <c r="D140" s="200" t="s">
        <v>133</v>
      </c>
      <c r="E140" s="37"/>
      <c r="F140" s="201" t="s">
        <v>176</v>
      </c>
      <c r="G140" s="37"/>
      <c r="H140" s="37"/>
      <c r="I140" s="202"/>
      <c r="J140" s="37"/>
      <c r="K140" s="37"/>
      <c r="L140" s="41"/>
      <c r="M140" s="203"/>
      <c r="N140" s="204"/>
      <c r="O140" s="88"/>
      <c r="P140" s="88"/>
      <c r="Q140" s="88"/>
      <c r="R140" s="88"/>
      <c r="S140" s="88"/>
      <c r="T140" s="89"/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T140" s="14" t="s">
        <v>133</v>
      </c>
      <c r="AU140" s="14" t="s">
        <v>75</v>
      </c>
    </row>
    <row r="141" s="2" customFormat="1" ht="24.15" customHeight="1">
      <c r="A141" s="35"/>
      <c r="B141" s="36"/>
      <c r="C141" s="187" t="s">
        <v>178</v>
      </c>
      <c r="D141" s="187" t="s">
        <v>125</v>
      </c>
      <c r="E141" s="188" t="s">
        <v>179</v>
      </c>
      <c r="F141" s="189" t="s">
        <v>180</v>
      </c>
      <c r="G141" s="190" t="s">
        <v>152</v>
      </c>
      <c r="H141" s="191">
        <v>1</v>
      </c>
      <c r="I141" s="192"/>
      <c r="J141" s="193">
        <f>ROUND(I141*H141,2)</f>
        <v>0</v>
      </c>
      <c r="K141" s="189" t="s">
        <v>129</v>
      </c>
      <c r="L141" s="41"/>
      <c r="M141" s="194" t="s">
        <v>1</v>
      </c>
      <c r="N141" s="195" t="s">
        <v>40</v>
      </c>
      <c r="O141" s="88"/>
      <c r="P141" s="196">
        <f>O141*H141</f>
        <v>0</v>
      </c>
      <c r="Q141" s="196">
        <v>0</v>
      </c>
      <c r="R141" s="196">
        <f>Q141*H141</f>
        <v>0</v>
      </c>
      <c r="S141" s="196">
        <v>0</v>
      </c>
      <c r="T141" s="197">
        <f>S141*H141</f>
        <v>0</v>
      </c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R141" s="198" t="s">
        <v>130</v>
      </c>
      <c r="AT141" s="198" t="s">
        <v>125</v>
      </c>
      <c r="AU141" s="198" t="s">
        <v>75</v>
      </c>
      <c r="AY141" s="14" t="s">
        <v>131</v>
      </c>
      <c r="BE141" s="199">
        <f>IF(N141="základní",J141,0)</f>
        <v>0</v>
      </c>
      <c r="BF141" s="199">
        <f>IF(N141="snížená",J141,0)</f>
        <v>0</v>
      </c>
      <c r="BG141" s="199">
        <f>IF(N141="zákl. přenesená",J141,0)</f>
        <v>0</v>
      </c>
      <c r="BH141" s="199">
        <f>IF(N141="sníž. přenesená",J141,0)</f>
        <v>0</v>
      </c>
      <c r="BI141" s="199">
        <f>IF(N141="nulová",J141,0)</f>
        <v>0</v>
      </c>
      <c r="BJ141" s="14" t="s">
        <v>83</v>
      </c>
      <c r="BK141" s="199">
        <f>ROUND(I141*H141,2)</f>
        <v>0</v>
      </c>
      <c r="BL141" s="14" t="s">
        <v>130</v>
      </c>
      <c r="BM141" s="198" t="s">
        <v>181</v>
      </c>
    </row>
    <row r="142" s="2" customFormat="1">
      <c r="A142" s="35"/>
      <c r="B142" s="36"/>
      <c r="C142" s="37"/>
      <c r="D142" s="200" t="s">
        <v>133</v>
      </c>
      <c r="E142" s="37"/>
      <c r="F142" s="201" t="s">
        <v>180</v>
      </c>
      <c r="G142" s="37"/>
      <c r="H142" s="37"/>
      <c r="I142" s="202"/>
      <c r="J142" s="37"/>
      <c r="K142" s="37"/>
      <c r="L142" s="41"/>
      <c r="M142" s="203"/>
      <c r="N142" s="204"/>
      <c r="O142" s="88"/>
      <c r="P142" s="88"/>
      <c r="Q142" s="88"/>
      <c r="R142" s="88"/>
      <c r="S142" s="88"/>
      <c r="T142" s="89"/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T142" s="14" t="s">
        <v>133</v>
      </c>
      <c r="AU142" s="14" t="s">
        <v>75</v>
      </c>
    </row>
    <row r="143" s="2" customFormat="1" ht="37.8" customHeight="1">
      <c r="A143" s="35"/>
      <c r="B143" s="36"/>
      <c r="C143" s="187" t="s">
        <v>130</v>
      </c>
      <c r="D143" s="187" t="s">
        <v>125</v>
      </c>
      <c r="E143" s="188" t="s">
        <v>182</v>
      </c>
      <c r="F143" s="189" t="s">
        <v>183</v>
      </c>
      <c r="G143" s="190" t="s">
        <v>152</v>
      </c>
      <c r="H143" s="191">
        <v>1</v>
      </c>
      <c r="I143" s="192"/>
      <c r="J143" s="193">
        <f>ROUND(I143*H143,2)</f>
        <v>0</v>
      </c>
      <c r="K143" s="189" t="s">
        <v>129</v>
      </c>
      <c r="L143" s="41"/>
      <c r="M143" s="194" t="s">
        <v>1</v>
      </c>
      <c r="N143" s="195" t="s">
        <v>40</v>
      </c>
      <c r="O143" s="88"/>
      <c r="P143" s="196">
        <f>O143*H143</f>
        <v>0</v>
      </c>
      <c r="Q143" s="196">
        <v>0</v>
      </c>
      <c r="R143" s="196">
        <f>Q143*H143</f>
        <v>0</v>
      </c>
      <c r="S143" s="196">
        <v>0</v>
      </c>
      <c r="T143" s="197">
        <f>S143*H143</f>
        <v>0</v>
      </c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R143" s="198" t="s">
        <v>130</v>
      </c>
      <c r="AT143" s="198" t="s">
        <v>125</v>
      </c>
      <c r="AU143" s="198" t="s">
        <v>75</v>
      </c>
      <c r="AY143" s="14" t="s">
        <v>131</v>
      </c>
      <c r="BE143" s="199">
        <f>IF(N143="základní",J143,0)</f>
        <v>0</v>
      </c>
      <c r="BF143" s="199">
        <f>IF(N143="snížená",J143,0)</f>
        <v>0</v>
      </c>
      <c r="BG143" s="199">
        <f>IF(N143="zákl. přenesená",J143,0)</f>
        <v>0</v>
      </c>
      <c r="BH143" s="199">
        <f>IF(N143="sníž. přenesená",J143,0)</f>
        <v>0</v>
      </c>
      <c r="BI143" s="199">
        <f>IF(N143="nulová",J143,0)</f>
        <v>0</v>
      </c>
      <c r="BJ143" s="14" t="s">
        <v>83</v>
      </c>
      <c r="BK143" s="199">
        <f>ROUND(I143*H143,2)</f>
        <v>0</v>
      </c>
      <c r="BL143" s="14" t="s">
        <v>130</v>
      </c>
      <c r="BM143" s="198" t="s">
        <v>184</v>
      </c>
    </row>
    <row r="144" s="2" customFormat="1">
      <c r="A144" s="35"/>
      <c r="B144" s="36"/>
      <c r="C144" s="37"/>
      <c r="D144" s="200" t="s">
        <v>133</v>
      </c>
      <c r="E144" s="37"/>
      <c r="F144" s="201" t="s">
        <v>183</v>
      </c>
      <c r="G144" s="37"/>
      <c r="H144" s="37"/>
      <c r="I144" s="202"/>
      <c r="J144" s="37"/>
      <c r="K144" s="37"/>
      <c r="L144" s="41"/>
      <c r="M144" s="203"/>
      <c r="N144" s="204"/>
      <c r="O144" s="88"/>
      <c r="P144" s="88"/>
      <c r="Q144" s="88"/>
      <c r="R144" s="88"/>
      <c r="S144" s="88"/>
      <c r="T144" s="89"/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T144" s="14" t="s">
        <v>133</v>
      </c>
      <c r="AU144" s="14" t="s">
        <v>75</v>
      </c>
    </row>
    <row r="145" s="2" customFormat="1" ht="49.05" customHeight="1">
      <c r="A145" s="35"/>
      <c r="B145" s="36"/>
      <c r="C145" s="187" t="s">
        <v>185</v>
      </c>
      <c r="D145" s="187" t="s">
        <v>125</v>
      </c>
      <c r="E145" s="188" t="s">
        <v>186</v>
      </c>
      <c r="F145" s="189" t="s">
        <v>187</v>
      </c>
      <c r="G145" s="190" t="s">
        <v>152</v>
      </c>
      <c r="H145" s="191">
        <v>1</v>
      </c>
      <c r="I145" s="192"/>
      <c r="J145" s="193">
        <f>ROUND(I145*H145,2)</f>
        <v>0</v>
      </c>
      <c r="K145" s="189" t="s">
        <v>129</v>
      </c>
      <c r="L145" s="41"/>
      <c r="M145" s="194" t="s">
        <v>1</v>
      </c>
      <c r="N145" s="195" t="s">
        <v>40</v>
      </c>
      <c r="O145" s="88"/>
      <c r="P145" s="196">
        <f>O145*H145</f>
        <v>0</v>
      </c>
      <c r="Q145" s="196">
        <v>0</v>
      </c>
      <c r="R145" s="196">
        <f>Q145*H145</f>
        <v>0</v>
      </c>
      <c r="S145" s="196">
        <v>0</v>
      </c>
      <c r="T145" s="197">
        <f>S145*H145</f>
        <v>0</v>
      </c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R145" s="198" t="s">
        <v>130</v>
      </c>
      <c r="AT145" s="198" t="s">
        <v>125</v>
      </c>
      <c r="AU145" s="198" t="s">
        <v>75</v>
      </c>
      <c r="AY145" s="14" t="s">
        <v>131</v>
      </c>
      <c r="BE145" s="199">
        <f>IF(N145="základní",J145,0)</f>
        <v>0</v>
      </c>
      <c r="BF145" s="199">
        <f>IF(N145="snížená",J145,0)</f>
        <v>0</v>
      </c>
      <c r="BG145" s="199">
        <f>IF(N145="zákl. přenesená",J145,0)</f>
        <v>0</v>
      </c>
      <c r="BH145" s="199">
        <f>IF(N145="sníž. přenesená",J145,0)</f>
        <v>0</v>
      </c>
      <c r="BI145" s="199">
        <f>IF(N145="nulová",J145,0)</f>
        <v>0</v>
      </c>
      <c r="BJ145" s="14" t="s">
        <v>83</v>
      </c>
      <c r="BK145" s="199">
        <f>ROUND(I145*H145,2)</f>
        <v>0</v>
      </c>
      <c r="BL145" s="14" t="s">
        <v>130</v>
      </c>
      <c r="BM145" s="198" t="s">
        <v>188</v>
      </c>
    </row>
    <row r="146" s="2" customFormat="1">
      <c r="A146" s="35"/>
      <c r="B146" s="36"/>
      <c r="C146" s="37"/>
      <c r="D146" s="200" t="s">
        <v>133</v>
      </c>
      <c r="E146" s="37"/>
      <c r="F146" s="201" t="s">
        <v>187</v>
      </c>
      <c r="G146" s="37"/>
      <c r="H146" s="37"/>
      <c r="I146" s="202"/>
      <c r="J146" s="37"/>
      <c r="K146" s="37"/>
      <c r="L146" s="41"/>
      <c r="M146" s="203"/>
      <c r="N146" s="204"/>
      <c r="O146" s="88"/>
      <c r="P146" s="88"/>
      <c r="Q146" s="88"/>
      <c r="R146" s="88"/>
      <c r="S146" s="88"/>
      <c r="T146" s="89"/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T146" s="14" t="s">
        <v>133</v>
      </c>
      <c r="AU146" s="14" t="s">
        <v>75</v>
      </c>
    </row>
    <row r="147" s="2" customFormat="1" ht="24.15" customHeight="1">
      <c r="A147" s="35"/>
      <c r="B147" s="36"/>
      <c r="C147" s="187" t="s">
        <v>189</v>
      </c>
      <c r="D147" s="187" t="s">
        <v>125</v>
      </c>
      <c r="E147" s="188" t="s">
        <v>190</v>
      </c>
      <c r="F147" s="189" t="s">
        <v>191</v>
      </c>
      <c r="G147" s="190" t="s">
        <v>192</v>
      </c>
      <c r="H147" s="191">
        <v>15</v>
      </c>
      <c r="I147" s="192"/>
      <c r="J147" s="193">
        <f>ROUND(I147*H147,2)</f>
        <v>0</v>
      </c>
      <c r="K147" s="189" t="s">
        <v>129</v>
      </c>
      <c r="L147" s="41"/>
      <c r="M147" s="194" t="s">
        <v>1</v>
      </c>
      <c r="N147" s="195" t="s">
        <v>40</v>
      </c>
      <c r="O147" s="88"/>
      <c r="P147" s="196">
        <f>O147*H147</f>
        <v>0</v>
      </c>
      <c r="Q147" s="196">
        <v>0</v>
      </c>
      <c r="R147" s="196">
        <f>Q147*H147</f>
        <v>0</v>
      </c>
      <c r="S147" s="196">
        <v>0</v>
      </c>
      <c r="T147" s="197">
        <f>S147*H147</f>
        <v>0</v>
      </c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R147" s="198" t="s">
        <v>130</v>
      </c>
      <c r="AT147" s="198" t="s">
        <v>125</v>
      </c>
      <c r="AU147" s="198" t="s">
        <v>75</v>
      </c>
      <c r="AY147" s="14" t="s">
        <v>131</v>
      </c>
      <c r="BE147" s="199">
        <f>IF(N147="základní",J147,0)</f>
        <v>0</v>
      </c>
      <c r="BF147" s="199">
        <f>IF(N147="snížená",J147,0)</f>
        <v>0</v>
      </c>
      <c r="BG147" s="199">
        <f>IF(N147="zákl. přenesená",J147,0)</f>
        <v>0</v>
      </c>
      <c r="BH147" s="199">
        <f>IF(N147="sníž. přenesená",J147,0)</f>
        <v>0</v>
      </c>
      <c r="BI147" s="199">
        <f>IF(N147="nulová",J147,0)</f>
        <v>0</v>
      </c>
      <c r="BJ147" s="14" t="s">
        <v>83</v>
      </c>
      <c r="BK147" s="199">
        <f>ROUND(I147*H147,2)</f>
        <v>0</v>
      </c>
      <c r="BL147" s="14" t="s">
        <v>130</v>
      </c>
      <c r="BM147" s="198" t="s">
        <v>193</v>
      </c>
    </row>
    <row r="148" s="2" customFormat="1">
      <c r="A148" s="35"/>
      <c r="B148" s="36"/>
      <c r="C148" s="37"/>
      <c r="D148" s="200" t="s">
        <v>133</v>
      </c>
      <c r="E148" s="37"/>
      <c r="F148" s="201" t="s">
        <v>191</v>
      </c>
      <c r="G148" s="37"/>
      <c r="H148" s="37"/>
      <c r="I148" s="202"/>
      <c r="J148" s="37"/>
      <c r="K148" s="37"/>
      <c r="L148" s="41"/>
      <c r="M148" s="203"/>
      <c r="N148" s="204"/>
      <c r="O148" s="88"/>
      <c r="P148" s="88"/>
      <c r="Q148" s="88"/>
      <c r="R148" s="88"/>
      <c r="S148" s="88"/>
      <c r="T148" s="89"/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T148" s="14" t="s">
        <v>133</v>
      </c>
      <c r="AU148" s="14" t="s">
        <v>75</v>
      </c>
    </row>
    <row r="149" s="2" customFormat="1" ht="16.5" customHeight="1">
      <c r="A149" s="35"/>
      <c r="B149" s="36"/>
      <c r="C149" s="187" t="s">
        <v>194</v>
      </c>
      <c r="D149" s="187" t="s">
        <v>125</v>
      </c>
      <c r="E149" s="188" t="s">
        <v>195</v>
      </c>
      <c r="F149" s="189" t="s">
        <v>196</v>
      </c>
      <c r="G149" s="190" t="s">
        <v>152</v>
      </c>
      <c r="H149" s="191">
        <v>1</v>
      </c>
      <c r="I149" s="192"/>
      <c r="J149" s="193">
        <f>ROUND(I149*H149,2)</f>
        <v>0</v>
      </c>
      <c r="K149" s="189" t="s">
        <v>129</v>
      </c>
      <c r="L149" s="41"/>
      <c r="M149" s="194" t="s">
        <v>1</v>
      </c>
      <c r="N149" s="195" t="s">
        <v>40</v>
      </c>
      <c r="O149" s="88"/>
      <c r="P149" s="196">
        <f>O149*H149</f>
        <v>0</v>
      </c>
      <c r="Q149" s="196">
        <v>0</v>
      </c>
      <c r="R149" s="196">
        <f>Q149*H149</f>
        <v>0</v>
      </c>
      <c r="S149" s="196">
        <v>0</v>
      </c>
      <c r="T149" s="197">
        <f>S149*H149</f>
        <v>0</v>
      </c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R149" s="198" t="s">
        <v>130</v>
      </c>
      <c r="AT149" s="198" t="s">
        <v>125</v>
      </c>
      <c r="AU149" s="198" t="s">
        <v>75</v>
      </c>
      <c r="AY149" s="14" t="s">
        <v>131</v>
      </c>
      <c r="BE149" s="199">
        <f>IF(N149="základní",J149,0)</f>
        <v>0</v>
      </c>
      <c r="BF149" s="199">
        <f>IF(N149="snížená",J149,0)</f>
        <v>0</v>
      </c>
      <c r="BG149" s="199">
        <f>IF(N149="zákl. přenesená",J149,0)</f>
        <v>0</v>
      </c>
      <c r="BH149" s="199">
        <f>IF(N149="sníž. přenesená",J149,0)</f>
        <v>0</v>
      </c>
      <c r="BI149" s="199">
        <f>IF(N149="nulová",J149,0)</f>
        <v>0</v>
      </c>
      <c r="BJ149" s="14" t="s">
        <v>83</v>
      </c>
      <c r="BK149" s="199">
        <f>ROUND(I149*H149,2)</f>
        <v>0</v>
      </c>
      <c r="BL149" s="14" t="s">
        <v>130</v>
      </c>
      <c r="BM149" s="198" t="s">
        <v>197</v>
      </c>
    </row>
    <row r="150" s="2" customFormat="1">
      <c r="A150" s="35"/>
      <c r="B150" s="36"/>
      <c r="C150" s="37"/>
      <c r="D150" s="200" t="s">
        <v>133</v>
      </c>
      <c r="E150" s="37"/>
      <c r="F150" s="201" t="s">
        <v>196</v>
      </c>
      <c r="G150" s="37"/>
      <c r="H150" s="37"/>
      <c r="I150" s="202"/>
      <c r="J150" s="37"/>
      <c r="K150" s="37"/>
      <c r="L150" s="41"/>
      <c r="M150" s="203"/>
      <c r="N150" s="204"/>
      <c r="O150" s="88"/>
      <c r="P150" s="88"/>
      <c r="Q150" s="88"/>
      <c r="R150" s="88"/>
      <c r="S150" s="88"/>
      <c r="T150" s="89"/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T150" s="14" t="s">
        <v>133</v>
      </c>
      <c r="AU150" s="14" t="s">
        <v>75</v>
      </c>
    </row>
    <row r="151" s="2" customFormat="1" ht="16.5" customHeight="1">
      <c r="A151" s="35"/>
      <c r="B151" s="36"/>
      <c r="C151" s="187" t="s">
        <v>198</v>
      </c>
      <c r="D151" s="187" t="s">
        <v>125</v>
      </c>
      <c r="E151" s="188" t="s">
        <v>199</v>
      </c>
      <c r="F151" s="189" t="s">
        <v>200</v>
      </c>
      <c r="G151" s="190" t="s">
        <v>201</v>
      </c>
      <c r="H151" s="191">
        <v>1</v>
      </c>
      <c r="I151" s="192"/>
      <c r="J151" s="193">
        <f>ROUND(I151*H151,2)</f>
        <v>0</v>
      </c>
      <c r="K151" s="189" t="s">
        <v>129</v>
      </c>
      <c r="L151" s="41"/>
      <c r="M151" s="194" t="s">
        <v>1</v>
      </c>
      <c r="N151" s="195" t="s">
        <v>40</v>
      </c>
      <c r="O151" s="88"/>
      <c r="P151" s="196">
        <f>O151*H151</f>
        <v>0</v>
      </c>
      <c r="Q151" s="196">
        <v>0</v>
      </c>
      <c r="R151" s="196">
        <f>Q151*H151</f>
        <v>0</v>
      </c>
      <c r="S151" s="196">
        <v>0</v>
      </c>
      <c r="T151" s="197">
        <f>S151*H151</f>
        <v>0</v>
      </c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R151" s="198" t="s">
        <v>130</v>
      </c>
      <c r="AT151" s="198" t="s">
        <v>125</v>
      </c>
      <c r="AU151" s="198" t="s">
        <v>75</v>
      </c>
      <c r="AY151" s="14" t="s">
        <v>131</v>
      </c>
      <c r="BE151" s="199">
        <f>IF(N151="základní",J151,0)</f>
        <v>0</v>
      </c>
      <c r="BF151" s="199">
        <f>IF(N151="snížená",J151,0)</f>
        <v>0</v>
      </c>
      <c r="BG151" s="199">
        <f>IF(N151="zákl. přenesená",J151,0)</f>
        <v>0</v>
      </c>
      <c r="BH151" s="199">
        <f>IF(N151="sníž. přenesená",J151,0)</f>
        <v>0</v>
      </c>
      <c r="BI151" s="199">
        <f>IF(N151="nulová",J151,0)</f>
        <v>0</v>
      </c>
      <c r="BJ151" s="14" t="s">
        <v>83</v>
      </c>
      <c r="BK151" s="199">
        <f>ROUND(I151*H151,2)</f>
        <v>0</v>
      </c>
      <c r="BL151" s="14" t="s">
        <v>130</v>
      </c>
      <c r="BM151" s="198" t="s">
        <v>202</v>
      </c>
    </row>
    <row r="152" s="2" customFormat="1">
      <c r="A152" s="35"/>
      <c r="B152" s="36"/>
      <c r="C152" s="37"/>
      <c r="D152" s="200" t="s">
        <v>133</v>
      </c>
      <c r="E152" s="37"/>
      <c r="F152" s="201" t="s">
        <v>200</v>
      </c>
      <c r="G152" s="37"/>
      <c r="H152" s="37"/>
      <c r="I152" s="202"/>
      <c r="J152" s="37"/>
      <c r="K152" s="37"/>
      <c r="L152" s="41"/>
      <c r="M152" s="203"/>
      <c r="N152" s="204"/>
      <c r="O152" s="88"/>
      <c r="P152" s="88"/>
      <c r="Q152" s="88"/>
      <c r="R152" s="88"/>
      <c r="S152" s="88"/>
      <c r="T152" s="89"/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T152" s="14" t="s">
        <v>133</v>
      </c>
      <c r="AU152" s="14" t="s">
        <v>75</v>
      </c>
    </row>
    <row r="153" s="2" customFormat="1" ht="24.15" customHeight="1">
      <c r="A153" s="35"/>
      <c r="B153" s="36"/>
      <c r="C153" s="187" t="s">
        <v>7</v>
      </c>
      <c r="D153" s="187" t="s">
        <v>125</v>
      </c>
      <c r="E153" s="188" t="s">
        <v>203</v>
      </c>
      <c r="F153" s="189" t="s">
        <v>204</v>
      </c>
      <c r="G153" s="190" t="s">
        <v>201</v>
      </c>
      <c r="H153" s="191">
        <v>1</v>
      </c>
      <c r="I153" s="192"/>
      <c r="J153" s="193">
        <f>ROUND(I153*H153,2)</f>
        <v>0</v>
      </c>
      <c r="K153" s="189" t="s">
        <v>129</v>
      </c>
      <c r="L153" s="41"/>
      <c r="M153" s="194" t="s">
        <v>1</v>
      </c>
      <c r="N153" s="195" t="s">
        <v>40</v>
      </c>
      <c r="O153" s="88"/>
      <c r="P153" s="196">
        <f>O153*H153</f>
        <v>0</v>
      </c>
      <c r="Q153" s="196">
        <v>0</v>
      </c>
      <c r="R153" s="196">
        <f>Q153*H153</f>
        <v>0</v>
      </c>
      <c r="S153" s="196">
        <v>0</v>
      </c>
      <c r="T153" s="197">
        <f>S153*H153</f>
        <v>0</v>
      </c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R153" s="198" t="s">
        <v>130</v>
      </c>
      <c r="AT153" s="198" t="s">
        <v>125</v>
      </c>
      <c r="AU153" s="198" t="s">
        <v>75</v>
      </c>
      <c r="AY153" s="14" t="s">
        <v>131</v>
      </c>
      <c r="BE153" s="199">
        <f>IF(N153="základní",J153,0)</f>
        <v>0</v>
      </c>
      <c r="BF153" s="199">
        <f>IF(N153="snížená",J153,0)</f>
        <v>0</v>
      </c>
      <c r="BG153" s="199">
        <f>IF(N153="zákl. přenesená",J153,0)</f>
        <v>0</v>
      </c>
      <c r="BH153" s="199">
        <f>IF(N153="sníž. přenesená",J153,0)</f>
        <v>0</v>
      </c>
      <c r="BI153" s="199">
        <f>IF(N153="nulová",J153,0)</f>
        <v>0</v>
      </c>
      <c r="BJ153" s="14" t="s">
        <v>83</v>
      </c>
      <c r="BK153" s="199">
        <f>ROUND(I153*H153,2)</f>
        <v>0</v>
      </c>
      <c r="BL153" s="14" t="s">
        <v>130</v>
      </c>
      <c r="BM153" s="198" t="s">
        <v>205</v>
      </c>
    </row>
    <row r="154" s="2" customFormat="1">
      <c r="A154" s="35"/>
      <c r="B154" s="36"/>
      <c r="C154" s="37"/>
      <c r="D154" s="200" t="s">
        <v>133</v>
      </c>
      <c r="E154" s="37"/>
      <c r="F154" s="201" t="s">
        <v>204</v>
      </c>
      <c r="G154" s="37"/>
      <c r="H154" s="37"/>
      <c r="I154" s="202"/>
      <c r="J154" s="37"/>
      <c r="K154" s="37"/>
      <c r="L154" s="41"/>
      <c r="M154" s="203"/>
      <c r="N154" s="204"/>
      <c r="O154" s="88"/>
      <c r="P154" s="88"/>
      <c r="Q154" s="88"/>
      <c r="R154" s="88"/>
      <c r="S154" s="88"/>
      <c r="T154" s="89"/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T154" s="14" t="s">
        <v>133</v>
      </c>
      <c r="AU154" s="14" t="s">
        <v>75</v>
      </c>
    </row>
    <row r="155" s="2" customFormat="1" ht="16.5" customHeight="1">
      <c r="A155" s="35"/>
      <c r="B155" s="36"/>
      <c r="C155" s="187" t="s">
        <v>206</v>
      </c>
      <c r="D155" s="187" t="s">
        <v>125</v>
      </c>
      <c r="E155" s="188" t="s">
        <v>207</v>
      </c>
      <c r="F155" s="189" t="s">
        <v>208</v>
      </c>
      <c r="G155" s="190" t="s">
        <v>152</v>
      </c>
      <c r="H155" s="191">
        <v>1</v>
      </c>
      <c r="I155" s="192"/>
      <c r="J155" s="193">
        <f>ROUND(I155*H155,2)</f>
        <v>0</v>
      </c>
      <c r="K155" s="189" t="s">
        <v>129</v>
      </c>
      <c r="L155" s="41"/>
      <c r="M155" s="194" t="s">
        <v>1</v>
      </c>
      <c r="N155" s="195" t="s">
        <v>40</v>
      </c>
      <c r="O155" s="88"/>
      <c r="P155" s="196">
        <f>O155*H155</f>
        <v>0</v>
      </c>
      <c r="Q155" s="196">
        <v>0</v>
      </c>
      <c r="R155" s="196">
        <f>Q155*H155</f>
        <v>0</v>
      </c>
      <c r="S155" s="196">
        <v>0</v>
      </c>
      <c r="T155" s="197">
        <f>S155*H155</f>
        <v>0</v>
      </c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R155" s="198" t="s">
        <v>130</v>
      </c>
      <c r="AT155" s="198" t="s">
        <v>125</v>
      </c>
      <c r="AU155" s="198" t="s">
        <v>75</v>
      </c>
      <c r="AY155" s="14" t="s">
        <v>131</v>
      </c>
      <c r="BE155" s="199">
        <f>IF(N155="základní",J155,0)</f>
        <v>0</v>
      </c>
      <c r="BF155" s="199">
        <f>IF(N155="snížená",J155,0)</f>
        <v>0</v>
      </c>
      <c r="BG155" s="199">
        <f>IF(N155="zákl. přenesená",J155,0)</f>
        <v>0</v>
      </c>
      <c r="BH155" s="199">
        <f>IF(N155="sníž. přenesená",J155,0)</f>
        <v>0</v>
      </c>
      <c r="BI155" s="199">
        <f>IF(N155="nulová",J155,0)</f>
        <v>0</v>
      </c>
      <c r="BJ155" s="14" t="s">
        <v>83</v>
      </c>
      <c r="BK155" s="199">
        <f>ROUND(I155*H155,2)</f>
        <v>0</v>
      </c>
      <c r="BL155" s="14" t="s">
        <v>130</v>
      </c>
      <c r="BM155" s="198" t="s">
        <v>209</v>
      </c>
    </row>
    <row r="156" s="2" customFormat="1">
      <c r="A156" s="35"/>
      <c r="B156" s="36"/>
      <c r="C156" s="37"/>
      <c r="D156" s="200" t="s">
        <v>133</v>
      </c>
      <c r="E156" s="37"/>
      <c r="F156" s="201" t="s">
        <v>208</v>
      </c>
      <c r="G156" s="37"/>
      <c r="H156" s="37"/>
      <c r="I156" s="202"/>
      <c r="J156" s="37"/>
      <c r="K156" s="37"/>
      <c r="L156" s="41"/>
      <c r="M156" s="203"/>
      <c r="N156" s="204"/>
      <c r="O156" s="88"/>
      <c r="P156" s="88"/>
      <c r="Q156" s="88"/>
      <c r="R156" s="88"/>
      <c r="S156" s="88"/>
      <c r="T156" s="89"/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T156" s="14" t="s">
        <v>133</v>
      </c>
      <c r="AU156" s="14" t="s">
        <v>75</v>
      </c>
    </row>
    <row r="157" s="2" customFormat="1" ht="24.15" customHeight="1">
      <c r="A157" s="35"/>
      <c r="B157" s="36"/>
      <c r="C157" s="187" t="s">
        <v>210</v>
      </c>
      <c r="D157" s="187" t="s">
        <v>125</v>
      </c>
      <c r="E157" s="188" t="s">
        <v>211</v>
      </c>
      <c r="F157" s="189" t="s">
        <v>212</v>
      </c>
      <c r="G157" s="190" t="s">
        <v>152</v>
      </c>
      <c r="H157" s="191">
        <v>3</v>
      </c>
      <c r="I157" s="192"/>
      <c r="J157" s="193">
        <f>ROUND(I157*H157,2)</f>
        <v>0</v>
      </c>
      <c r="K157" s="189" t="s">
        <v>129</v>
      </c>
      <c r="L157" s="41"/>
      <c r="M157" s="194" t="s">
        <v>1</v>
      </c>
      <c r="N157" s="195" t="s">
        <v>40</v>
      </c>
      <c r="O157" s="88"/>
      <c r="P157" s="196">
        <f>O157*H157</f>
        <v>0</v>
      </c>
      <c r="Q157" s="196">
        <v>0</v>
      </c>
      <c r="R157" s="196">
        <f>Q157*H157</f>
        <v>0</v>
      </c>
      <c r="S157" s="196">
        <v>0</v>
      </c>
      <c r="T157" s="197">
        <f>S157*H157</f>
        <v>0</v>
      </c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R157" s="198" t="s">
        <v>130</v>
      </c>
      <c r="AT157" s="198" t="s">
        <v>125</v>
      </c>
      <c r="AU157" s="198" t="s">
        <v>75</v>
      </c>
      <c r="AY157" s="14" t="s">
        <v>131</v>
      </c>
      <c r="BE157" s="199">
        <f>IF(N157="základní",J157,0)</f>
        <v>0</v>
      </c>
      <c r="BF157" s="199">
        <f>IF(N157="snížená",J157,0)</f>
        <v>0</v>
      </c>
      <c r="BG157" s="199">
        <f>IF(N157="zákl. přenesená",J157,0)</f>
        <v>0</v>
      </c>
      <c r="BH157" s="199">
        <f>IF(N157="sníž. přenesená",J157,0)</f>
        <v>0</v>
      </c>
      <c r="BI157" s="199">
        <f>IF(N157="nulová",J157,0)</f>
        <v>0</v>
      </c>
      <c r="BJ157" s="14" t="s">
        <v>83</v>
      </c>
      <c r="BK157" s="199">
        <f>ROUND(I157*H157,2)</f>
        <v>0</v>
      </c>
      <c r="BL157" s="14" t="s">
        <v>130</v>
      </c>
      <c r="BM157" s="198" t="s">
        <v>213</v>
      </c>
    </row>
    <row r="158" s="2" customFormat="1">
      <c r="A158" s="35"/>
      <c r="B158" s="36"/>
      <c r="C158" s="37"/>
      <c r="D158" s="200" t="s">
        <v>133</v>
      </c>
      <c r="E158" s="37"/>
      <c r="F158" s="201" t="s">
        <v>212</v>
      </c>
      <c r="G158" s="37"/>
      <c r="H158" s="37"/>
      <c r="I158" s="202"/>
      <c r="J158" s="37"/>
      <c r="K158" s="37"/>
      <c r="L158" s="41"/>
      <c r="M158" s="203"/>
      <c r="N158" s="204"/>
      <c r="O158" s="88"/>
      <c r="P158" s="88"/>
      <c r="Q158" s="88"/>
      <c r="R158" s="88"/>
      <c r="S158" s="88"/>
      <c r="T158" s="89"/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T158" s="14" t="s">
        <v>133</v>
      </c>
      <c r="AU158" s="14" t="s">
        <v>75</v>
      </c>
    </row>
    <row r="159" s="2" customFormat="1">
      <c r="A159" s="35"/>
      <c r="B159" s="36"/>
      <c r="C159" s="37"/>
      <c r="D159" s="200" t="s">
        <v>147</v>
      </c>
      <c r="E159" s="37"/>
      <c r="F159" s="205" t="s">
        <v>214</v>
      </c>
      <c r="G159" s="37"/>
      <c r="H159" s="37"/>
      <c r="I159" s="202"/>
      <c r="J159" s="37"/>
      <c r="K159" s="37"/>
      <c r="L159" s="41"/>
      <c r="M159" s="203"/>
      <c r="N159" s="204"/>
      <c r="O159" s="88"/>
      <c r="P159" s="88"/>
      <c r="Q159" s="88"/>
      <c r="R159" s="88"/>
      <c r="S159" s="88"/>
      <c r="T159" s="89"/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T159" s="14" t="s">
        <v>147</v>
      </c>
      <c r="AU159" s="14" t="s">
        <v>75</v>
      </c>
    </row>
    <row r="160" s="2" customFormat="1" ht="24.15" customHeight="1">
      <c r="A160" s="35"/>
      <c r="B160" s="36"/>
      <c r="C160" s="187" t="s">
        <v>215</v>
      </c>
      <c r="D160" s="187" t="s">
        <v>125</v>
      </c>
      <c r="E160" s="188" t="s">
        <v>216</v>
      </c>
      <c r="F160" s="189" t="s">
        <v>217</v>
      </c>
      <c r="G160" s="190" t="s">
        <v>128</v>
      </c>
      <c r="H160" s="191">
        <v>1</v>
      </c>
      <c r="I160" s="192"/>
      <c r="J160" s="193">
        <f>ROUND(I160*H160,2)</f>
        <v>0</v>
      </c>
      <c r="K160" s="189" t="s">
        <v>129</v>
      </c>
      <c r="L160" s="41"/>
      <c r="M160" s="194" t="s">
        <v>1</v>
      </c>
      <c r="N160" s="195" t="s">
        <v>40</v>
      </c>
      <c r="O160" s="88"/>
      <c r="P160" s="196">
        <f>O160*H160</f>
        <v>0</v>
      </c>
      <c r="Q160" s="196">
        <v>0</v>
      </c>
      <c r="R160" s="196">
        <f>Q160*H160</f>
        <v>0</v>
      </c>
      <c r="S160" s="196">
        <v>0</v>
      </c>
      <c r="T160" s="197">
        <f>S160*H160</f>
        <v>0</v>
      </c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R160" s="198" t="s">
        <v>218</v>
      </c>
      <c r="AT160" s="198" t="s">
        <v>125</v>
      </c>
      <c r="AU160" s="198" t="s">
        <v>75</v>
      </c>
      <c r="AY160" s="14" t="s">
        <v>131</v>
      </c>
      <c r="BE160" s="199">
        <f>IF(N160="základní",J160,0)</f>
        <v>0</v>
      </c>
      <c r="BF160" s="199">
        <f>IF(N160="snížená",J160,0)</f>
        <v>0</v>
      </c>
      <c r="BG160" s="199">
        <f>IF(N160="zákl. přenesená",J160,0)</f>
        <v>0</v>
      </c>
      <c r="BH160" s="199">
        <f>IF(N160="sníž. přenesená",J160,0)</f>
        <v>0</v>
      </c>
      <c r="BI160" s="199">
        <f>IF(N160="nulová",J160,0)</f>
        <v>0</v>
      </c>
      <c r="BJ160" s="14" t="s">
        <v>83</v>
      </c>
      <c r="BK160" s="199">
        <f>ROUND(I160*H160,2)</f>
        <v>0</v>
      </c>
      <c r="BL160" s="14" t="s">
        <v>218</v>
      </c>
      <c r="BM160" s="198" t="s">
        <v>219</v>
      </c>
    </row>
    <row r="161" s="2" customFormat="1">
      <c r="A161" s="35"/>
      <c r="B161" s="36"/>
      <c r="C161" s="37"/>
      <c r="D161" s="200" t="s">
        <v>133</v>
      </c>
      <c r="E161" s="37"/>
      <c r="F161" s="201" t="s">
        <v>217</v>
      </c>
      <c r="G161" s="37"/>
      <c r="H161" s="37"/>
      <c r="I161" s="202"/>
      <c r="J161" s="37"/>
      <c r="K161" s="37"/>
      <c r="L161" s="41"/>
      <c r="M161" s="203"/>
      <c r="N161" s="204"/>
      <c r="O161" s="88"/>
      <c r="P161" s="88"/>
      <c r="Q161" s="88"/>
      <c r="R161" s="88"/>
      <c r="S161" s="88"/>
      <c r="T161" s="89"/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T161" s="14" t="s">
        <v>133</v>
      </c>
      <c r="AU161" s="14" t="s">
        <v>75</v>
      </c>
    </row>
    <row r="162" s="2" customFormat="1" ht="24.15" customHeight="1">
      <c r="A162" s="35"/>
      <c r="B162" s="36"/>
      <c r="C162" s="187" t="s">
        <v>220</v>
      </c>
      <c r="D162" s="187" t="s">
        <v>125</v>
      </c>
      <c r="E162" s="188" t="s">
        <v>221</v>
      </c>
      <c r="F162" s="189" t="s">
        <v>222</v>
      </c>
      <c r="G162" s="190" t="s">
        <v>128</v>
      </c>
      <c r="H162" s="191">
        <v>1</v>
      </c>
      <c r="I162" s="192"/>
      <c r="J162" s="193">
        <f>ROUND(I162*H162,2)</f>
        <v>0</v>
      </c>
      <c r="K162" s="189" t="s">
        <v>129</v>
      </c>
      <c r="L162" s="41"/>
      <c r="M162" s="194" t="s">
        <v>1</v>
      </c>
      <c r="N162" s="195" t="s">
        <v>40</v>
      </c>
      <c r="O162" s="88"/>
      <c r="P162" s="196">
        <f>O162*H162</f>
        <v>0</v>
      </c>
      <c r="Q162" s="196">
        <v>0</v>
      </c>
      <c r="R162" s="196">
        <f>Q162*H162</f>
        <v>0</v>
      </c>
      <c r="S162" s="196">
        <v>0</v>
      </c>
      <c r="T162" s="197">
        <f>S162*H162</f>
        <v>0</v>
      </c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R162" s="198" t="s">
        <v>130</v>
      </c>
      <c r="AT162" s="198" t="s">
        <v>125</v>
      </c>
      <c r="AU162" s="198" t="s">
        <v>75</v>
      </c>
      <c r="AY162" s="14" t="s">
        <v>131</v>
      </c>
      <c r="BE162" s="199">
        <f>IF(N162="základní",J162,0)</f>
        <v>0</v>
      </c>
      <c r="BF162" s="199">
        <f>IF(N162="snížená",J162,0)</f>
        <v>0</v>
      </c>
      <c r="BG162" s="199">
        <f>IF(N162="zákl. přenesená",J162,0)</f>
        <v>0</v>
      </c>
      <c r="BH162" s="199">
        <f>IF(N162="sníž. přenesená",J162,0)</f>
        <v>0</v>
      </c>
      <c r="BI162" s="199">
        <f>IF(N162="nulová",J162,0)</f>
        <v>0</v>
      </c>
      <c r="BJ162" s="14" t="s">
        <v>83</v>
      </c>
      <c r="BK162" s="199">
        <f>ROUND(I162*H162,2)</f>
        <v>0</v>
      </c>
      <c r="BL162" s="14" t="s">
        <v>130</v>
      </c>
      <c r="BM162" s="198" t="s">
        <v>223</v>
      </c>
    </row>
    <row r="163" s="2" customFormat="1">
      <c r="A163" s="35"/>
      <c r="B163" s="36"/>
      <c r="C163" s="37"/>
      <c r="D163" s="200" t="s">
        <v>133</v>
      </c>
      <c r="E163" s="37"/>
      <c r="F163" s="201" t="s">
        <v>222</v>
      </c>
      <c r="G163" s="37"/>
      <c r="H163" s="37"/>
      <c r="I163" s="202"/>
      <c r="J163" s="37"/>
      <c r="K163" s="37"/>
      <c r="L163" s="41"/>
      <c r="M163" s="203"/>
      <c r="N163" s="204"/>
      <c r="O163" s="88"/>
      <c r="P163" s="88"/>
      <c r="Q163" s="88"/>
      <c r="R163" s="88"/>
      <c r="S163" s="88"/>
      <c r="T163" s="89"/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T163" s="14" t="s">
        <v>133</v>
      </c>
      <c r="AU163" s="14" t="s">
        <v>75</v>
      </c>
    </row>
    <row r="164" s="2" customFormat="1" ht="16.5" customHeight="1">
      <c r="A164" s="35"/>
      <c r="B164" s="36"/>
      <c r="C164" s="187" t="s">
        <v>224</v>
      </c>
      <c r="D164" s="187" t="s">
        <v>125</v>
      </c>
      <c r="E164" s="188" t="s">
        <v>225</v>
      </c>
      <c r="F164" s="189" t="s">
        <v>226</v>
      </c>
      <c r="G164" s="190" t="s">
        <v>128</v>
      </c>
      <c r="H164" s="191">
        <v>1</v>
      </c>
      <c r="I164" s="192"/>
      <c r="J164" s="193">
        <f>ROUND(I164*H164,2)</f>
        <v>0</v>
      </c>
      <c r="K164" s="189" t="s">
        <v>129</v>
      </c>
      <c r="L164" s="41"/>
      <c r="M164" s="194" t="s">
        <v>1</v>
      </c>
      <c r="N164" s="195" t="s">
        <v>40</v>
      </c>
      <c r="O164" s="88"/>
      <c r="P164" s="196">
        <f>O164*H164</f>
        <v>0</v>
      </c>
      <c r="Q164" s="196">
        <v>0</v>
      </c>
      <c r="R164" s="196">
        <f>Q164*H164</f>
        <v>0</v>
      </c>
      <c r="S164" s="196">
        <v>0</v>
      </c>
      <c r="T164" s="197">
        <f>S164*H164</f>
        <v>0</v>
      </c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R164" s="198" t="s">
        <v>130</v>
      </c>
      <c r="AT164" s="198" t="s">
        <v>125</v>
      </c>
      <c r="AU164" s="198" t="s">
        <v>75</v>
      </c>
      <c r="AY164" s="14" t="s">
        <v>131</v>
      </c>
      <c r="BE164" s="199">
        <f>IF(N164="základní",J164,0)</f>
        <v>0</v>
      </c>
      <c r="BF164" s="199">
        <f>IF(N164="snížená",J164,0)</f>
        <v>0</v>
      </c>
      <c r="BG164" s="199">
        <f>IF(N164="zákl. přenesená",J164,0)</f>
        <v>0</v>
      </c>
      <c r="BH164" s="199">
        <f>IF(N164="sníž. přenesená",J164,0)</f>
        <v>0</v>
      </c>
      <c r="BI164" s="199">
        <f>IF(N164="nulová",J164,0)</f>
        <v>0</v>
      </c>
      <c r="BJ164" s="14" t="s">
        <v>83</v>
      </c>
      <c r="BK164" s="199">
        <f>ROUND(I164*H164,2)</f>
        <v>0</v>
      </c>
      <c r="BL164" s="14" t="s">
        <v>130</v>
      </c>
      <c r="BM164" s="198" t="s">
        <v>227</v>
      </c>
    </row>
    <row r="165" s="2" customFormat="1">
      <c r="A165" s="35"/>
      <c r="B165" s="36"/>
      <c r="C165" s="37"/>
      <c r="D165" s="200" t="s">
        <v>133</v>
      </c>
      <c r="E165" s="37"/>
      <c r="F165" s="201" t="s">
        <v>226</v>
      </c>
      <c r="G165" s="37"/>
      <c r="H165" s="37"/>
      <c r="I165" s="202"/>
      <c r="J165" s="37"/>
      <c r="K165" s="37"/>
      <c r="L165" s="41"/>
      <c r="M165" s="203"/>
      <c r="N165" s="204"/>
      <c r="O165" s="88"/>
      <c r="P165" s="88"/>
      <c r="Q165" s="88"/>
      <c r="R165" s="88"/>
      <c r="S165" s="88"/>
      <c r="T165" s="89"/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T165" s="14" t="s">
        <v>133</v>
      </c>
      <c r="AU165" s="14" t="s">
        <v>75</v>
      </c>
    </row>
    <row r="166" s="2" customFormat="1" ht="24.15" customHeight="1">
      <c r="A166" s="35"/>
      <c r="B166" s="36"/>
      <c r="C166" s="187" t="s">
        <v>228</v>
      </c>
      <c r="D166" s="187" t="s">
        <v>125</v>
      </c>
      <c r="E166" s="188" t="s">
        <v>229</v>
      </c>
      <c r="F166" s="189" t="s">
        <v>230</v>
      </c>
      <c r="G166" s="190" t="s">
        <v>128</v>
      </c>
      <c r="H166" s="191">
        <v>1</v>
      </c>
      <c r="I166" s="192"/>
      <c r="J166" s="193">
        <f>ROUND(I166*H166,2)</f>
        <v>0</v>
      </c>
      <c r="K166" s="189" t="s">
        <v>129</v>
      </c>
      <c r="L166" s="41"/>
      <c r="M166" s="194" t="s">
        <v>1</v>
      </c>
      <c r="N166" s="195" t="s">
        <v>40</v>
      </c>
      <c r="O166" s="88"/>
      <c r="P166" s="196">
        <f>O166*H166</f>
        <v>0</v>
      </c>
      <c r="Q166" s="196">
        <v>0</v>
      </c>
      <c r="R166" s="196">
        <f>Q166*H166</f>
        <v>0</v>
      </c>
      <c r="S166" s="196">
        <v>0</v>
      </c>
      <c r="T166" s="197">
        <f>S166*H166</f>
        <v>0</v>
      </c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R166" s="198" t="s">
        <v>218</v>
      </c>
      <c r="AT166" s="198" t="s">
        <v>125</v>
      </c>
      <c r="AU166" s="198" t="s">
        <v>75</v>
      </c>
      <c r="AY166" s="14" t="s">
        <v>131</v>
      </c>
      <c r="BE166" s="199">
        <f>IF(N166="základní",J166,0)</f>
        <v>0</v>
      </c>
      <c r="BF166" s="199">
        <f>IF(N166="snížená",J166,0)</f>
        <v>0</v>
      </c>
      <c r="BG166" s="199">
        <f>IF(N166="zákl. přenesená",J166,0)</f>
        <v>0</v>
      </c>
      <c r="BH166" s="199">
        <f>IF(N166="sníž. přenesená",J166,0)</f>
        <v>0</v>
      </c>
      <c r="BI166" s="199">
        <f>IF(N166="nulová",J166,0)</f>
        <v>0</v>
      </c>
      <c r="BJ166" s="14" t="s">
        <v>83</v>
      </c>
      <c r="BK166" s="199">
        <f>ROUND(I166*H166,2)</f>
        <v>0</v>
      </c>
      <c r="BL166" s="14" t="s">
        <v>218</v>
      </c>
      <c r="BM166" s="198" t="s">
        <v>231</v>
      </c>
    </row>
    <row r="167" s="2" customFormat="1">
      <c r="A167" s="35"/>
      <c r="B167" s="36"/>
      <c r="C167" s="37"/>
      <c r="D167" s="200" t="s">
        <v>133</v>
      </c>
      <c r="E167" s="37"/>
      <c r="F167" s="201" t="s">
        <v>230</v>
      </c>
      <c r="G167" s="37"/>
      <c r="H167" s="37"/>
      <c r="I167" s="202"/>
      <c r="J167" s="37"/>
      <c r="K167" s="37"/>
      <c r="L167" s="41"/>
      <c r="M167" s="203"/>
      <c r="N167" s="204"/>
      <c r="O167" s="88"/>
      <c r="P167" s="88"/>
      <c r="Q167" s="88"/>
      <c r="R167" s="88"/>
      <c r="S167" s="88"/>
      <c r="T167" s="89"/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T167" s="14" t="s">
        <v>133</v>
      </c>
      <c r="AU167" s="14" t="s">
        <v>75</v>
      </c>
    </row>
    <row r="168" s="2" customFormat="1" ht="16.5" customHeight="1">
      <c r="A168" s="35"/>
      <c r="B168" s="36"/>
      <c r="C168" s="187" t="s">
        <v>232</v>
      </c>
      <c r="D168" s="187" t="s">
        <v>125</v>
      </c>
      <c r="E168" s="188" t="s">
        <v>233</v>
      </c>
      <c r="F168" s="189" t="s">
        <v>234</v>
      </c>
      <c r="G168" s="190" t="s">
        <v>128</v>
      </c>
      <c r="H168" s="191">
        <v>1</v>
      </c>
      <c r="I168" s="192"/>
      <c r="J168" s="193">
        <f>ROUND(I168*H168,2)</f>
        <v>0</v>
      </c>
      <c r="K168" s="189" t="s">
        <v>129</v>
      </c>
      <c r="L168" s="41"/>
      <c r="M168" s="194" t="s">
        <v>1</v>
      </c>
      <c r="N168" s="195" t="s">
        <v>40</v>
      </c>
      <c r="O168" s="88"/>
      <c r="P168" s="196">
        <f>O168*H168</f>
        <v>0</v>
      </c>
      <c r="Q168" s="196">
        <v>0</v>
      </c>
      <c r="R168" s="196">
        <f>Q168*H168</f>
        <v>0</v>
      </c>
      <c r="S168" s="196">
        <v>0</v>
      </c>
      <c r="T168" s="197">
        <f>S168*H168</f>
        <v>0</v>
      </c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R168" s="198" t="s">
        <v>218</v>
      </c>
      <c r="AT168" s="198" t="s">
        <v>125</v>
      </c>
      <c r="AU168" s="198" t="s">
        <v>75</v>
      </c>
      <c r="AY168" s="14" t="s">
        <v>131</v>
      </c>
      <c r="BE168" s="199">
        <f>IF(N168="základní",J168,0)</f>
        <v>0</v>
      </c>
      <c r="BF168" s="199">
        <f>IF(N168="snížená",J168,0)</f>
        <v>0</v>
      </c>
      <c r="BG168" s="199">
        <f>IF(N168="zákl. přenesená",J168,0)</f>
        <v>0</v>
      </c>
      <c r="BH168" s="199">
        <f>IF(N168="sníž. přenesená",J168,0)</f>
        <v>0</v>
      </c>
      <c r="BI168" s="199">
        <f>IF(N168="nulová",J168,0)</f>
        <v>0</v>
      </c>
      <c r="BJ168" s="14" t="s">
        <v>83</v>
      </c>
      <c r="BK168" s="199">
        <f>ROUND(I168*H168,2)</f>
        <v>0</v>
      </c>
      <c r="BL168" s="14" t="s">
        <v>218</v>
      </c>
      <c r="BM168" s="198" t="s">
        <v>235</v>
      </c>
    </row>
    <row r="169" s="2" customFormat="1">
      <c r="A169" s="35"/>
      <c r="B169" s="36"/>
      <c r="C169" s="37"/>
      <c r="D169" s="200" t="s">
        <v>133</v>
      </c>
      <c r="E169" s="37"/>
      <c r="F169" s="201" t="s">
        <v>234</v>
      </c>
      <c r="G169" s="37"/>
      <c r="H169" s="37"/>
      <c r="I169" s="202"/>
      <c r="J169" s="37"/>
      <c r="K169" s="37"/>
      <c r="L169" s="41"/>
      <c r="M169" s="203"/>
      <c r="N169" s="204"/>
      <c r="O169" s="88"/>
      <c r="P169" s="88"/>
      <c r="Q169" s="88"/>
      <c r="R169" s="88"/>
      <c r="S169" s="88"/>
      <c r="T169" s="89"/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T169" s="14" t="s">
        <v>133</v>
      </c>
      <c r="AU169" s="14" t="s">
        <v>75</v>
      </c>
    </row>
    <row r="170" s="2" customFormat="1" ht="16.5" customHeight="1">
      <c r="A170" s="35"/>
      <c r="B170" s="36"/>
      <c r="C170" s="187" t="s">
        <v>236</v>
      </c>
      <c r="D170" s="187" t="s">
        <v>125</v>
      </c>
      <c r="E170" s="188" t="s">
        <v>237</v>
      </c>
      <c r="F170" s="189" t="s">
        <v>238</v>
      </c>
      <c r="G170" s="190" t="s">
        <v>128</v>
      </c>
      <c r="H170" s="191">
        <v>1</v>
      </c>
      <c r="I170" s="192"/>
      <c r="J170" s="193">
        <f>ROUND(I170*H170,2)</f>
        <v>0</v>
      </c>
      <c r="K170" s="189" t="s">
        <v>129</v>
      </c>
      <c r="L170" s="41"/>
      <c r="M170" s="194" t="s">
        <v>1</v>
      </c>
      <c r="N170" s="195" t="s">
        <v>40</v>
      </c>
      <c r="O170" s="88"/>
      <c r="P170" s="196">
        <f>O170*H170</f>
        <v>0</v>
      </c>
      <c r="Q170" s="196">
        <v>0</v>
      </c>
      <c r="R170" s="196">
        <f>Q170*H170</f>
        <v>0</v>
      </c>
      <c r="S170" s="196">
        <v>0</v>
      </c>
      <c r="T170" s="197">
        <f>S170*H170</f>
        <v>0</v>
      </c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R170" s="198" t="s">
        <v>218</v>
      </c>
      <c r="AT170" s="198" t="s">
        <v>125</v>
      </c>
      <c r="AU170" s="198" t="s">
        <v>75</v>
      </c>
      <c r="AY170" s="14" t="s">
        <v>131</v>
      </c>
      <c r="BE170" s="199">
        <f>IF(N170="základní",J170,0)</f>
        <v>0</v>
      </c>
      <c r="BF170" s="199">
        <f>IF(N170="snížená",J170,0)</f>
        <v>0</v>
      </c>
      <c r="BG170" s="199">
        <f>IF(N170="zákl. přenesená",J170,0)</f>
        <v>0</v>
      </c>
      <c r="BH170" s="199">
        <f>IF(N170="sníž. přenesená",J170,0)</f>
        <v>0</v>
      </c>
      <c r="BI170" s="199">
        <f>IF(N170="nulová",J170,0)</f>
        <v>0</v>
      </c>
      <c r="BJ170" s="14" t="s">
        <v>83</v>
      </c>
      <c r="BK170" s="199">
        <f>ROUND(I170*H170,2)</f>
        <v>0</v>
      </c>
      <c r="BL170" s="14" t="s">
        <v>218</v>
      </c>
      <c r="BM170" s="198" t="s">
        <v>239</v>
      </c>
    </row>
    <row r="171" s="2" customFormat="1">
      <c r="A171" s="35"/>
      <c r="B171" s="36"/>
      <c r="C171" s="37"/>
      <c r="D171" s="200" t="s">
        <v>133</v>
      </c>
      <c r="E171" s="37"/>
      <c r="F171" s="201" t="s">
        <v>238</v>
      </c>
      <c r="G171" s="37"/>
      <c r="H171" s="37"/>
      <c r="I171" s="202"/>
      <c r="J171" s="37"/>
      <c r="K171" s="37"/>
      <c r="L171" s="41"/>
      <c r="M171" s="206"/>
      <c r="N171" s="207"/>
      <c r="O171" s="208"/>
      <c r="P171" s="208"/>
      <c r="Q171" s="208"/>
      <c r="R171" s="208"/>
      <c r="S171" s="208"/>
      <c r="T171" s="209"/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T171" s="14" t="s">
        <v>133</v>
      </c>
      <c r="AU171" s="14" t="s">
        <v>75</v>
      </c>
    </row>
    <row r="172" s="2" customFormat="1" ht="6.96" customHeight="1">
      <c r="A172" s="35"/>
      <c r="B172" s="63"/>
      <c r="C172" s="64"/>
      <c r="D172" s="64"/>
      <c r="E172" s="64"/>
      <c r="F172" s="64"/>
      <c r="G172" s="64"/>
      <c r="H172" s="64"/>
      <c r="I172" s="64"/>
      <c r="J172" s="64"/>
      <c r="K172" s="64"/>
      <c r="L172" s="41"/>
      <c r="M172" s="35"/>
      <c r="O172" s="35"/>
      <c r="P172" s="35"/>
      <c r="Q172" s="35"/>
      <c r="R172" s="35"/>
      <c r="S172" s="35"/>
      <c r="T172" s="35"/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</row>
  </sheetData>
  <sheetProtection sheet="1" autoFilter="0" formatColumns="0" formatRows="0" objects="1" scenarios="1" spinCount="100000" saltValue="1VPINEFJKoGH60jlWkg3r4qMeufeDO/5TJyPxA8hJH+7ddqS2DM+q4t6G1cXq8rmNBOBuFp/aj/JCcjXiFz0KA==" hashValue="nvesE8smrtcVU6Sq34irDL7tgQr/NvKa0la0LZMsHTRBRo8BTfhD7Xydx0hE8AaW5MtQz9HYT/xMMy8/LipJZQ==" algorithmName="SHA-512" password="CC35"/>
  <autoFilter ref="C115:K171"/>
  <mergeCells count="9">
    <mergeCell ref="E7:H7"/>
    <mergeCell ref="E9:H9"/>
    <mergeCell ref="E18:H18"/>
    <mergeCell ref="E27:H27"/>
    <mergeCell ref="E85:H85"/>
    <mergeCell ref="E87:H87"/>
    <mergeCell ref="E106:H106"/>
    <mergeCell ref="E108:H108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4" t="s">
        <v>88</v>
      </c>
    </row>
    <row r="3" s="1" customFormat="1" ht="6.96" customHeight="1">
      <c r="B3" s="133"/>
      <c r="C3" s="134"/>
      <c r="D3" s="134"/>
      <c r="E3" s="134"/>
      <c r="F3" s="134"/>
      <c r="G3" s="134"/>
      <c r="H3" s="134"/>
      <c r="I3" s="134"/>
      <c r="J3" s="134"/>
      <c r="K3" s="134"/>
      <c r="L3" s="17"/>
      <c r="AT3" s="14" t="s">
        <v>85</v>
      </c>
    </row>
    <row r="4" s="1" customFormat="1" ht="24.96" customHeight="1">
      <c r="B4" s="17"/>
      <c r="D4" s="135" t="s">
        <v>104</v>
      </c>
      <c r="L4" s="17"/>
      <c r="M4" s="136" t="s">
        <v>10</v>
      </c>
      <c r="AT4" s="14" t="s">
        <v>4</v>
      </c>
    </row>
    <row r="5" s="1" customFormat="1" ht="6.96" customHeight="1">
      <c r="B5" s="17"/>
      <c r="L5" s="17"/>
    </row>
    <row r="6" s="1" customFormat="1" ht="12" customHeight="1">
      <c r="B6" s="17"/>
      <c r="D6" s="137" t="s">
        <v>16</v>
      </c>
      <c r="L6" s="17"/>
    </row>
    <row r="7" s="1" customFormat="1" ht="16.5" customHeight="1">
      <c r="B7" s="17"/>
      <c r="E7" s="138" t="str">
        <f>'Rekapitulace stavby'!K6</f>
        <v>OPTAK - Zlínský kraj</v>
      </c>
      <c r="F7" s="137"/>
      <c r="G7" s="137"/>
      <c r="H7" s="137"/>
      <c r="L7" s="17"/>
    </row>
    <row r="8" s="2" customFormat="1" ht="12" customHeight="1">
      <c r="A8" s="35"/>
      <c r="B8" s="41"/>
      <c r="C8" s="35"/>
      <c r="D8" s="137" t="s">
        <v>105</v>
      </c>
      <c r="E8" s="35"/>
      <c r="F8" s="35"/>
      <c r="G8" s="35"/>
      <c r="H8" s="35"/>
      <c r="I8" s="35"/>
      <c r="J8" s="35"/>
      <c r="K8" s="35"/>
      <c r="L8" s="60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="2" customFormat="1" ht="16.5" customHeight="1">
      <c r="A9" s="35"/>
      <c r="B9" s="41"/>
      <c r="C9" s="35"/>
      <c r="D9" s="35"/>
      <c r="E9" s="139" t="s">
        <v>240</v>
      </c>
      <c r="F9" s="35"/>
      <c r="G9" s="35"/>
      <c r="H9" s="35"/>
      <c r="I9" s="35"/>
      <c r="J9" s="35"/>
      <c r="K9" s="35"/>
      <c r="L9" s="60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="2" customFormat="1">
      <c r="A10" s="35"/>
      <c r="B10" s="41"/>
      <c r="C10" s="35"/>
      <c r="D10" s="35"/>
      <c r="E10" s="35"/>
      <c r="F10" s="35"/>
      <c r="G10" s="35"/>
      <c r="H10" s="35"/>
      <c r="I10" s="35"/>
      <c r="J10" s="35"/>
      <c r="K10" s="35"/>
      <c r="L10" s="60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="2" customFormat="1" ht="12" customHeight="1">
      <c r="A11" s="35"/>
      <c r="B11" s="41"/>
      <c r="C11" s="35"/>
      <c r="D11" s="137" t="s">
        <v>18</v>
      </c>
      <c r="E11" s="35"/>
      <c r="F11" s="140" t="s">
        <v>1</v>
      </c>
      <c r="G11" s="35"/>
      <c r="H11" s="35"/>
      <c r="I11" s="137" t="s">
        <v>19</v>
      </c>
      <c r="J11" s="140" t="s">
        <v>1</v>
      </c>
      <c r="K11" s="35"/>
      <c r="L11" s="60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="2" customFormat="1" ht="12" customHeight="1">
      <c r="A12" s="35"/>
      <c r="B12" s="41"/>
      <c r="C12" s="35"/>
      <c r="D12" s="137" t="s">
        <v>20</v>
      </c>
      <c r="E12" s="35"/>
      <c r="F12" s="140" t="s">
        <v>21</v>
      </c>
      <c r="G12" s="35"/>
      <c r="H12" s="35"/>
      <c r="I12" s="137" t="s">
        <v>22</v>
      </c>
      <c r="J12" s="141" t="str">
        <f>'Rekapitulace stavby'!AN8</f>
        <v>10. 12. 2024</v>
      </c>
      <c r="K12" s="35"/>
      <c r="L12" s="60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="2" customFormat="1" ht="10.8" customHeight="1">
      <c r="A13" s="35"/>
      <c r="B13" s="41"/>
      <c r="C13" s="35"/>
      <c r="D13" s="35"/>
      <c r="E13" s="35"/>
      <c r="F13" s="35"/>
      <c r="G13" s="35"/>
      <c r="H13" s="35"/>
      <c r="I13" s="35"/>
      <c r="J13" s="35"/>
      <c r="K13" s="35"/>
      <c r="L13" s="60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="2" customFormat="1" ht="12" customHeight="1">
      <c r="A14" s="35"/>
      <c r="B14" s="41"/>
      <c r="C14" s="35"/>
      <c r="D14" s="137" t="s">
        <v>24</v>
      </c>
      <c r="E14" s="35"/>
      <c r="F14" s="35"/>
      <c r="G14" s="35"/>
      <c r="H14" s="35"/>
      <c r="I14" s="137" t="s">
        <v>25</v>
      </c>
      <c r="J14" s="140" t="s">
        <v>1</v>
      </c>
      <c r="K14" s="35"/>
      <c r="L14" s="60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="2" customFormat="1" ht="18" customHeight="1">
      <c r="A15" s="35"/>
      <c r="B15" s="41"/>
      <c r="C15" s="35"/>
      <c r="D15" s="35"/>
      <c r="E15" s="140" t="s">
        <v>26</v>
      </c>
      <c r="F15" s="35"/>
      <c r="G15" s="35"/>
      <c r="H15" s="35"/>
      <c r="I15" s="137" t="s">
        <v>27</v>
      </c>
      <c r="J15" s="140" t="s">
        <v>1</v>
      </c>
      <c r="K15" s="35"/>
      <c r="L15" s="60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="2" customFormat="1" ht="6.96" customHeight="1">
      <c r="A16" s="35"/>
      <c r="B16" s="41"/>
      <c r="C16" s="35"/>
      <c r="D16" s="35"/>
      <c r="E16" s="35"/>
      <c r="F16" s="35"/>
      <c r="G16" s="35"/>
      <c r="H16" s="35"/>
      <c r="I16" s="35"/>
      <c r="J16" s="35"/>
      <c r="K16" s="35"/>
      <c r="L16" s="60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="2" customFormat="1" ht="12" customHeight="1">
      <c r="A17" s="35"/>
      <c r="B17" s="41"/>
      <c r="C17" s="35"/>
      <c r="D17" s="137" t="s">
        <v>28</v>
      </c>
      <c r="E17" s="35"/>
      <c r="F17" s="35"/>
      <c r="G17" s="35"/>
      <c r="H17" s="35"/>
      <c r="I17" s="137" t="s">
        <v>25</v>
      </c>
      <c r="J17" s="30" t="str">
        <f>'Rekapitulace stavby'!AN13</f>
        <v>Vyplň údaj</v>
      </c>
      <c r="K17" s="35"/>
      <c r="L17" s="60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="2" customFormat="1" ht="18" customHeight="1">
      <c r="A18" s="35"/>
      <c r="B18" s="41"/>
      <c r="C18" s="35"/>
      <c r="D18" s="35"/>
      <c r="E18" s="30" t="str">
        <f>'Rekapitulace stavby'!E14</f>
        <v>Vyplň údaj</v>
      </c>
      <c r="F18" s="140"/>
      <c r="G18" s="140"/>
      <c r="H18" s="140"/>
      <c r="I18" s="137" t="s">
        <v>27</v>
      </c>
      <c r="J18" s="30" t="str">
        <f>'Rekapitulace stavby'!AN14</f>
        <v>Vyplň údaj</v>
      </c>
      <c r="K18" s="35"/>
      <c r="L18" s="60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="2" customFormat="1" ht="6.96" customHeight="1">
      <c r="A19" s="35"/>
      <c r="B19" s="41"/>
      <c r="C19" s="35"/>
      <c r="D19" s="35"/>
      <c r="E19" s="35"/>
      <c r="F19" s="35"/>
      <c r="G19" s="35"/>
      <c r="H19" s="35"/>
      <c r="I19" s="35"/>
      <c r="J19" s="35"/>
      <c r="K19" s="35"/>
      <c r="L19" s="60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="2" customFormat="1" ht="12" customHeight="1">
      <c r="A20" s="35"/>
      <c r="B20" s="41"/>
      <c r="C20" s="35"/>
      <c r="D20" s="137" t="s">
        <v>30</v>
      </c>
      <c r="E20" s="35"/>
      <c r="F20" s="35"/>
      <c r="G20" s="35"/>
      <c r="H20" s="35"/>
      <c r="I20" s="137" t="s">
        <v>25</v>
      </c>
      <c r="J20" s="140" t="s">
        <v>1</v>
      </c>
      <c r="K20" s="35"/>
      <c r="L20" s="60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="2" customFormat="1" ht="18" customHeight="1">
      <c r="A21" s="35"/>
      <c r="B21" s="41"/>
      <c r="C21" s="35"/>
      <c r="D21" s="35"/>
      <c r="E21" s="140" t="s">
        <v>26</v>
      </c>
      <c r="F21" s="35"/>
      <c r="G21" s="35"/>
      <c r="H21" s="35"/>
      <c r="I21" s="137" t="s">
        <v>27</v>
      </c>
      <c r="J21" s="140" t="s">
        <v>1</v>
      </c>
      <c r="K21" s="35"/>
      <c r="L21" s="60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="2" customFormat="1" ht="6.96" customHeight="1">
      <c r="A22" s="35"/>
      <c r="B22" s="41"/>
      <c r="C22" s="35"/>
      <c r="D22" s="35"/>
      <c r="E22" s="35"/>
      <c r="F22" s="35"/>
      <c r="G22" s="35"/>
      <c r="H22" s="35"/>
      <c r="I22" s="35"/>
      <c r="J22" s="35"/>
      <c r="K22" s="35"/>
      <c r="L22" s="60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="2" customFormat="1" ht="12" customHeight="1">
      <c r="A23" s="35"/>
      <c r="B23" s="41"/>
      <c r="C23" s="35"/>
      <c r="D23" s="137" t="s">
        <v>32</v>
      </c>
      <c r="E23" s="35"/>
      <c r="F23" s="35"/>
      <c r="G23" s="35"/>
      <c r="H23" s="35"/>
      <c r="I23" s="137" t="s">
        <v>25</v>
      </c>
      <c r="J23" s="140" t="s">
        <v>1</v>
      </c>
      <c r="K23" s="35"/>
      <c r="L23" s="60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="2" customFormat="1" ht="18" customHeight="1">
      <c r="A24" s="35"/>
      <c r="B24" s="41"/>
      <c r="C24" s="35"/>
      <c r="D24" s="35"/>
      <c r="E24" s="140" t="s">
        <v>33</v>
      </c>
      <c r="F24" s="35"/>
      <c r="G24" s="35"/>
      <c r="H24" s="35"/>
      <c r="I24" s="137" t="s">
        <v>27</v>
      </c>
      <c r="J24" s="140" t="s">
        <v>1</v>
      </c>
      <c r="K24" s="35"/>
      <c r="L24" s="60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="2" customFormat="1" ht="6.96" customHeight="1">
      <c r="A25" s="35"/>
      <c r="B25" s="41"/>
      <c r="C25" s="35"/>
      <c r="D25" s="35"/>
      <c r="E25" s="35"/>
      <c r="F25" s="35"/>
      <c r="G25" s="35"/>
      <c r="H25" s="35"/>
      <c r="I25" s="35"/>
      <c r="J25" s="35"/>
      <c r="K25" s="35"/>
      <c r="L25" s="60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="2" customFormat="1" ht="12" customHeight="1">
      <c r="A26" s="35"/>
      <c r="B26" s="41"/>
      <c r="C26" s="35"/>
      <c r="D26" s="137" t="s">
        <v>34</v>
      </c>
      <c r="E26" s="35"/>
      <c r="F26" s="35"/>
      <c r="G26" s="35"/>
      <c r="H26" s="35"/>
      <c r="I26" s="35"/>
      <c r="J26" s="35"/>
      <c r="K26" s="35"/>
      <c r="L26" s="60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="8" customFormat="1" ht="16.5" customHeight="1">
      <c r="A27" s="142"/>
      <c r="B27" s="143"/>
      <c r="C27" s="142"/>
      <c r="D27" s="142"/>
      <c r="E27" s="144" t="s">
        <v>1</v>
      </c>
      <c r="F27" s="144"/>
      <c r="G27" s="144"/>
      <c r="H27" s="144"/>
      <c r="I27" s="142"/>
      <c r="J27" s="142"/>
      <c r="K27" s="142"/>
      <c r="L27" s="145"/>
      <c r="S27" s="142"/>
      <c r="T27" s="142"/>
      <c r="U27" s="142"/>
      <c r="V27" s="142"/>
      <c r="W27" s="142"/>
      <c r="X27" s="142"/>
      <c r="Y27" s="142"/>
      <c r="Z27" s="142"/>
      <c r="AA27" s="142"/>
      <c r="AB27" s="142"/>
      <c r="AC27" s="142"/>
      <c r="AD27" s="142"/>
      <c r="AE27" s="142"/>
    </row>
    <row r="28" s="2" customFormat="1" ht="6.96" customHeight="1">
      <c r="A28" s="35"/>
      <c r="B28" s="41"/>
      <c r="C28" s="35"/>
      <c r="D28" s="35"/>
      <c r="E28" s="35"/>
      <c r="F28" s="35"/>
      <c r="G28" s="35"/>
      <c r="H28" s="35"/>
      <c r="I28" s="35"/>
      <c r="J28" s="35"/>
      <c r="K28" s="35"/>
      <c r="L28" s="60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="2" customFormat="1" ht="6.96" customHeight="1">
      <c r="A29" s="35"/>
      <c r="B29" s="41"/>
      <c r="C29" s="35"/>
      <c r="D29" s="146"/>
      <c r="E29" s="146"/>
      <c r="F29" s="146"/>
      <c r="G29" s="146"/>
      <c r="H29" s="146"/>
      <c r="I29" s="146"/>
      <c r="J29" s="146"/>
      <c r="K29" s="146"/>
      <c r="L29" s="60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="2" customFormat="1" ht="25.44" customHeight="1">
      <c r="A30" s="35"/>
      <c r="B30" s="41"/>
      <c r="C30" s="35"/>
      <c r="D30" s="147" t="s">
        <v>35</v>
      </c>
      <c r="E30" s="35"/>
      <c r="F30" s="35"/>
      <c r="G30" s="35"/>
      <c r="H30" s="35"/>
      <c r="I30" s="35"/>
      <c r="J30" s="148">
        <f>ROUND(J116, 2)</f>
        <v>0</v>
      </c>
      <c r="K30" s="35"/>
      <c r="L30" s="60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="2" customFormat="1" ht="6.96" customHeight="1">
      <c r="A31" s="35"/>
      <c r="B31" s="41"/>
      <c r="C31" s="35"/>
      <c r="D31" s="146"/>
      <c r="E31" s="146"/>
      <c r="F31" s="146"/>
      <c r="G31" s="146"/>
      <c r="H31" s="146"/>
      <c r="I31" s="146"/>
      <c r="J31" s="146"/>
      <c r="K31" s="146"/>
      <c r="L31" s="60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="2" customFormat="1" ht="14.4" customHeight="1">
      <c r="A32" s="35"/>
      <c r="B32" s="41"/>
      <c r="C32" s="35"/>
      <c r="D32" s="35"/>
      <c r="E32" s="35"/>
      <c r="F32" s="149" t="s">
        <v>37</v>
      </c>
      <c r="G32" s="35"/>
      <c r="H32" s="35"/>
      <c r="I32" s="149" t="s">
        <v>36</v>
      </c>
      <c r="J32" s="149" t="s">
        <v>38</v>
      </c>
      <c r="K32" s="35"/>
      <c r="L32" s="60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="2" customFormat="1" ht="14.4" customHeight="1">
      <c r="A33" s="35"/>
      <c r="B33" s="41"/>
      <c r="C33" s="35"/>
      <c r="D33" s="150" t="s">
        <v>39</v>
      </c>
      <c r="E33" s="137" t="s">
        <v>40</v>
      </c>
      <c r="F33" s="151">
        <f>ROUND((SUM(BE116:BE176)),  2)</f>
        <v>0</v>
      </c>
      <c r="G33" s="35"/>
      <c r="H33" s="35"/>
      <c r="I33" s="152">
        <v>0.20999999999999999</v>
      </c>
      <c r="J33" s="151">
        <f>ROUND(((SUM(BE116:BE176))*I33),  2)</f>
        <v>0</v>
      </c>
      <c r="K33" s="35"/>
      <c r="L33" s="60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="2" customFormat="1" ht="14.4" customHeight="1">
      <c r="A34" s="35"/>
      <c r="B34" s="41"/>
      <c r="C34" s="35"/>
      <c r="D34" s="35"/>
      <c r="E34" s="137" t="s">
        <v>41</v>
      </c>
      <c r="F34" s="151">
        <f>ROUND((SUM(BF116:BF176)),  2)</f>
        <v>0</v>
      </c>
      <c r="G34" s="35"/>
      <c r="H34" s="35"/>
      <c r="I34" s="152">
        <v>0.12</v>
      </c>
      <c r="J34" s="151">
        <f>ROUND(((SUM(BF116:BF176))*I34),  2)</f>
        <v>0</v>
      </c>
      <c r="K34" s="35"/>
      <c r="L34" s="60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hidden="1" s="2" customFormat="1" ht="14.4" customHeight="1">
      <c r="A35" s="35"/>
      <c r="B35" s="41"/>
      <c r="C35" s="35"/>
      <c r="D35" s="35"/>
      <c r="E35" s="137" t="s">
        <v>42</v>
      </c>
      <c r="F35" s="151">
        <f>ROUND((SUM(BG116:BG176)),  2)</f>
        <v>0</v>
      </c>
      <c r="G35" s="35"/>
      <c r="H35" s="35"/>
      <c r="I35" s="152">
        <v>0.20999999999999999</v>
      </c>
      <c r="J35" s="151">
        <f>0</f>
        <v>0</v>
      </c>
      <c r="K35" s="35"/>
      <c r="L35" s="60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hidden="1" s="2" customFormat="1" ht="14.4" customHeight="1">
      <c r="A36" s="35"/>
      <c r="B36" s="41"/>
      <c r="C36" s="35"/>
      <c r="D36" s="35"/>
      <c r="E36" s="137" t="s">
        <v>43</v>
      </c>
      <c r="F36" s="151">
        <f>ROUND((SUM(BH116:BH176)),  2)</f>
        <v>0</v>
      </c>
      <c r="G36" s="35"/>
      <c r="H36" s="35"/>
      <c r="I36" s="152">
        <v>0.12</v>
      </c>
      <c r="J36" s="151">
        <f>0</f>
        <v>0</v>
      </c>
      <c r="K36" s="35"/>
      <c r="L36" s="60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hidden="1" s="2" customFormat="1" ht="14.4" customHeight="1">
      <c r="A37" s="35"/>
      <c r="B37" s="41"/>
      <c r="C37" s="35"/>
      <c r="D37" s="35"/>
      <c r="E37" s="137" t="s">
        <v>44</v>
      </c>
      <c r="F37" s="151">
        <f>ROUND((SUM(BI116:BI176)),  2)</f>
        <v>0</v>
      </c>
      <c r="G37" s="35"/>
      <c r="H37" s="35"/>
      <c r="I37" s="152">
        <v>0</v>
      </c>
      <c r="J37" s="151">
        <f>0</f>
        <v>0</v>
      </c>
      <c r="K37" s="35"/>
      <c r="L37" s="60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="2" customFormat="1" ht="6.96" customHeight="1">
      <c r="A38" s="35"/>
      <c r="B38" s="41"/>
      <c r="C38" s="35"/>
      <c r="D38" s="35"/>
      <c r="E38" s="35"/>
      <c r="F38" s="35"/>
      <c r="G38" s="35"/>
      <c r="H38" s="35"/>
      <c r="I38" s="35"/>
      <c r="J38" s="35"/>
      <c r="K38" s="35"/>
      <c r="L38" s="60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="2" customFormat="1" ht="25.44" customHeight="1">
      <c r="A39" s="35"/>
      <c r="B39" s="41"/>
      <c r="C39" s="153"/>
      <c r="D39" s="154" t="s">
        <v>45</v>
      </c>
      <c r="E39" s="155"/>
      <c r="F39" s="155"/>
      <c r="G39" s="156" t="s">
        <v>46</v>
      </c>
      <c r="H39" s="157" t="s">
        <v>47</v>
      </c>
      <c r="I39" s="155"/>
      <c r="J39" s="158">
        <f>SUM(J30:J37)</f>
        <v>0</v>
      </c>
      <c r="K39" s="159"/>
      <c r="L39" s="60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="2" customFormat="1" ht="14.4" customHeight="1">
      <c r="A40" s="35"/>
      <c r="B40" s="41"/>
      <c r="C40" s="35"/>
      <c r="D40" s="35"/>
      <c r="E40" s="35"/>
      <c r="F40" s="35"/>
      <c r="G40" s="35"/>
      <c r="H40" s="35"/>
      <c r="I40" s="35"/>
      <c r="J40" s="35"/>
      <c r="K40" s="35"/>
      <c r="L40" s="60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="1" customFormat="1" ht="14.4" customHeight="1">
      <c r="B41" s="17"/>
      <c r="L41" s="17"/>
    </row>
    <row r="42" s="1" customFormat="1" ht="14.4" customHeight="1">
      <c r="B42" s="17"/>
      <c r="L42" s="17"/>
    </row>
    <row r="43" s="1" customFormat="1" ht="14.4" customHeight="1">
      <c r="B43" s="17"/>
      <c r="L43" s="17"/>
    </row>
    <row r="44" s="1" customFormat="1" ht="14.4" customHeight="1">
      <c r="B44" s="17"/>
      <c r="L44" s="17"/>
    </row>
    <row r="45" s="1" customFormat="1" ht="14.4" customHeight="1">
      <c r="B45" s="17"/>
      <c r="L45" s="17"/>
    </row>
    <row r="46" s="1" customFormat="1" ht="14.4" customHeight="1">
      <c r="B46" s="17"/>
      <c r="L46" s="17"/>
    </row>
    <row r="47" s="1" customFormat="1" ht="14.4" customHeight="1">
      <c r="B47" s="17"/>
      <c r="L47" s="17"/>
    </row>
    <row r="48" s="1" customFormat="1" ht="14.4" customHeight="1">
      <c r="B48" s="17"/>
      <c r="L48" s="17"/>
    </row>
    <row r="49" s="1" customFormat="1" ht="14.4" customHeight="1">
      <c r="B49" s="17"/>
      <c r="L49" s="17"/>
    </row>
    <row r="50" s="2" customFormat="1" ht="14.4" customHeight="1">
      <c r="B50" s="60"/>
      <c r="D50" s="160" t="s">
        <v>48</v>
      </c>
      <c r="E50" s="161"/>
      <c r="F50" s="161"/>
      <c r="G50" s="160" t="s">
        <v>49</v>
      </c>
      <c r="H50" s="161"/>
      <c r="I50" s="161"/>
      <c r="J50" s="161"/>
      <c r="K50" s="161"/>
      <c r="L50" s="60"/>
    </row>
    <row r="51">
      <c r="B51" s="17"/>
      <c r="L51" s="17"/>
    </row>
    <row r="52">
      <c r="B52" s="17"/>
      <c r="L52" s="17"/>
    </row>
    <row r="53">
      <c r="B53" s="17"/>
      <c r="L53" s="17"/>
    </row>
    <row r="54">
      <c r="B54" s="17"/>
      <c r="L54" s="17"/>
    </row>
    <row r="55">
      <c r="B55" s="17"/>
      <c r="L55" s="17"/>
    </row>
    <row r="56">
      <c r="B56" s="17"/>
      <c r="L56" s="17"/>
    </row>
    <row r="57">
      <c r="B57" s="17"/>
      <c r="L57" s="17"/>
    </row>
    <row r="58">
      <c r="B58" s="17"/>
      <c r="L58" s="17"/>
    </row>
    <row r="59">
      <c r="B59" s="17"/>
      <c r="L59" s="17"/>
    </row>
    <row r="60">
      <c r="B60" s="17"/>
      <c r="L60" s="17"/>
    </row>
    <row r="61" s="2" customFormat="1">
      <c r="A61" s="35"/>
      <c r="B61" s="41"/>
      <c r="C61" s="35"/>
      <c r="D61" s="162" t="s">
        <v>50</v>
      </c>
      <c r="E61" s="163"/>
      <c r="F61" s="164" t="s">
        <v>51</v>
      </c>
      <c r="G61" s="162" t="s">
        <v>50</v>
      </c>
      <c r="H61" s="163"/>
      <c r="I61" s="163"/>
      <c r="J61" s="165" t="s">
        <v>51</v>
      </c>
      <c r="K61" s="163"/>
      <c r="L61" s="60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>
      <c r="B62" s="17"/>
      <c r="L62" s="17"/>
    </row>
    <row r="63">
      <c r="B63" s="17"/>
      <c r="L63" s="17"/>
    </row>
    <row r="64">
      <c r="B64" s="17"/>
      <c r="L64" s="17"/>
    </row>
    <row r="65" s="2" customFormat="1">
      <c r="A65" s="35"/>
      <c r="B65" s="41"/>
      <c r="C65" s="35"/>
      <c r="D65" s="160" t="s">
        <v>52</v>
      </c>
      <c r="E65" s="166"/>
      <c r="F65" s="166"/>
      <c r="G65" s="160" t="s">
        <v>53</v>
      </c>
      <c r="H65" s="166"/>
      <c r="I65" s="166"/>
      <c r="J65" s="166"/>
      <c r="K65" s="166"/>
      <c r="L65" s="60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>
      <c r="B66" s="17"/>
      <c r="L66" s="17"/>
    </row>
    <row r="67">
      <c r="B67" s="17"/>
      <c r="L67" s="17"/>
    </row>
    <row r="68">
      <c r="B68" s="17"/>
      <c r="L68" s="17"/>
    </row>
    <row r="69">
      <c r="B69" s="17"/>
      <c r="L69" s="17"/>
    </row>
    <row r="70">
      <c r="B70" s="17"/>
      <c r="L70" s="17"/>
    </row>
    <row r="71">
      <c r="B71" s="17"/>
      <c r="L71" s="17"/>
    </row>
    <row r="72">
      <c r="B72" s="17"/>
      <c r="L72" s="17"/>
    </row>
    <row r="73">
      <c r="B73" s="17"/>
      <c r="L73" s="17"/>
    </row>
    <row r="74">
      <c r="B74" s="17"/>
      <c r="L74" s="17"/>
    </row>
    <row r="75">
      <c r="B75" s="17"/>
      <c r="L75" s="17"/>
    </row>
    <row r="76" s="2" customFormat="1">
      <c r="A76" s="35"/>
      <c r="B76" s="41"/>
      <c r="C76" s="35"/>
      <c r="D76" s="162" t="s">
        <v>50</v>
      </c>
      <c r="E76" s="163"/>
      <c r="F76" s="164" t="s">
        <v>51</v>
      </c>
      <c r="G76" s="162" t="s">
        <v>50</v>
      </c>
      <c r="H76" s="163"/>
      <c r="I76" s="163"/>
      <c r="J76" s="165" t="s">
        <v>51</v>
      </c>
      <c r="K76" s="163"/>
      <c r="L76" s="60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="2" customFormat="1" ht="14.4" customHeight="1">
      <c r="A77" s="35"/>
      <c r="B77" s="167"/>
      <c r="C77" s="168"/>
      <c r="D77" s="168"/>
      <c r="E77" s="168"/>
      <c r="F77" s="168"/>
      <c r="G77" s="168"/>
      <c r="H77" s="168"/>
      <c r="I77" s="168"/>
      <c r="J77" s="168"/>
      <c r="K77" s="168"/>
      <c r="L77" s="60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hidden="1" s="2" customFormat="1" ht="6.96" customHeight="1">
      <c r="A81" s="35"/>
      <c r="B81" s="169"/>
      <c r="C81" s="170"/>
      <c r="D81" s="170"/>
      <c r="E81" s="170"/>
      <c r="F81" s="170"/>
      <c r="G81" s="170"/>
      <c r="H81" s="170"/>
      <c r="I81" s="170"/>
      <c r="J81" s="170"/>
      <c r="K81" s="170"/>
      <c r="L81" s="60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hidden="1" s="2" customFormat="1" ht="24.96" customHeight="1">
      <c r="A82" s="35"/>
      <c r="B82" s="36"/>
      <c r="C82" s="20" t="s">
        <v>107</v>
      </c>
      <c r="D82" s="37"/>
      <c r="E82" s="37"/>
      <c r="F82" s="37"/>
      <c r="G82" s="37"/>
      <c r="H82" s="37"/>
      <c r="I82" s="37"/>
      <c r="J82" s="37"/>
      <c r="K82" s="37"/>
      <c r="L82" s="60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hidden="1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60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hidden="1" s="2" customFormat="1" ht="12" customHeight="1">
      <c r="A84" s="35"/>
      <c r="B84" s="36"/>
      <c r="C84" s="29" t="s">
        <v>16</v>
      </c>
      <c r="D84" s="37"/>
      <c r="E84" s="37"/>
      <c r="F84" s="37"/>
      <c r="G84" s="37"/>
      <c r="H84" s="37"/>
      <c r="I84" s="37"/>
      <c r="J84" s="37"/>
      <c r="K84" s="37"/>
      <c r="L84" s="60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hidden="1" s="2" customFormat="1" ht="16.5" customHeight="1">
      <c r="A85" s="35"/>
      <c r="B85" s="36"/>
      <c r="C85" s="37"/>
      <c r="D85" s="37"/>
      <c r="E85" s="171" t="str">
        <f>E7</f>
        <v>OPTAK - Zlínský kraj</v>
      </c>
      <c r="F85" s="29"/>
      <c r="G85" s="29"/>
      <c r="H85" s="29"/>
      <c r="I85" s="37"/>
      <c r="J85" s="37"/>
      <c r="K85" s="37"/>
      <c r="L85" s="60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hidden="1" s="2" customFormat="1" ht="12" customHeight="1">
      <c r="A86" s="35"/>
      <c r="B86" s="36"/>
      <c r="C86" s="29" t="s">
        <v>105</v>
      </c>
      <c r="D86" s="37"/>
      <c r="E86" s="37"/>
      <c r="F86" s="37"/>
      <c r="G86" s="37"/>
      <c r="H86" s="37"/>
      <c r="I86" s="37"/>
      <c r="J86" s="37"/>
      <c r="K86" s="37"/>
      <c r="L86" s="60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hidden="1" s="2" customFormat="1" ht="16.5" customHeight="1">
      <c r="A87" s="35"/>
      <c r="B87" s="36"/>
      <c r="C87" s="37"/>
      <c r="D87" s="37"/>
      <c r="E87" s="73" t="str">
        <f>E9</f>
        <v>02-03 - Hulín</v>
      </c>
      <c r="F87" s="37"/>
      <c r="G87" s="37"/>
      <c r="H87" s="37"/>
      <c r="I87" s="37"/>
      <c r="J87" s="37"/>
      <c r="K87" s="37"/>
      <c r="L87" s="60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hidden="1" s="2" customFormat="1" ht="6.96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60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hidden="1" s="2" customFormat="1" ht="12" customHeight="1">
      <c r="A89" s="35"/>
      <c r="B89" s="36"/>
      <c r="C89" s="29" t="s">
        <v>20</v>
      </c>
      <c r="D89" s="37"/>
      <c r="E89" s="37"/>
      <c r="F89" s="24" t="str">
        <f>F12</f>
        <v>SEE Olomouc</v>
      </c>
      <c r="G89" s="37"/>
      <c r="H89" s="37"/>
      <c r="I89" s="29" t="s">
        <v>22</v>
      </c>
      <c r="J89" s="76" t="str">
        <f>IF(J12="","",J12)</f>
        <v>10. 12. 2024</v>
      </c>
      <c r="K89" s="37"/>
      <c r="L89" s="60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hidden="1" s="2" customFormat="1" ht="6.96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60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hidden="1" s="2" customFormat="1" ht="15.15" customHeight="1">
      <c r="A91" s="35"/>
      <c r="B91" s="36"/>
      <c r="C91" s="29" t="s">
        <v>24</v>
      </c>
      <c r="D91" s="37"/>
      <c r="E91" s="37"/>
      <c r="F91" s="24" t="str">
        <f>E15</f>
        <v xml:space="preserve"> </v>
      </c>
      <c r="G91" s="37"/>
      <c r="H91" s="37"/>
      <c r="I91" s="29" t="s">
        <v>30</v>
      </c>
      <c r="J91" s="33" t="str">
        <f>E21</f>
        <v xml:space="preserve"> </v>
      </c>
      <c r="K91" s="37"/>
      <c r="L91" s="60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hidden="1" s="2" customFormat="1" ht="15.15" customHeight="1">
      <c r="A92" s="35"/>
      <c r="B92" s="36"/>
      <c r="C92" s="29" t="s">
        <v>28</v>
      </c>
      <c r="D92" s="37"/>
      <c r="E92" s="37"/>
      <c r="F92" s="24" t="str">
        <f>IF(E18="","",E18)</f>
        <v>Vyplň údaj</v>
      </c>
      <c r="G92" s="37"/>
      <c r="H92" s="37"/>
      <c r="I92" s="29" t="s">
        <v>32</v>
      </c>
      <c r="J92" s="33" t="str">
        <f>E24</f>
        <v>Ing. Petr Zajíček</v>
      </c>
      <c r="K92" s="37"/>
      <c r="L92" s="60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hidden="1" s="2" customFormat="1" ht="10.32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60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hidden="1" s="2" customFormat="1" ht="29.28" customHeight="1">
      <c r="A94" s="35"/>
      <c r="B94" s="36"/>
      <c r="C94" s="172" t="s">
        <v>108</v>
      </c>
      <c r="D94" s="173"/>
      <c r="E94" s="173"/>
      <c r="F94" s="173"/>
      <c r="G94" s="173"/>
      <c r="H94" s="173"/>
      <c r="I94" s="173"/>
      <c r="J94" s="174" t="s">
        <v>109</v>
      </c>
      <c r="K94" s="173"/>
      <c r="L94" s="60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hidden="1" s="2" customFormat="1" ht="10.32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60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hidden="1" s="2" customFormat="1" ht="22.8" customHeight="1">
      <c r="A96" s="35"/>
      <c r="B96" s="36"/>
      <c r="C96" s="175" t="s">
        <v>110</v>
      </c>
      <c r="D96" s="37"/>
      <c r="E96" s="37"/>
      <c r="F96" s="37"/>
      <c r="G96" s="37"/>
      <c r="H96" s="37"/>
      <c r="I96" s="37"/>
      <c r="J96" s="107">
        <f>J116</f>
        <v>0</v>
      </c>
      <c r="K96" s="37"/>
      <c r="L96" s="60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4" t="s">
        <v>111</v>
      </c>
    </row>
    <row r="97" hidden="1" s="2" customFormat="1" ht="21.84" customHeight="1">
      <c r="A97" s="35"/>
      <c r="B97" s="36"/>
      <c r="C97" s="37"/>
      <c r="D97" s="37"/>
      <c r="E97" s="37"/>
      <c r="F97" s="37"/>
      <c r="G97" s="37"/>
      <c r="H97" s="37"/>
      <c r="I97" s="37"/>
      <c r="J97" s="37"/>
      <c r="K97" s="37"/>
      <c r="L97" s="60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</row>
    <row r="98" hidden="1" s="2" customFormat="1" ht="6.96" customHeight="1">
      <c r="A98" s="35"/>
      <c r="B98" s="63"/>
      <c r="C98" s="64"/>
      <c r="D98" s="64"/>
      <c r="E98" s="64"/>
      <c r="F98" s="64"/>
      <c r="G98" s="64"/>
      <c r="H98" s="64"/>
      <c r="I98" s="64"/>
      <c r="J98" s="64"/>
      <c r="K98" s="64"/>
      <c r="L98" s="60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</row>
    <row r="99" hidden="1"/>
    <row r="100" hidden="1"/>
    <row r="101" hidden="1"/>
    <row r="102" s="2" customFormat="1" ht="6.96" customHeight="1">
      <c r="A102" s="35"/>
      <c r="B102" s="65"/>
      <c r="C102" s="66"/>
      <c r="D102" s="66"/>
      <c r="E102" s="66"/>
      <c r="F102" s="66"/>
      <c r="G102" s="66"/>
      <c r="H102" s="66"/>
      <c r="I102" s="66"/>
      <c r="J102" s="66"/>
      <c r="K102" s="66"/>
      <c r="L102" s="60"/>
      <c r="S102" s="35"/>
      <c r="T102" s="35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</row>
    <row r="103" s="2" customFormat="1" ht="24.96" customHeight="1">
      <c r="A103" s="35"/>
      <c r="B103" s="36"/>
      <c r="C103" s="20" t="s">
        <v>112</v>
      </c>
      <c r="D103" s="37"/>
      <c r="E103" s="37"/>
      <c r="F103" s="37"/>
      <c r="G103" s="37"/>
      <c r="H103" s="37"/>
      <c r="I103" s="37"/>
      <c r="J103" s="37"/>
      <c r="K103" s="37"/>
      <c r="L103" s="60"/>
      <c r="S103" s="35"/>
      <c r="T103" s="35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</row>
    <row r="104" s="2" customFormat="1" ht="6.96" customHeight="1">
      <c r="A104" s="35"/>
      <c r="B104" s="36"/>
      <c r="C104" s="37"/>
      <c r="D104" s="37"/>
      <c r="E104" s="37"/>
      <c r="F104" s="37"/>
      <c r="G104" s="37"/>
      <c r="H104" s="37"/>
      <c r="I104" s="37"/>
      <c r="J104" s="37"/>
      <c r="K104" s="37"/>
      <c r="L104" s="60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</row>
    <row r="105" s="2" customFormat="1" ht="12" customHeight="1">
      <c r="A105" s="35"/>
      <c r="B105" s="36"/>
      <c r="C105" s="29" t="s">
        <v>16</v>
      </c>
      <c r="D105" s="37"/>
      <c r="E105" s="37"/>
      <c r="F105" s="37"/>
      <c r="G105" s="37"/>
      <c r="H105" s="37"/>
      <c r="I105" s="37"/>
      <c r="J105" s="37"/>
      <c r="K105" s="37"/>
      <c r="L105" s="60"/>
      <c r="S105" s="35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</row>
    <row r="106" s="2" customFormat="1" ht="16.5" customHeight="1">
      <c r="A106" s="35"/>
      <c r="B106" s="36"/>
      <c r="C106" s="37"/>
      <c r="D106" s="37"/>
      <c r="E106" s="171" t="str">
        <f>E7</f>
        <v>OPTAK - Zlínský kraj</v>
      </c>
      <c r="F106" s="29"/>
      <c r="G106" s="29"/>
      <c r="H106" s="29"/>
      <c r="I106" s="37"/>
      <c r="J106" s="37"/>
      <c r="K106" s="37"/>
      <c r="L106" s="60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</row>
    <row r="107" s="2" customFormat="1" ht="12" customHeight="1">
      <c r="A107" s="35"/>
      <c r="B107" s="36"/>
      <c r="C107" s="29" t="s">
        <v>105</v>
      </c>
      <c r="D107" s="37"/>
      <c r="E107" s="37"/>
      <c r="F107" s="37"/>
      <c r="G107" s="37"/>
      <c r="H107" s="37"/>
      <c r="I107" s="37"/>
      <c r="J107" s="37"/>
      <c r="K107" s="37"/>
      <c r="L107" s="60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</row>
    <row r="108" s="2" customFormat="1" ht="16.5" customHeight="1">
      <c r="A108" s="35"/>
      <c r="B108" s="36"/>
      <c r="C108" s="37"/>
      <c r="D108" s="37"/>
      <c r="E108" s="73" t="str">
        <f>E9</f>
        <v>02-03 - Hulín</v>
      </c>
      <c r="F108" s="37"/>
      <c r="G108" s="37"/>
      <c r="H108" s="37"/>
      <c r="I108" s="37"/>
      <c r="J108" s="37"/>
      <c r="K108" s="37"/>
      <c r="L108" s="60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</row>
    <row r="109" s="2" customFormat="1" ht="6.96" customHeight="1">
      <c r="A109" s="35"/>
      <c r="B109" s="36"/>
      <c r="C109" s="37"/>
      <c r="D109" s="37"/>
      <c r="E109" s="37"/>
      <c r="F109" s="37"/>
      <c r="G109" s="37"/>
      <c r="H109" s="37"/>
      <c r="I109" s="37"/>
      <c r="J109" s="37"/>
      <c r="K109" s="37"/>
      <c r="L109" s="60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0" s="2" customFormat="1" ht="12" customHeight="1">
      <c r="A110" s="35"/>
      <c r="B110" s="36"/>
      <c r="C110" s="29" t="s">
        <v>20</v>
      </c>
      <c r="D110" s="37"/>
      <c r="E110" s="37"/>
      <c r="F110" s="24" t="str">
        <f>F12</f>
        <v>SEE Olomouc</v>
      </c>
      <c r="G110" s="37"/>
      <c r="H110" s="37"/>
      <c r="I110" s="29" t="s">
        <v>22</v>
      </c>
      <c r="J110" s="76" t="str">
        <f>IF(J12="","",J12)</f>
        <v>10. 12. 2024</v>
      </c>
      <c r="K110" s="37"/>
      <c r="L110" s="60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="2" customFormat="1" ht="6.96" customHeight="1">
      <c r="A111" s="35"/>
      <c r="B111" s="36"/>
      <c r="C111" s="37"/>
      <c r="D111" s="37"/>
      <c r="E111" s="37"/>
      <c r="F111" s="37"/>
      <c r="G111" s="37"/>
      <c r="H111" s="37"/>
      <c r="I111" s="37"/>
      <c r="J111" s="37"/>
      <c r="K111" s="37"/>
      <c r="L111" s="60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="2" customFormat="1" ht="15.15" customHeight="1">
      <c r="A112" s="35"/>
      <c r="B112" s="36"/>
      <c r="C112" s="29" t="s">
        <v>24</v>
      </c>
      <c r="D112" s="37"/>
      <c r="E112" s="37"/>
      <c r="F112" s="24" t="str">
        <f>E15</f>
        <v xml:space="preserve"> </v>
      </c>
      <c r="G112" s="37"/>
      <c r="H112" s="37"/>
      <c r="I112" s="29" t="s">
        <v>30</v>
      </c>
      <c r="J112" s="33" t="str">
        <f>E21</f>
        <v xml:space="preserve"> </v>
      </c>
      <c r="K112" s="37"/>
      <c r="L112" s="60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="2" customFormat="1" ht="15.15" customHeight="1">
      <c r="A113" s="35"/>
      <c r="B113" s="36"/>
      <c r="C113" s="29" t="s">
        <v>28</v>
      </c>
      <c r="D113" s="37"/>
      <c r="E113" s="37"/>
      <c r="F113" s="24" t="str">
        <f>IF(E18="","",E18)</f>
        <v>Vyplň údaj</v>
      </c>
      <c r="G113" s="37"/>
      <c r="H113" s="37"/>
      <c r="I113" s="29" t="s">
        <v>32</v>
      </c>
      <c r="J113" s="33" t="str">
        <f>E24</f>
        <v>Ing. Petr Zajíček</v>
      </c>
      <c r="K113" s="37"/>
      <c r="L113" s="60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="2" customFormat="1" ht="10.32" customHeight="1">
      <c r="A114" s="35"/>
      <c r="B114" s="36"/>
      <c r="C114" s="37"/>
      <c r="D114" s="37"/>
      <c r="E114" s="37"/>
      <c r="F114" s="37"/>
      <c r="G114" s="37"/>
      <c r="H114" s="37"/>
      <c r="I114" s="37"/>
      <c r="J114" s="37"/>
      <c r="K114" s="37"/>
      <c r="L114" s="60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="9" customFormat="1" ht="29.28" customHeight="1">
      <c r="A115" s="176"/>
      <c r="B115" s="177"/>
      <c r="C115" s="178" t="s">
        <v>113</v>
      </c>
      <c r="D115" s="179" t="s">
        <v>60</v>
      </c>
      <c r="E115" s="179" t="s">
        <v>56</v>
      </c>
      <c r="F115" s="179" t="s">
        <v>57</v>
      </c>
      <c r="G115" s="179" t="s">
        <v>114</v>
      </c>
      <c r="H115" s="179" t="s">
        <v>115</v>
      </c>
      <c r="I115" s="179" t="s">
        <v>116</v>
      </c>
      <c r="J115" s="179" t="s">
        <v>109</v>
      </c>
      <c r="K115" s="180" t="s">
        <v>117</v>
      </c>
      <c r="L115" s="181"/>
      <c r="M115" s="97" t="s">
        <v>1</v>
      </c>
      <c r="N115" s="98" t="s">
        <v>39</v>
      </c>
      <c r="O115" s="98" t="s">
        <v>118</v>
      </c>
      <c r="P115" s="98" t="s">
        <v>119</v>
      </c>
      <c r="Q115" s="98" t="s">
        <v>120</v>
      </c>
      <c r="R115" s="98" t="s">
        <v>121</v>
      </c>
      <c r="S115" s="98" t="s">
        <v>122</v>
      </c>
      <c r="T115" s="99" t="s">
        <v>123</v>
      </c>
      <c r="U115" s="176"/>
      <c r="V115" s="176"/>
      <c r="W115" s="176"/>
      <c r="X115" s="176"/>
      <c r="Y115" s="176"/>
      <c r="Z115" s="176"/>
      <c r="AA115" s="176"/>
      <c r="AB115" s="176"/>
      <c r="AC115" s="176"/>
      <c r="AD115" s="176"/>
      <c r="AE115" s="176"/>
    </row>
    <row r="116" s="2" customFormat="1" ht="22.8" customHeight="1">
      <c r="A116" s="35"/>
      <c r="B116" s="36"/>
      <c r="C116" s="104" t="s">
        <v>124</v>
      </c>
      <c r="D116" s="37"/>
      <c r="E116" s="37"/>
      <c r="F116" s="37"/>
      <c r="G116" s="37"/>
      <c r="H116" s="37"/>
      <c r="I116" s="37"/>
      <c r="J116" s="182">
        <f>BK116</f>
        <v>0</v>
      </c>
      <c r="K116" s="37"/>
      <c r="L116" s="41"/>
      <c r="M116" s="100"/>
      <c r="N116" s="183"/>
      <c r="O116" s="101"/>
      <c r="P116" s="184">
        <f>SUM(P117:P176)</f>
        <v>0</v>
      </c>
      <c r="Q116" s="101"/>
      <c r="R116" s="184">
        <f>SUM(R117:R176)</f>
        <v>0</v>
      </c>
      <c r="S116" s="101"/>
      <c r="T116" s="185">
        <f>SUM(T117:T176)</f>
        <v>0</v>
      </c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  <c r="AT116" s="14" t="s">
        <v>74</v>
      </c>
      <c r="AU116" s="14" t="s">
        <v>111</v>
      </c>
      <c r="BK116" s="186">
        <f>SUM(BK117:BK176)</f>
        <v>0</v>
      </c>
    </row>
    <row r="117" s="2" customFormat="1" ht="24.15" customHeight="1">
      <c r="A117" s="35"/>
      <c r="B117" s="36"/>
      <c r="C117" s="187" t="s">
        <v>83</v>
      </c>
      <c r="D117" s="187" t="s">
        <v>125</v>
      </c>
      <c r="E117" s="188" t="s">
        <v>126</v>
      </c>
      <c r="F117" s="189" t="s">
        <v>127</v>
      </c>
      <c r="G117" s="190" t="s">
        <v>128</v>
      </c>
      <c r="H117" s="191">
        <v>2</v>
      </c>
      <c r="I117" s="192"/>
      <c r="J117" s="193">
        <f>ROUND(I117*H117,2)</f>
        <v>0</v>
      </c>
      <c r="K117" s="189" t="s">
        <v>129</v>
      </c>
      <c r="L117" s="41"/>
      <c r="M117" s="194" t="s">
        <v>1</v>
      </c>
      <c r="N117" s="195" t="s">
        <v>40</v>
      </c>
      <c r="O117" s="88"/>
      <c r="P117" s="196">
        <f>O117*H117</f>
        <v>0</v>
      </c>
      <c r="Q117" s="196">
        <v>0</v>
      </c>
      <c r="R117" s="196">
        <f>Q117*H117</f>
        <v>0</v>
      </c>
      <c r="S117" s="196">
        <v>0</v>
      </c>
      <c r="T117" s="197">
        <f>S117*H117</f>
        <v>0</v>
      </c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  <c r="AR117" s="198" t="s">
        <v>130</v>
      </c>
      <c r="AT117" s="198" t="s">
        <v>125</v>
      </c>
      <c r="AU117" s="198" t="s">
        <v>75</v>
      </c>
      <c r="AY117" s="14" t="s">
        <v>131</v>
      </c>
      <c r="BE117" s="199">
        <f>IF(N117="základní",J117,0)</f>
        <v>0</v>
      </c>
      <c r="BF117" s="199">
        <f>IF(N117="snížená",J117,0)</f>
        <v>0</v>
      </c>
      <c r="BG117" s="199">
        <f>IF(N117="zákl. přenesená",J117,0)</f>
        <v>0</v>
      </c>
      <c r="BH117" s="199">
        <f>IF(N117="sníž. přenesená",J117,0)</f>
        <v>0</v>
      </c>
      <c r="BI117" s="199">
        <f>IF(N117="nulová",J117,0)</f>
        <v>0</v>
      </c>
      <c r="BJ117" s="14" t="s">
        <v>83</v>
      </c>
      <c r="BK117" s="199">
        <f>ROUND(I117*H117,2)</f>
        <v>0</v>
      </c>
      <c r="BL117" s="14" t="s">
        <v>130</v>
      </c>
      <c r="BM117" s="198" t="s">
        <v>241</v>
      </c>
    </row>
    <row r="118" s="2" customFormat="1">
      <c r="A118" s="35"/>
      <c r="B118" s="36"/>
      <c r="C118" s="37"/>
      <c r="D118" s="200" t="s">
        <v>133</v>
      </c>
      <c r="E118" s="37"/>
      <c r="F118" s="201" t="s">
        <v>127</v>
      </c>
      <c r="G118" s="37"/>
      <c r="H118" s="37"/>
      <c r="I118" s="202"/>
      <c r="J118" s="37"/>
      <c r="K118" s="37"/>
      <c r="L118" s="41"/>
      <c r="M118" s="203"/>
      <c r="N118" s="204"/>
      <c r="O118" s="88"/>
      <c r="P118" s="88"/>
      <c r="Q118" s="88"/>
      <c r="R118" s="88"/>
      <c r="S118" s="88"/>
      <c r="T118" s="89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  <c r="AT118" s="14" t="s">
        <v>133</v>
      </c>
      <c r="AU118" s="14" t="s">
        <v>75</v>
      </c>
    </row>
    <row r="119" s="2" customFormat="1" ht="24.15" customHeight="1">
      <c r="A119" s="35"/>
      <c r="B119" s="36"/>
      <c r="C119" s="187" t="s">
        <v>85</v>
      </c>
      <c r="D119" s="187" t="s">
        <v>125</v>
      </c>
      <c r="E119" s="188" t="s">
        <v>134</v>
      </c>
      <c r="F119" s="189" t="s">
        <v>135</v>
      </c>
      <c r="G119" s="190" t="s">
        <v>136</v>
      </c>
      <c r="H119" s="191">
        <v>120</v>
      </c>
      <c r="I119" s="192"/>
      <c r="J119" s="193">
        <f>ROUND(I119*H119,2)</f>
        <v>0</v>
      </c>
      <c r="K119" s="189" t="s">
        <v>129</v>
      </c>
      <c r="L119" s="41"/>
      <c r="M119" s="194" t="s">
        <v>1</v>
      </c>
      <c r="N119" s="195" t="s">
        <v>40</v>
      </c>
      <c r="O119" s="88"/>
      <c r="P119" s="196">
        <f>O119*H119</f>
        <v>0</v>
      </c>
      <c r="Q119" s="196">
        <v>0</v>
      </c>
      <c r="R119" s="196">
        <f>Q119*H119</f>
        <v>0</v>
      </c>
      <c r="S119" s="196">
        <v>0</v>
      </c>
      <c r="T119" s="197">
        <f>S119*H119</f>
        <v>0</v>
      </c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  <c r="AR119" s="198" t="s">
        <v>130</v>
      </c>
      <c r="AT119" s="198" t="s">
        <v>125</v>
      </c>
      <c r="AU119" s="198" t="s">
        <v>75</v>
      </c>
      <c r="AY119" s="14" t="s">
        <v>131</v>
      </c>
      <c r="BE119" s="199">
        <f>IF(N119="základní",J119,0)</f>
        <v>0</v>
      </c>
      <c r="BF119" s="199">
        <f>IF(N119="snížená",J119,0)</f>
        <v>0</v>
      </c>
      <c r="BG119" s="199">
        <f>IF(N119="zákl. přenesená",J119,0)</f>
        <v>0</v>
      </c>
      <c r="BH119" s="199">
        <f>IF(N119="sníž. přenesená",J119,0)</f>
        <v>0</v>
      </c>
      <c r="BI119" s="199">
        <f>IF(N119="nulová",J119,0)</f>
        <v>0</v>
      </c>
      <c r="BJ119" s="14" t="s">
        <v>83</v>
      </c>
      <c r="BK119" s="199">
        <f>ROUND(I119*H119,2)</f>
        <v>0</v>
      </c>
      <c r="BL119" s="14" t="s">
        <v>130</v>
      </c>
      <c r="BM119" s="198" t="s">
        <v>242</v>
      </c>
    </row>
    <row r="120" s="2" customFormat="1">
      <c r="A120" s="35"/>
      <c r="B120" s="36"/>
      <c r="C120" s="37"/>
      <c r="D120" s="200" t="s">
        <v>133</v>
      </c>
      <c r="E120" s="37"/>
      <c r="F120" s="201" t="s">
        <v>135</v>
      </c>
      <c r="G120" s="37"/>
      <c r="H120" s="37"/>
      <c r="I120" s="202"/>
      <c r="J120" s="37"/>
      <c r="K120" s="37"/>
      <c r="L120" s="41"/>
      <c r="M120" s="203"/>
      <c r="N120" s="204"/>
      <c r="O120" s="88"/>
      <c r="P120" s="88"/>
      <c r="Q120" s="88"/>
      <c r="R120" s="88"/>
      <c r="S120" s="88"/>
      <c r="T120" s="89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  <c r="AT120" s="14" t="s">
        <v>133</v>
      </c>
      <c r="AU120" s="14" t="s">
        <v>75</v>
      </c>
    </row>
    <row r="121" s="2" customFormat="1" ht="24.15" customHeight="1">
      <c r="A121" s="35"/>
      <c r="B121" s="36"/>
      <c r="C121" s="187" t="s">
        <v>138</v>
      </c>
      <c r="D121" s="187" t="s">
        <v>125</v>
      </c>
      <c r="E121" s="188" t="s">
        <v>139</v>
      </c>
      <c r="F121" s="189" t="s">
        <v>140</v>
      </c>
      <c r="G121" s="190" t="s">
        <v>141</v>
      </c>
      <c r="H121" s="191">
        <v>8</v>
      </c>
      <c r="I121" s="192"/>
      <c r="J121" s="193">
        <f>ROUND(I121*H121,2)</f>
        <v>0</v>
      </c>
      <c r="K121" s="189" t="s">
        <v>129</v>
      </c>
      <c r="L121" s="41"/>
      <c r="M121" s="194" t="s">
        <v>1</v>
      </c>
      <c r="N121" s="195" t="s">
        <v>40</v>
      </c>
      <c r="O121" s="88"/>
      <c r="P121" s="196">
        <f>O121*H121</f>
        <v>0</v>
      </c>
      <c r="Q121" s="196">
        <v>0</v>
      </c>
      <c r="R121" s="196">
        <f>Q121*H121</f>
        <v>0</v>
      </c>
      <c r="S121" s="196">
        <v>0</v>
      </c>
      <c r="T121" s="197">
        <f>S121*H121</f>
        <v>0</v>
      </c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  <c r="AR121" s="198" t="s">
        <v>130</v>
      </c>
      <c r="AT121" s="198" t="s">
        <v>125</v>
      </c>
      <c r="AU121" s="198" t="s">
        <v>75</v>
      </c>
      <c r="AY121" s="14" t="s">
        <v>131</v>
      </c>
      <c r="BE121" s="199">
        <f>IF(N121="základní",J121,0)</f>
        <v>0</v>
      </c>
      <c r="BF121" s="199">
        <f>IF(N121="snížená",J121,0)</f>
        <v>0</v>
      </c>
      <c r="BG121" s="199">
        <f>IF(N121="zákl. přenesená",J121,0)</f>
        <v>0</v>
      </c>
      <c r="BH121" s="199">
        <f>IF(N121="sníž. přenesená",J121,0)</f>
        <v>0</v>
      </c>
      <c r="BI121" s="199">
        <f>IF(N121="nulová",J121,0)</f>
        <v>0</v>
      </c>
      <c r="BJ121" s="14" t="s">
        <v>83</v>
      </c>
      <c r="BK121" s="199">
        <f>ROUND(I121*H121,2)</f>
        <v>0</v>
      </c>
      <c r="BL121" s="14" t="s">
        <v>130</v>
      </c>
      <c r="BM121" s="198" t="s">
        <v>243</v>
      </c>
    </row>
    <row r="122" s="2" customFormat="1">
      <c r="A122" s="35"/>
      <c r="B122" s="36"/>
      <c r="C122" s="37"/>
      <c r="D122" s="200" t="s">
        <v>133</v>
      </c>
      <c r="E122" s="37"/>
      <c r="F122" s="201" t="s">
        <v>140</v>
      </c>
      <c r="G122" s="37"/>
      <c r="H122" s="37"/>
      <c r="I122" s="202"/>
      <c r="J122" s="37"/>
      <c r="K122" s="37"/>
      <c r="L122" s="41"/>
      <c r="M122" s="203"/>
      <c r="N122" s="204"/>
      <c r="O122" s="88"/>
      <c r="P122" s="88"/>
      <c r="Q122" s="88"/>
      <c r="R122" s="88"/>
      <c r="S122" s="88"/>
      <c r="T122" s="89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T122" s="14" t="s">
        <v>133</v>
      </c>
      <c r="AU122" s="14" t="s">
        <v>75</v>
      </c>
    </row>
    <row r="123" s="2" customFormat="1" ht="21.75" customHeight="1">
      <c r="A123" s="35"/>
      <c r="B123" s="36"/>
      <c r="C123" s="187" t="s">
        <v>143</v>
      </c>
      <c r="D123" s="187" t="s">
        <v>125</v>
      </c>
      <c r="E123" s="188" t="s">
        <v>144</v>
      </c>
      <c r="F123" s="189" t="s">
        <v>145</v>
      </c>
      <c r="G123" s="190" t="s">
        <v>141</v>
      </c>
      <c r="H123" s="191">
        <v>30</v>
      </c>
      <c r="I123" s="192"/>
      <c r="J123" s="193">
        <f>ROUND(I123*H123,2)</f>
        <v>0</v>
      </c>
      <c r="K123" s="189" t="s">
        <v>129</v>
      </c>
      <c r="L123" s="41"/>
      <c r="M123" s="194" t="s">
        <v>1</v>
      </c>
      <c r="N123" s="195" t="s">
        <v>40</v>
      </c>
      <c r="O123" s="88"/>
      <c r="P123" s="196">
        <f>O123*H123</f>
        <v>0</v>
      </c>
      <c r="Q123" s="196">
        <v>0</v>
      </c>
      <c r="R123" s="196">
        <f>Q123*H123</f>
        <v>0</v>
      </c>
      <c r="S123" s="196">
        <v>0</v>
      </c>
      <c r="T123" s="197">
        <f>S123*H123</f>
        <v>0</v>
      </c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  <c r="AR123" s="198" t="s">
        <v>130</v>
      </c>
      <c r="AT123" s="198" t="s">
        <v>125</v>
      </c>
      <c r="AU123" s="198" t="s">
        <v>75</v>
      </c>
      <c r="AY123" s="14" t="s">
        <v>131</v>
      </c>
      <c r="BE123" s="199">
        <f>IF(N123="základní",J123,0)</f>
        <v>0</v>
      </c>
      <c r="BF123" s="199">
        <f>IF(N123="snížená",J123,0)</f>
        <v>0</v>
      </c>
      <c r="BG123" s="199">
        <f>IF(N123="zákl. přenesená",J123,0)</f>
        <v>0</v>
      </c>
      <c r="BH123" s="199">
        <f>IF(N123="sníž. přenesená",J123,0)</f>
        <v>0</v>
      </c>
      <c r="BI123" s="199">
        <f>IF(N123="nulová",J123,0)</f>
        <v>0</v>
      </c>
      <c r="BJ123" s="14" t="s">
        <v>83</v>
      </c>
      <c r="BK123" s="199">
        <f>ROUND(I123*H123,2)</f>
        <v>0</v>
      </c>
      <c r="BL123" s="14" t="s">
        <v>130</v>
      </c>
      <c r="BM123" s="198" t="s">
        <v>244</v>
      </c>
    </row>
    <row r="124" s="2" customFormat="1">
      <c r="A124" s="35"/>
      <c r="B124" s="36"/>
      <c r="C124" s="37"/>
      <c r="D124" s="200" t="s">
        <v>133</v>
      </c>
      <c r="E124" s="37"/>
      <c r="F124" s="201" t="s">
        <v>145</v>
      </c>
      <c r="G124" s="37"/>
      <c r="H124" s="37"/>
      <c r="I124" s="202"/>
      <c r="J124" s="37"/>
      <c r="K124" s="37"/>
      <c r="L124" s="41"/>
      <c r="M124" s="203"/>
      <c r="N124" s="204"/>
      <c r="O124" s="88"/>
      <c r="P124" s="88"/>
      <c r="Q124" s="88"/>
      <c r="R124" s="88"/>
      <c r="S124" s="88"/>
      <c r="T124" s="89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T124" s="14" t="s">
        <v>133</v>
      </c>
      <c r="AU124" s="14" t="s">
        <v>75</v>
      </c>
    </row>
    <row r="125" s="2" customFormat="1">
      <c r="A125" s="35"/>
      <c r="B125" s="36"/>
      <c r="C125" s="37"/>
      <c r="D125" s="200" t="s">
        <v>147</v>
      </c>
      <c r="E125" s="37"/>
      <c r="F125" s="205" t="s">
        <v>148</v>
      </c>
      <c r="G125" s="37"/>
      <c r="H125" s="37"/>
      <c r="I125" s="202"/>
      <c r="J125" s="37"/>
      <c r="K125" s="37"/>
      <c r="L125" s="41"/>
      <c r="M125" s="203"/>
      <c r="N125" s="204"/>
      <c r="O125" s="88"/>
      <c r="P125" s="88"/>
      <c r="Q125" s="88"/>
      <c r="R125" s="88"/>
      <c r="S125" s="88"/>
      <c r="T125" s="89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T125" s="14" t="s">
        <v>147</v>
      </c>
      <c r="AU125" s="14" t="s">
        <v>75</v>
      </c>
    </row>
    <row r="126" s="2" customFormat="1" ht="37.8" customHeight="1">
      <c r="A126" s="35"/>
      <c r="B126" s="36"/>
      <c r="C126" s="187" t="s">
        <v>245</v>
      </c>
      <c r="D126" s="187" t="s">
        <v>125</v>
      </c>
      <c r="E126" s="188" t="s">
        <v>246</v>
      </c>
      <c r="F126" s="189" t="s">
        <v>247</v>
      </c>
      <c r="G126" s="190" t="s">
        <v>192</v>
      </c>
      <c r="H126" s="191">
        <v>5</v>
      </c>
      <c r="I126" s="192"/>
      <c r="J126" s="193">
        <f>ROUND(I126*H126,2)</f>
        <v>0</v>
      </c>
      <c r="K126" s="189" t="s">
        <v>129</v>
      </c>
      <c r="L126" s="41"/>
      <c r="M126" s="194" t="s">
        <v>1</v>
      </c>
      <c r="N126" s="195" t="s">
        <v>40</v>
      </c>
      <c r="O126" s="88"/>
      <c r="P126" s="196">
        <f>O126*H126</f>
        <v>0</v>
      </c>
      <c r="Q126" s="196">
        <v>0</v>
      </c>
      <c r="R126" s="196">
        <f>Q126*H126</f>
        <v>0</v>
      </c>
      <c r="S126" s="196">
        <v>0</v>
      </c>
      <c r="T126" s="197">
        <f>S126*H126</f>
        <v>0</v>
      </c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R126" s="198" t="s">
        <v>130</v>
      </c>
      <c r="AT126" s="198" t="s">
        <v>125</v>
      </c>
      <c r="AU126" s="198" t="s">
        <v>75</v>
      </c>
      <c r="AY126" s="14" t="s">
        <v>131</v>
      </c>
      <c r="BE126" s="199">
        <f>IF(N126="základní",J126,0)</f>
        <v>0</v>
      </c>
      <c r="BF126" s="199">
        <f>IF(N126="snížená",J126,0)</f>
        <v>0</v>
      </c>
      <c r="BG126" s="199">
        <f>IF(N126="zákl. přenesená",J126,0)</f>
        <v>0</v>
      </c>
      <c r="BH126" s="199">
        <f>IF(N126="sníž. přenesená",J126,0)</f>
        <v>0</v>
      </c>
      <c r="BI126" s="199">
        <f>IF(N126="nulová",J126,0)</f>
        <v>0</v>
      </c>
      <c r="BJ126" s="14" t="s">
        <v>83</v>
      </c>
      <c r="BK126" s="199">
        <f>ROUND(I126*H126,2)</f>
        <v>0</v>
      </c>
      <c r="BL126" s="14" t="s">
        <v>130</v>
      </c>
      <c r="BM126" s="198" t="s">
        <v>248</v>
      </c>
    </row>
    <row r="127" s="2" customFormat="1">
      <c r="A127" s="35"/>
      <c r="B127" s="36"/>
      <c r="C127" s="37"/>
      <c r="D127" s="200" t="s">
        <v>133</v>
      </c>
      <c r="E127" s="37"/>
      <c r="F127" s="201" t="s">
        <v>247</v>
      </c>
      <c r="G127" s="37"/>
      <c r="H127" s="37"/>
      <c r="I127" s="202"/>
      <c r="J127" s="37"/>
      <c r="K127" s="37"/>
      <c r="L127" s="41"/>
      <c r="M127" s="203"/>
      <c r="N127" s="204"/>
      <c r="O127" s="88"/>
      <c r="P127" s="88"/>
      <c r="Q127" s="88"/>
      <c r="R127" s="88"/>
      <c r="S127" s="88"/>
      <c r="T127" s="89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T127" s="14" t="s">
        <v>133</v>
      </c>
      <c r="AU127" s="14" t="s">
        <v>75</v>
      </c>
    </row>
    <row r="128" s="2" customFormat="1">
      <c r="A128" s="35"/>
      <c r="B128" s="36"/>
      <c r="C128" s="37"/>
      <c r="D128" s="200" t="s">
        <v>147</v>
      </c>
      <c r="E128" s="37"/>
      <c r="F128" s="205" t="s">
        <v>148</v>
      </c>
      <c r="G128" s="37"/>
      <c r="H128" s="37"/>
      <c r="I128" s="202"/>
      <c r="J128" s="37"/>
      <c r="K128" s="37"/>
      <c r="L128" s="41"/>
      <c r="M128" s="203"/>
      <c r="N128" s="204"/>
      <c r="O128" s="88"/>
      <c r="P128" s="88"/>
      <c r="Q128" s="88"/>
      <c r="R128" s="88"/>
      <c r="S128" s="88"/>
      <c r="T128" s="89"/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T128" s="14" t="s">
        <v>147</v>
      </c>
      <c r="AU128" s="14" t="s">
        <v>75</v>
      </c>
    </row>
    <row r="129" s="2" customFormat="1" ht="24.15" customHeight="1">
      <c r="A129" s="35"/>
      <c r="B129" s="36"/>
      <c r="C129" s="187" t="s">
        <v>149</v>
      </c>
      <c r="D129" s="187" t="s">
        <v>125</v>
      </c>
      <c r="E129" s="188" t="s">
        <v>150</v>
      </c>
      <c r="F129" s="189" t="s">
        <v>151</v>
      </c>
      <c r="G129" s="190" t="s">
        <v>152</v>
      </c>
      <c r="H129" s="191">
        <v>2</v>
      </c>
      <c r="I129" s="192"/>
      <c r="J129" s="193">
        <f>ROUND(I129*H129,2)</f>
        <v>0</v>
      </c>
      <c r="K129" s="189" t="s">
        <v>1</v>
      </c>
      <c r="L129" s="41"/>
      <c r="M129" s="194" t="s">
        <v>1</v>
      </c>
      <c r="N129" s="195" t="s">
        <v>40</v>
      </c>
      <c r="O129" s="88"/>
      <c r="P129" s="196">
        <f>O129*H129</f>
        <v>0</v>
      </c>
      <c r="Q129" s="196">
        <v>0</v>
      </c>
      <c r="R129" s="196">
        <f>Q129*H129</f>
        <v>0</v>
      </c>
      <c r="S129" s="196">
        <v>0</v>
      </c>
      <c r="T129" s="197">
        <f>S129*H129</f>
        <v>0</v>
      </c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R129" s="198" t="s">
        <v>130</v>
      </c>
      <c r="AT129" s="198" t="s">
        <v>125</v>
      </c>
      <c r="AU129" s="198" t="s">
        <v>75</v>
      </c>
      <c r="AY129" s="14" t="s">
        <v>131</v>
      </c>
      <c r="BE129" s="199">
        <f>IF(N129="základní",J129,0)</f>
        <v>0</v>
      </c>
      <c r="BF129" s="199">
        <f>IF(N129="snížená",J129,0)</f>
        <v>0</v>
      </c>
      <c r="BG129" s="199">
        <f>IF(N129="zákl. přenesená",J129,0)</f>
        <v>0</v>
      </c>
      <c r="BH129" s="199">
        <f>IF(N129="sníž. přenesená",J129,0)</f>
        <v>0</v>
      </c>
      <c r="BI129" s="199">
        <f>IF(N129="nulová",J129,0)</f>
        <v>0</v>
      </c>
      <c r="BJ129" s="14" t="s">
        <v>83</v>
      </c>
      <c r="BK129" s="199">
        <f>ROUND(I129*H129,2)</f>
        <v>0</v>
      </c>
      <c r="BL129" s="14" t="s">
        <v>130</v>
      </c>
      <c r="BM129" s="198" t="s">
        <v>249</v>
      </c>
    </row>
    <row r="130" s="2" customFormat="1">
      <c r="A130" s="35"/>
      <c r="B130" s="36"/>
      <c r="C130" s="37"/>
      <c r="D130" s="200" t="s">
        <v>133</v>
      </c>
      <c r="E130" s="37"/>
      <c r="F130" s="201" t="s">
        <v>151</v>
      </c>
      <c r="G130" s="37"/>
      <c r="H130" s="37"/>
      <c r="I130" s="202"/>
      <c r="J130" s="37"/>
      <c r="K130" s="37"/>
      <c r="L130" s="41"/>
      <c r="M130" s="203"/>
      <c r="N130" s="204"/>
      <c r="O130" s="88"/>
      <c r="P130" s="88"/>
      <c r="Q130" s="88"/>
      <c r="R130" s="88"/>
      <c r="S130" s="88"/>
      <c r="T130" s="89"/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T130" s="14" t="s">
        <v>133</v>
      </c>
      <c r="AU130" s="14" t="s">
        <v>75</v>
      </c>
    </row>
    <row r="131" s="2" customFormat="1">
      <c r="A131" s="35"/>
      <c r="B131" s="36"/>
      <c r="C131" s="37"/>
      <c r="D131" s="200" t="s">
        <v>147</v>
      </c>
      <c r="E131" s="37"/>
      <c r="F131" s="205" t="s">
        <v>154</v>
      </c>
      <c r="G131" s="37"/>
      <c r="H131" s="37"/>
      <c r="I131" s="202"/>
      <c r="J131" s="37"/>
      <c r="K131" s="37"/>
      <c r="L131" s="41"/>
      <c r="M131" s="203"/>
      <c r="N131" s="204"/>
      <c r="O131" s="88"/>
      <c r="P131" s="88"/>
      <c r="Q131" s="88"/>
      <c r="R131" s="88"/>
      <c r="S131" s="88"/>
      <c r="T131" s="89"/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T131" s="14" t="s">
        <v>147</v>
      </c>
      <c r="AU131" s="14" t="s">
        <v>75</v>
      </c>
    </row>
    <row r="132" s="2" customFormat="1" ht="16.5" customHeight="1">
      <c r="A132" s="35"/>
      <c r="B132" s="36"/>
      <c r="C132" s="187" t="s">
        <v>155</v>
      </c>
      <c r="D132" s="187" t="s">
        <v>125</v>
      </c>
      <c r="E132" s="188" t="s">
        <v>156</v>
      </c>
      <c r="F132" s="189" t="s">
        <v>157</v>
      </c>
      <c r="G132" s="190" t="s">
        <v>152</v>
      </c>
      <c r="H132" s="191">
        <v>4</v>
      </c>
      <c r="I132" s="192"/>
      <c r="J132" s="193">
        <f>ROUND(I132*H132,2)</f>
        <v>0</v>
      </c>
      <c r="K132" s="189" t="s">
        <v>1</v>
      </c>
      <c r="L132" s="41"/>
      <c r="M132" s="194" t="s">
        <v>1</v>
      </c>
      <c r="N132" s="195" t="s">
        <v>40</v>
      </c>
      <c r="O132" s="88"/>
      <c r="P132" s="196">
        <f>O132*H132</f>
        <v>0</v>
      </c>
      <c r="Q132" s="196">
        <v>0</v>
      </c>
      <c r="R132" s="196">
        <f>Q132*H132</f>
        <v>0</v>
      </c>
      <c r="S132" s="196">
        <v>0</v>
      </c>
      <c r="T132" s="197">
        <f>S132*H132</f>
        <v>0</v>
      </c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R132" s="198" t="s">
        <v>130</v>
      </c>
      <c r="AT132" s="198" t="s">
        <v>125</v>
      </c>
      <c r="AU132" s="198" t="s">
        <v>75</v>
      </c>
      <c r="AY132" s="14" t="s">
        <v>131</v>
      </c>
      <c r="BE132" s="199">
        <f>IF(N132="základní",J132,0)</f>
        <v>0</v>
      </c>
      <c r="BF132" s="199">
        <f>IF(N132="snížená",J132,0)</f>
        <v>0</v>
      </c>
      <c r="BG132" s="199">
        <f>IF(N132="zákl. přenesená",J132,0)</f>
        <v>0</v>
      </c>
      <c r="BH132" s="199">
        <f>IF(N132="sníž. přenesená",J132,0)</f>
        <v>0</v>
      </c>
      <c r="BI132" s="199">
        <f>IF(N132="nulová",J132,0)</f>
        <v>0</v>
      </c>
      <c r="BJ132" s="14" t="s">
        <v>83</v>
      </c>
      <c r="BK132" s="199">
        <f>ROUND(I132*H132,2)</f>
        <v>0</v>
      </c>
      <c r="BL132" s="14" t="s">
        <v>130</v>
      </c>
      <c r="BM132" s="198" t="s">
        <v>250</v>
      </c>
    </row>
    <row r="133" s="2" customFormat="1">
      <c r="A133" s="35"/>
      <c r="B133" s="36"/>
      <c r="C133" s="37"/>
      <c r="D133" s="200" t="s">
        <v>133</v>
      </c>
      <c r="E133" s="37"/>
      <c r="F133" s="201" t="s">
        <v>157</v>
      </c>
      <c r="G133" s="37"/>
      <c r="H133" s="37"/>
      <c r="I133" s="202"/>
      <c r="J133" s="37"/>
      <c r="K133" s="37"/>
      <c r="L133" s="41"/>
      <c r="M133" s="203"/>
      <c r="N133" s="204"/>
      <c r="O133" s="88"/>
      <c r="P133" s="88"/>
      <c r="Q133" s="88"/>
      <c r="R133" s="88"/>
      <c r="S133" s="88"/>
      <c r="T133" s="89"/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T133" s="14" t="s">
        <v>133</v>
      </c>
      <c r="AU133" s="14" t="s">
        <v>75</v>
      </c>
    </row>
    <row r="134" s="2" customFormat="1" ht="33" customHeight="1">
      <c r="A134" s="35"/>
      <c r="B134" s="36"/>
      <c r="C134" s="187" t="s">
        <v>159</v>
      </c>
      <c r="D134" s="187" t="s">
        <v>125</v>
      </c>
      <c r="E134" s="188" t="s">
        <v>160</v>
      </c>
      <c r="F134" s="189" t="s">
        <v>161</v>
      </c>
      <c r="G134" s="190" t="s">
        <v>152</v>
      </c>
      <c r="H134" s="191">
        <v>8</v>
      </c>
      <c r="I134" s="192"/>
      <c r="J134" s="193">
        <f>ROUND(I134*H134,2)</f>
        <v>0</v>
      </c>
      <c r="K134" s="189" t="s">
        <v>129</v>
      </c>
      <c r="L134" s="41"/>
      <c r="M134" s="194" t="s">
        <v>1</v>
      </c>
      <c r="N134" s="195" t="s">
        <v>40</v>
      </c>
      <c r="O134" s="88"/>
      <c r="P134" s="196">
        <f>O134*H134</f>
        <v>0</v>
      </c>
      <c r="Q134" s="196">
        <v>0</v>
      </c>
      <c r="R134" s="196">
        <f>Q134*H134</f>
        <v>0</v>
      </c>
      <c r="S134" s="196">
        <v>0</v>
      </c>
      <c r="T134" s="197">
        <f>S134*H134</f>
        <v>0</v>
      </c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R134" s="198" t="s">
        <v>130</v>
      </c>
      <c r="AT134" s="198" t="s">
        <v>125</v>
      </c>
      <c r="AU134" s="198" t="s">
        <v>75</v>
      </c>
      <c r="AY134" s="14" t="s">
        <v>131</v>
      </c>
      <c r="BE134" s="199">
        <f>IF(N134="základní",J134,0)</f>
        <v>0</v>
      </c>
      <c r="BF134" s="199">
        <f>IF(N134="snížená",J134,0)</f>
        <v>0</v>
      </c>
      <c r="BG134" s="199">
        <f>IF(N134="zákl. přenesená",J134,0)</f>
        <v>0</v>
      </c>
      <c r="BH134" s="199">
        <f>IF(N134="sníž. přenesená",J134,0)</f>
        <v>0</v>
      </c>
      <c r="BI134" s="199">
        <f>IF(N134="nulová",J134,0)</f>
        <v>0</v>
      </c>
      <c r="BJ134" s="14" t="s">
        <v>83</v>
      </c>
      <c r="BK134" s="199">
        <f>ROUND(I134*H134,2)</f>
        <v>0</v>
      </c>
      <c r="BL134" s="14" t="s">
        <v>130</v>
      </c>
      <c r="BM134" s="198" t="s">
        <v>251</v>
      </c>
    </row>
    <row r="135" s="2" customFormat="1">
      <c r="A135" s="35"/>
      <c r="B135" s="36"/>
      <c r="C135" s="37"/>
      <c r="D135" s="200" t="s">
        <v>133</v>
      </c>
      <c r="E135" s="37"/>
      <c r="F135" s="201" t="s">
        <v>161</v>
      </c>
      <c r="G135" s="37"/>
      <c r="H135" s="37"/>
      <c r="I135" s="202"/>
      <c r="J135" s="37"/>
      <c r="K135" s="37"/>
      <c r="L135" s="41"/>
      <c r="M135" s="203"/>
      <c r="N135" s="204"/>
      <c r="O135" s="88"/>
      <c r="P135" s="88"/>
      <c r="Q135" s="88"/>
      <c r="R135" s="88"/>
      <c r="S135" s="88"/>
      <c r="T135" s="89"/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T135" s="14" t="s">
        <v>133</v>
      </c>
      <c r="AU135" s="14" t="s">
        <v>75</v>
      </c>
    </row>
    <row r="136" s="2" customFormat="1" ht="16.5" customHeight="1">
      <c r="A136" s="35"/>
      <c r="B136" s="36"/>
      <c r="C136" s="187" t="s">
        <v>101</v>
      </c>
      <c r="D136" s="187" t="s">
        <v>125</v>
      </c>
      <c r="E136" s="188" t="s">
        <v>163</v>
      </c>
      <c r="F136" s="189" t="s">
        <v>164</v>
      </c>
      <c r="G136" s="190" t="s">
        <v>152</v>
      </c>
      <c r="H136" s="191">
        <v>4</v>
      </c>
      <c r="I136" s="192"/>
      <c r="J136" s="193">
        <f>ROUND(I136*H136,2)</f>
        <v>0</v>
      </c>
      <c r="K136" s="189" t="s">
        <v>129</v>
      </c>
      <c r="L136" s="41"/>
      <c r="M136" s="194" t="s">
        <v>1</v>
      </c>
      <c r="N136" s="195" t="s">
        <v>40</v>
      </c>
      <c r="O136" s="88"/>
      <c r="P136" s="196">
        <f>O136*H136</f>
        <v>0</v>
      </c>
      <c r="Q136" s="196">
        <v>0</v>
      </c>
      <c r="R136" s="196">
        <f>Q136*H136</f>
        <v>0</v>
      </c>
      <c r="S136" s="196">
        <v>0</v>
      </c>
      <c r="T136" s="197">
        <f>S136*H136</f>
        <v>0</v>
      </c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R136" s="198" t="s">
        <v>130</v>
      </c>
      <c r="AT136" s="198" t="s">
        <v>125</v>
      </c>
      <c r="AU136" s="198" t="s">
        <v>75</v>
      </c>
      <c r="AY136" s="14" t="s">
        <v>131</v>
      </c>
      <c r="BE136" s="199">
        <f>IF(N136="základní",J136,0)</f>
        <v>0</v>
      </c>
      <c r="BF136" s="199">
        <f>IF(N136="snížená",J136,0)</f>
        <v>0</v>
      </c>
      <c r="BG136" s="199">
        <f>IF(N136="zákl. přenesená",J136,0)</f>
        <v>0</v>
      </c>
      <c r="BH136" s="199">
        <f>IF(N136="sníž. přenesená",J136,0)</f>
        <v>0</v>
      </c>
      <c r="BI136" s="199">
        <f>IF(N136="nulová",J136,0)</f>
        <v>0</v>
      </c>
      <c r="BJ136" s="14" t="s">
        <v>83</v>
      </c>
      <c r="BK136" s="199">
        <f>ROUND(I136*H136,2)</f>
        <v>0</v>
      </c>
      <c r="BL136" s="14" t="s">
        <v>130</v>
      </c>
      <c r="BM136" s="198" t="s">
        <v>252</v>
      </c>
    </row>
    <row r="137" s="2" customFormat="1">
      <c r="A137" s="35"/>
      <c r="B137" s="36"/>
      <c r="C137" s="37"/>
      <c r="D137" s="200" t="s">
        <v>133</v>
      </c>
      <c r="E137" s="37"/>
      <c r="F137" s="201" t="s">
        <v>164</v>
      </c>
      <c r="G137" s="37"/>
      <c r="H137" s="37"/>
      <c r="I137" s="202"/>
      <c r="J137" s="37"/>
      <c r="K137" s="37"/>
      <c r="L137" s="41"/>
      <c r="M137" s="203"/>
      <c r="N137" s="204"/>
      <c r="O137" s="88"/>
      <c r="P137" s="88"/>
      <c r="Q137" s="88"/>
      <c r="R137" s="88"/>
      <c r="S137" s="88"/>
      <c r="T137" s="89"/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T137" s="14" t="s">
        <v>133</v>
      </c>
      <c r="AU137" s="14" t="s">
        <v>75</v>
      </c>
    </row>
    <row r="138" s="2" customFormat="1" ht="37.8" customHeight="1">
      <c r="A138" s="35"/>
      <c r="B138" s="36"/>
      <c r="C138" s="187" t="s">
        <v>166</v>
      </c>
      <c r="D138" s="187" t="s">
        <v>125</v>
      </c>
      <c r="E138" s="188" t="s">
        <v>167</v>
      </c>
      <c r="F138" s="189" t="s">
        <v>168</v>
      </c>
      <c r="G138" s="190" t="s">
        <v>152</v>
      </c>
      <c r="H138" s="191">
        <v>2</v>
      </c>
      <c r="I138" s="192"/>
      <c r="J138" s="193">
        <f>ROUND(I138*H138,2)</f>
        <v>0</v>
      </c>
      <c r="K138" s="189" t="s">
        <v>129</v>
      </c>
      <c r="L138" s="41"/>
      <c r="M138" s="194" t="s">
        <v>1</v>
      </c>
      <c r="N138" s="195" t="s">
        <v>40</v>
      </c>
      <c r="O138" s="88"/>
      <c r="P138" s="196">
        <f>O138*H138</f>
        <v>0</v>
      </c>
      <c r="Q138" s="196">
        <v>0</v>
      </c>
      <c r="R138" s="196">
        <f>Q138*H138</f>
        <v>0</v>
      </c>
      <c r="S138" s="196">
        <v>0</v>
      </c>
      <c r="T138" s="197">
        <f>S138*H138</f>
        <v>0</v>
      </c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R138" s="198" t="s">
        <v>130</v>
      </c>
      <c r="AT138" s="198" t="s">
        <v>125</v>
      </c>
      <c r="AU138" s="198" t="s">
        <v>75</v>
      </c>
      <c r="AY138" s="14" t="s">
        <v>131</v>
      </c>
      <c r="BE138" s="199">
        <f>IF(N138="základní",J138,0)</f>
        <v>0</v>
      </c>
      <c r="BF138" s="199">
        <f>IF(N138="snížená",J138,0)</f>
        <v>0</v>
      </c>
      <c r="BG138" s="199">
        <f>IF(N138="zákl. přenesená",J138,0)</f>
        <v>0</v>
      </c>
      <c r="BH138" s="199">
        <f>IF(N138="sníž. přenesená",J138,0)</f>
        <v>0</v>
      </c>
      <c r="BI138" s="199">
        <f>IF(N138="nulová",J138,0)</f>
        <v>0</v>
      </c>
      <c r="BJ138" s="14" t="s">
        <v>83</v>
      </c>
      <c r="BK138" s="199">
        <f>ROUND(I138*H138,2)</f>
        <v>0</v>
      </c>
      <c r="BL138" s="14" t="s">
        <v>130</v>
      </c>
      <c r="BM138" s="198" t="s">
        <v>253</v>
      </c>
    </row>
    <row r="139" s="2" customFormat="1">
      <c r="A139" s="35"/>
      <c r="B139" s="36"/>
      <c r="C139" s="37"/>
      <c r="D139" s="200" t="s">
        <v>133</v>
      </c>
      <c r="E139" s="37"/>
      <c r="F139" s="201" t="s">
        <v>168</v>
      </c>
      <c r="G139" s="37"/>
      <c r="H139" s="37"/>
      <c r="I139" s="202"/>
      <c r="J139" s="37"/>
      <c r="K139" s="37"/>
      <c r="L139" s="41"/>
      <c r="M139" s="203"/>
      <c r="N139" s="204"/>
      <c r="O139" s="88"/>
      <c r="P139" s="88"/>
      <c r="Q139" s="88"/>
      <c r="R139" s="88"/>
      <c r="S139" s="88"/>
      <c r="T139" s="89"/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T139" s="14" t="s">
        <v>133</v>
      </c>
      <c r="AU139" s="14" t="s">
        <v>75</v>
      </c>
    </row>
    <row r="140" s="2" customFormat="1" ht="21.75" customHeight="1">
      <c r="A140" s="35"/>
      <c r="B140" s="36"/>
      <c r="C140" s="187" t="s">
        <v>8</v>
      </c>
      <c r="D140" s="187" t="s">
        <v>125</v>
      </c>
      <c r="E140" s="188" t="s">
        <v>254</v>
      </c>
      <c r="F140" s="189" t="s">
        <v>255</v>
      </c>
      <c r="G140" s="190" t="s">
        <v>152</v>
      </c>
      <c r="H140" s="191">
        <v>2</v>
      </c>
      <c r="I140" s="192"/>
      <c r="J140" s="193">
        <f>ROUND(I140*H140,2)</f>
        <v>0</v>
      </c>
      <c r="K140" s="189" t="s">
        <v>256</v>
      </c>
      <c r="L140" s="41"/>
      <c r="M140" s="194" t="s">
        <v>1</v>
      </c>
      <c r="N140" s="195" t="s">
        <v>40</v>
      </c>
      <c r="O140" s="88"/>
      <c r="P140" s="196">
        <f>O140*H140</f>
        <v>0</v>
      </c>
      <c r="Q140" s="196">
        <v>0</v>
      </c>
      <c r="R140" s="196">
        <f>Q140*H140</f>
        <v>0</v>
      </c>
      <c r="S140" s="196">
        <v>0</v>
      </c>
      <c r="T140" s="197">
        <f>S140*H140</f>
        <v>0</v>
      </c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R140" s="198" t="s">
        <v>130</v>
      </c>
      <c r="AT140" s="198" t="s">
        <v>125</v>
      </c>
      <c r="AU140" s="198" t="s">
        <v>75</v>
      </c>
      <c r="AY140" s="14" t="s">
        <v>131</v>
      </c>
      <c r="BE140" s="199">
        <f>IF(N140="základní",J140,0)</f>
        <v>0</v>
      </c>
      <c r="BF140" s="199">
        <f>IF(N140="snížená",J140,0)</f>
        <v>0</v>
      </c>
      <c r="BG140" s="199">
        <f>IF(N140="zákl. přenesená",J140,0)</f>
        <v>0</v>
      </c>
      <c r="BH140" s="199">
        <f>IF(N140="sníž. přenesená",J140,0)</f>
        <v>0</v>
      </c>
      <c r="BI140" s="199">
        <f>IF(N140="nulová",J140,0)</f>
        <v>0</v>
      </c>
      <c r="BJ140" s="14" t="s">
        <v>83</v>
      </c>
      <c r="BK140" s="199">
        <f>ROUND(I140*H140,2)</f>
        <v>0</v>
      </c>
      <c r="BL140" s="14" t="s">
        <v>130</v>
      </c>
      <c r="BM140" s="198" t="s">
        <v>257</v>
      </c>
    </row>
    <row r="141" s="2" customFormat="1">
      <c r="A141" s="35"/>
      <c r="B141" s="36"/>
      <c r="C141" s="37"/>
      <c r="D141" s="200" t="s">
        <v>133</v>
      </c>
      <c r="E141" s="37"/>
      <c r="F141" s="201" t="s">
        <v>255</v>
      </c>
      <c r="G141" s="37"/>
      <c r="H141" s="37"/>
      <c r="I141" s="202"/>
      <c r="J141" s="37"/>
      <c r="K141" s="37"/>
      <c r="L141" s="41"/>
      <c r="M141" s="203"/>
      <c r="N141" s="204"/>
      <c r="O141" s="88"/>
      <c r="P141" s="88"/>
      <c r="Q141" s="88"/>
      <c r="R141" s="88"/>
      <c r="S141" s="88"/>
      <c r="T141" s="89"/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T141" s="14" t="s">
        <v>133</v>
      </c>
      <c r="AU141" s="14" t="s">
        <v>75</v>
      </c>
    </row>
    <row r="142" s="2" customFormat="1" ht="24.15" customHeight="1">
      <c r="A142" s="35"/>
      <c r="B142" s="36"/>
      <c r="C142" s="187" t="s">
        <v>174</v>
      </c>
      <c r="D142" s="187" t="s">
        <v>125</v>
      </c>
      <c r="E142" s="188" t="s">
        <v>175</v>
      </c>
      <c r="F142" s="189" t="s">
        <v>176</v>
      </c>
      <c r="G142" s="190" t="s">
        <v>152</v>
      </c>
      <c r="H142" s="191">
        <v>6</v>
      </c>
      <c r="I142" s="192"/>
      <c r="J142" s="193">
        <f>ROUND(I142*H142,2)</f>
        <v>0</v>
      </c>
      <c r="K142" s="189" t="s">
        <v>129</v>
      </c>
      <c r="L142" s="41"/>
      <c r="M142" s="194" t="s">
        <v>1</v>
      </c>
      <c r="N142" s="195" t="s">
        <v>40</v>
      </c>
      <c r="O142" s="88"/>
      <c r="P142" s="196">
        <f>O142*H142</f>
        <v>0</v>
      </c>
      <c r="Q142" s="196">
        <v>0</v>
      </c>
      <c r="R142" s="196">
        <f>Q142*H142</f>
        <v>0</v>
      </c>
      <c r="S142" s="196">
        <v>0</v>
      </c>
      <c r="T142" s="197">
        <f>S142*H142</f>
        <v>0</v>
      </c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R142" s="198" t="s">
        <v>130</v>
      </c>
      <c r="AT142" s="198" t="s">
        <v>125</v>
      </c>
      <c r="AU142" s="198" t="s">
        <v>75</v>
      </c>
      <c r="AY142" s="14" t="s">
        <v>131</v>
      </c>
      <c r="BE142" s="199">
        <f>IF(N142="základní",J142,0)</f>
        <v>0</v>
      </c>
      <c r="BF142" s="199">
        <f>IF(N142="snížená",J142,0)</f>
        <v>0</v>
      </c>
      <c r="BG142" s="199">
        <f>IF(N142="zákl. přenesená",J142,0)</f>
        <v>0</v>
      </c>
      <c r="BH142" s="199">
        <f>IF(N142="sníž. přenesená",J142,0)</f>
        <v>0</v>
      </c>
      <c r="BI142" s="199">
        <f>IF(N142="nulová",J142,0)</f>
        <v>0</v>
      </c>
      <c r="BJ142" s="14" t="s">
        <v>83</v>
      </c>
      <c r="BK142" s="199">
        <f>ROUND(I142*H142,2)</f>
        <v>0</v>
      </c>
      <c r="BL142" s="14" t="s">
        <v>130</v>
      </c>
      <c r="BM142" s="198" t="s">
        <v>258</v>
      </c>
    </row>
    <row r="143" s="2" customFormat="1">
      <c r="A143" s="35"/>
      <c r="B143" s="36"/>
      <c r="C143" s="37"/>
      <c r="D143" s="200" t="s">
        <v>133</v>
      </c>
      <c r="E143" s="37"/>
      <c r="F143" s="201" t="s">
        <v>176</v>
      </c>
      <c r="G143" s="37"/>
      <c r="H143" s="37"/>
      <c r="I143" s="202"/>
      <c r="J143" s="37"/>
      <c r="K143" s="37"/>
      <c r="L143" s="41"/>
      <c r="M143" s="203"/>
      <c r="N143" s="204"/>
      <c r="O143" s="88"/>
      <c r="P143" s="88"/>
      <c r="Q143" s="88"/>
      <c r="R143" s="88"/>
      <c r="S143" s="88"/>
      <c r="T143" s="89"/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T143" s="14" t="s">
        <v>133</v>
      </c>
      <c r="AU143" s="14" t="s">
        <v>75</v>
      </c>
    </row>
    <row r="144" s="2" customFormat="1" ht="24.15" customHeight="1">
      <c r="A144" s="35"/>
      <c r="B144" s="36"/>
      <c r="C144" s="187" t="s">
        <v>259</v>
      </c>
      <c r="D144" s="187" t="s">
        <v>125</v>
      </c>
      <c r="E144" s="188" t="s">
        <v>260</v>
      </c>
      <c r="F144" s="189" t="s">
        <v>261</v>
      </c>
      <c r="G144" s="190" t="s">
        <v>152</v>
      </c>
      <c r="H144" s="191">
        <v>2</v>
      </c>
      <c r="I144" s="192"/>
      <c r="J144" s="193">
        <f>ROUND(I144*H144,2)</f>
        <v>0</v>
      </c>
      <c r="K144" s="189" t="s">
        <v>129</v>
      </c>
      <c r="L144" s="41"/>
      <c r="M144" s="194" t="s">
        <v>1</v>
      </c>
      <c r="N144" s="195" t="s">
        <v>40</v>
      </c>
      <c r="O144" s="88"/>
      <c r="P144" s="196">
        <f>O144*H144</f>
        <v>0</v>
      </c>
      <c r="Q144" s="196">
        <v>0</v>
      </c>
      <c r="R144" s="196">
        <f>Q144*H144</f>
        <v>0</v>
      </c>
      <c r="S144" s="196">
        <v>0</v>
      </c>
      <c r="T144" s="197">
        <f>S144*H144</f>
        <v>0</v>
      </c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R144" s="198" t="s">
        <v>130</v>
      </c>
      <c r="AT144" s="198" t="s">
        <v>125</v>
      </c>
      <c r="AU144" s="198" t="s">
        <v>75</v>
      </c>
      <c r="AY144" s="14" t="s">
        <v>131</v>
      </c>
      <c r="BE144" s="199">
        <f>IF(N144="základní",J144,0)</f>
        <v>0</v>
      </c>
      <c r="BF144" s="199">
        <f>IF(N144="snížená",J144,0)</f>
        <v>0</v>
      </c>
      <c r="BG144" s="199">
        <f>IF(N144="zákl. přenesená",J144,0)</f>
        <v>0</v>
      </c>
      <c r="BH144" s="199">
        <f>IF(N144="sníž. přenesená",J144,0)</f>
        <v>0</v>
      </c>
      <c r="BI144" s="199">
        <f>IF(N144="nulová",J144,0)</f>
        <v>0</v>
      </c>
      <c r="BJ144" s="14" t="s">
        <v>83</v>
      </c>
      <c r="BK144" s="199">
        <f>ROUND(I144*H144,2)</f>
        <v>0</v>
      </c>
      <c r="BL144" s="14" t="s">
        <v>130</v>
      </c>
      <c r="BM144" s="198" t="s">
        <v>262</v>
      </c>
    </row>
    <row r="145" s="2" customFormat="1">
      <c r="A145" s="35"/>
      <c r="B145" s="36"/>
      <c r="C145" s="37"/>
      <c r="D145" s="200" t="s">
        <v>133</v>
      </c>
      <c r="E145" s="37"/>
      <c r="F145" s="201" t="s">
        <v>261</v>
      </c>
      <c r="G145" s="37"/>
      <c r="H145" s="37"/>
      <c r="I145" s="202"/>
      <c r="J145" s="37"/>
      <c r="K145" s="37"/>
      <c r="L145" s="41"/>
      <c r="M145" s="203"/>
      <c r="N145" s="204"/>
      <c r="O145" s="88"/>
      <c r="P145" s="88"/>
      <c r="Q145" s="88"/>
      <c r="R145" s="88"/>
      <c r="S145" s="88"/>
      <c r="T145" s="89"/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T145" s="14" t="s">
        <v>133</v>
      </c>
      <c r="AU145" s="14" t="s">
        <v>75</v>
      </c>
    </row>
    <row r="146" s="2" customFormat="1" ht="24.15" customHeight="1">
      <c r="A146" s="35"/>
      <c r="B146" s="36"/>
      <c r="C146" s="187" t="s">
        <v>178</v>
      </c>
      <c r="D146" s="187" t="s">
        <v>125</v>
      </c>
      <c r="E146" s="188" t="s">
        <v>179</v>
      </c>
      <c r="F146" s="189" t="s">
        <v>180</v>
      </c>
      <c r="G146" s="190" t="s">
        <v>152</v>
      </c>
      <c r="H146" s="191">
        <v>2</v>
      </c>
      <c r="I146" s="192"/>
      <c r="J146" s="193">
        <f>ROUND(I146*H146,2)</f>
        <v>0</v>
      </c>
      <c r="K146" s="189" t="s">
        <v>129</v>
      </c>
      <c r="L146" s="41"/>
      <c r="M146" s="194" t="s">
        <v>1</v>
      </c>
      <c r="N146" s="195" t="s">
        <v>40</v>
      </c>
      <c r="O146" s="88"/>
      <c r="P146" s="196">
        <f>O146*H146</f>
        <v>0</v>
      </c>
      <c r="Q146" s="196">
        <v>0</v>
      </c>
      <c r="R146" s="196">
        <f>Q146*H146</f>
        <v>0</v>
      </c>
      <c r="S146" s="196">
        <v>0</v>
      </c>
      <c r="T146" s="197">
        <f>S146*H146</f>
        <v>0</v>
      </c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R146" s="198" t="s">
        <v>130</v>
      </c>
      <c r="AT146" s="198" t="s">
        <v>125</v>
      </c>
      <c r="AU146" s="198" t="s">
        <v>75</v>
      </c>
      <c r="AY146" s="14" t="s">
        <v>131</v>
      </c>
      <c r="BE146" s="199">
        <f>IF(N146="základní",J146,0)</f>
        <v>0</v>
      </c>
      <c r="BF146" s="199">
        <f>IF(N146="snížená",J146,0)</f>
        <v>0</v>
      </c>
      <c r="BG146" s="199">
        <f>IF(N146="zákl. přenesená",J146,0)</f>
        <v>0</v>
      </c>
      <c r="BH146" s="199">
        <f>IF(N146="sníž. přenesená",J146,0)</f>
        <v>0</v>
      </c>
      <c r="BI146" s="199">
        <f>IF(N146="nulová",J146,0)</f>
        <v>0</v>
      </c>
      <c r="BJ146" s="14" t="s">
        <v>83</v>
      </c>
      <c r="BK146" s="199">
        <f>ROUND(I146*H146,2)</f>
        <v>0</v>
      </c>
      <c r="BL146" s="14" t="s">
        <v>130</v>
      </c>
      <c r="BM146" s="198" t="s">
        <v>263</v>
      </c>
    </row>
    <row r="147" s="2" customFormat="1">
      <c r="A147" s="35"/>
      <c r="B147" s="36"/>
      <c r="C147" s="37"/>
      <c r="D147" s="200" t="s">
        <v>133</v>
      </c>
      <c r="E147" s="37"/>
      <c r="F147" s="201" t="s">
        <v>180</v>
      </c>
      <c r="G147" s="37"/>
      <c r="H147" s="37"/>
      <c r="I147" s="202"/>
      <c r="J147" s="37"/>
      <c r="K147" s="37"/>
      <c r="L147" s="41"/>
      <c r="M147" s="203"/>
      <c r="N147" s="204"/>
      <c r="O147" s="88"/>
      <c r="P147" s="88"/>
      <c r="Q147" s="88"/>
      <c r="R147" s="88"/>
      <c r="S147" s="88"/>
      <c r="T147" s="89"/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T147" s="14" t="s">
        <v>133</v>
      </c>
      <c r="AU147" s="14" t="s">
        <v>75</v>
      </c>
    </row>
    <row r="148" s="2" customFormat="1" ht="37.8" customHeight="1">
      <c r="A148" s="35"/>
      <c r="B148" s="36"/>
      <c r="C148" s="187" t="s">
        <v>130</v>
      </c>
      <c r="D148" s="187" t="s">
        <v>125</v>
      </c>
      <c r="E148" s="188" t="s">
        <v>182</v>
      </c>
      <c r="F148" s="189" t="s">
        <v>183</v>
      </c>
      <c r="G148" s="190" t="s">
        <v>152</v>
      </c>
      <c r="H148" s="191">
        <v>1</v>
      </c>
      <c r="I148" s="192"/>
      <c r="J148" s="193">
        <f>ROUND(I148*H148,2)</f>
        <v>0</v>
      </c>
      <c r="K148" s="189" t="s">
        <v>129</v>
      </c>
      <c r="L148" s="41"/>
      <c r="M148" s="194" t="s">
        <v>1</v>
      </c>
      <c r="N148" s="195" t="s">
        <v>40</v>
      </c>
      <c r="O148" s="88"/>
      <c r="P148" s="196">
        <f>O148*H148</f>
        <v>0</v>
      </c>
      <c r="Q148" s="196">
        <v>0</v>
      </c>
      <c r="R148" s="196">
        <f>Q148*H148</f>
        <v>0</v>
      </c>
      <c r="S148" s="196">
        <v>0</v>
      </c>
      <c r="T148" s="197">
        <f>S148*H148</f>
        <v>0</v>
      </c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R148" s="198" t="s">
        <v>130</v>
      </c>
      <c r="AT148" s="198" t="s">
        <v>125</v>
      </c>
      <c r="AU148" s="198" t="s">
        <v>75</v>
      </c>
      <c r="AY148" s="14" t="s">
        <v>131</v>
      </c>
      <c r="BE148" s="199">
        <f>IF(N148="základní",J148,0)</f>
        <v>0</v>
      </c>
      <c r="BF148" s="199">
        <f>IF(N148="snížená",J148,0)</f>
        <v>0</v>
      </c>
      <c r="BG148" s="199">
        <f>IF(N148="zákl. přenesená",J148,0)</f>
        <v>0</v>
      </c>
      <c r="BH148" s="199">
        <f>IF(N148="sníž. přenesená",J148,0)</f>
        <v>0</v>
      </c>
      <c r="BI148" s="199">
        <f>IF(N148="nulová",J148,0)</f>
        <v>0</v>
      </c>
      <c r="BJ148" s="14" t="s">
        <v>83</v>
      </c>
      <c r="BK148" s="199">
        <f>ROUND(I148*H148,2)</f>
        <v>0</v>
      </c>
      <c r="BL148" s="14" t="s">
        <v>130</v>
      </c>
      <c r="BM148" s="198" t="s">
        <v>264</v>
      </c>
    </row>
    <row r="149" s="2" customFormat="1">
      <c r="A149" s="35"/>
      <c r="B149" s="36"/>
      <c r="C149" s="37"/>
      <c r="D149" s="200" t="s">
        <v>133</v>
      </c>
      <c r="E149" s="37"/>
      <c r="F149" s="201" t="s">
        <v>183</v>
      </c>
      <c r="G149" s="37"/>
      <c r="H149" s="37"/>
      <c r="I149" s="202"/>
      <c r="J149" s="37"/>
      <c r="K149" s="37"/>
      <c r="L149" s="41"/>
      <c r="M149" s="203"/>
      <c r="N149" s="204"/>
      <c r="O149" s="88"/>
      <c r="P149" s="88"/>
      <c r="Q149" s="88"/>
      <c r="R149" s="88"/>
      <c r="S149" s="88"/>
      <c r="T149" s="89"/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T149" s="14" t="s">
        <v>133</v>
      </c>
      <c r="AU149" s="14" t="s">
        <v>75</v>
      </c>
    </row>
    <row r="150" s="2" customFormat="1" ht="49.05" customHeight="1">
      <c r="A150" s="35"/>
      <c r="B150" s="36"/>
      <c r="C150" s="187" t="s">
        <v>185</v>
      </c>
      <c r="D150" s="187" t="s">
        <v>125</v>
      </c>
      <c r="E150" s="188" t="s">
        <v>186</v>
      </c>
      <c r="F150" s="189" t="s">
        <v>187</v>
      </c>
      <c r="G150" s="190" t="s">
        <v>152</v>
      </c>
      <c r="H150" s="191">
        <v>4</v>
      </c>
      <c r="I150" s="192"/>
      <c r="J150" s="193">
        <f>ROUND(I150*H150,2)</f>
        <v>0</v>
      </c>
      <c r="K150" s="189" t="s">
        <v>129</v>
      </c>
      <c r="L150" s="41"/>
      <c r="M150" s="194" t="s">
        <v>1</v>
      </c>
      <c r="N150" s="195" t="s">
        <v>40</v>
      </c>
      <c r="O150" s="88"/>
      <c r="P150" s="196">
        <f>O150*H150</f>
        <v>0</v>
      </c>
      <c r="Q150" s="196">
        <v>0</v>
      </c>
      <c r="R150" s="196">
        <f>Q150*H150</f>
        <v>0</v>
      </c>
      <c r="S150" s="196">
        <v>0</v>
      </c>
      <c r="T150" s="197">
        <f>S150*H150</f>
        <v>0</v>
      </c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R150" s="198" t="s">
        <v>130</v>
      </c>
      <c r="AT150" s="198" t="s">
        <v>125</v>
      </c>
      <c r="AU150" s="198" t="s">
        <v>75</v>
      </c>
      <c r="AY150" s="14" t="s">
        <v>131</v>
      </c>
      <c r="BE150" s="199">
        <f>IF(N150="základní",J150,0)</f>
        <v>0</v>
      </c>
      <c r="BF150" s="199">
        <f>IF(N150="snížená",J150,0)</f>
        <v>0</v>
      </c>
      <c r="BG150" s="199">
        <f>IF(N150="zákl. přenesená",J150,0)</f>
        <v>0</v>
      </c>
      <c r="BH150" s="199">
        <f>IF(N150="sníž. přenesená",J150,0)</f>
        <v>0</v>
      </c>
      <c r="BI150" s="199">
        <f>IF(N150="nulová",J150,0)</f>
        <v>0</v>
      </c>
      <c r="BJ150" s="14" t="s">
        <v>83</v>
      </c>
      <c r="BK150" s="199">
        <f>ROUND(I150*H150,2)</f>
        <v>0</v>
      </c>
      <c r="BL150" s="14" t="s">
        <v>130</v>
      </c>
      <c r="BM150" s="198" t="s">
        <v>265</v>
      </c>
    </row>
    <row r="151" s="2" customFormat="1">
      <c r="A151" s="35"/>
      <c r="B151" s="36"/>
      <c r="C151" s="37"/>
      <c r="D151" s="200" t="s">
        <v>133</v>
      </c>
      <c r="E151" s="37"/>
      <c r="F151" s="201" t="s">
        <v>187</v>
      </c>
      <c r="G151" s="37"/>
      <c r="H151" s="37"/>
      <c r="I151" s="202"/>
      <c r="J151" s="37"/>
      <c r="K151" s="37"/>
      <c r="L151" s="41"/>
      <c r="M151" s="203"/>
      <c r="N151" s="204"/>
      <c r="O151" s="88"/>
      <c r="P151" s="88"/>
      <c r="Q151" s="88"/>
      <c r="R151" s="88"/>
      <c r="S151" s="88"/>
      <c r="T151" s="89"/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T151" s="14" t="s">
        <v>133</v>
      </c>
      <c r="AU151" s="14" t="s">
        <v>75</v>
      </c>
    </row>
    <row r="152" s="2" customFormat="1" ht="24.15" customHeight="1">
      <c r="A152" s="35"/>
      <c r="B152" s="36"/>
      <c r="C152" s="187" t="s">
        <v>189</v>
      </c>
      <c r="D152" s="187" t="s">
        <v>125</v>
      </c>
      <c r="E152" s="188" t="s">
        <v>190</v>
      </c>
      <c r="F152" s="189" t="s">
        <v>191</v>
      </c>
      <c r="G152" s="190" t="s">
        <v>192</v>
      </c>
      <c r="H152" s="191">
        <v>60</v>
      </c>
      <c r="I152" s="192"/>
      <c r="J152" s="193">
        <f>ROUND(I152*H152,2)</f>
        <v>0</v>
      </c>
      <c r="K152" s="189" t="s">
        <v>129</v>
      </c>
      <c r="L152" s="41"/>
      <c r="M152" s="194" t="s">
        <v>1</v>
      </c>
      <c r="N152" s="195" t="s">
        <v>40</v>
      </c>
      <c r="O152" s="88"/>
      <c r="P152" s="196">
        <f>O152*H152</f>
        <v>0</v>
      </c>
      <c r="Q152" s="196">
        <v>0</v>
      </c>
      <c r="R152" s="196">
        <f>Q152*H152</f>
        <v>0</v>
      </c>
      <c r="S152" s="196">
        <v>0</v>
      </c>
      <c r="T152" s="197">
        <f>S152*H152</f>
        <v>0</v>
      </c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R152" s="198" t="s">
        <v>130</v>
      </c>
      <c r="AT152" s="198" t="s">
        <v>125</v>
      </c>
      <c r="AU152" s="198" t="s">
        <v>75</v>
      </c>
      <c r="AY152" s="14" t="s">
        <v>131</v>
      </c>
      <c r="BE152" s="199">
        <f>IF(N152="základní",J152,0)</f>
        <v>0</v>
      </c>
      <c r="BF152" s="199">
        <f>IF(N152="snížená",J152,0)</f>
        <v>0</v>
      </c>
      <c r="BG152" s="199">
        <f>IF(N152="zákl. přenesená",J152,0)</f>
        <v>0</v>
      </c>
      <c r="BH152" s="199">
        <f>IF(N152="sníž. přenesená",J152,0)</f>
        <v>0</v>
      </c>
      <c r="BI152" s="199">
        <f>IF(N152="nulová",J152,0)</f>
        <v>0</v>
      </c>
      <c r="BJ152" s="14" t="s">
        <v>83</v>
      </c>
      <c r="BK152" s="199">
        <f>ROUND(I152*H152,2)</f>
        <v>0</v>
      </c>
      <c r="BL152" s="14" t="s">
        <v>130</v>
      </c>
      <c r="BM152" s="198" t="s">
        <v>266</v>
      </c>
    </row>
    <row r="153" s="2" customFormat="1">
      <c r="A153" s="35"/>
      <c r="B153" s="36"/>
      <c r="C153" s="37"/>
      <c r="D153" s="200" t="s">
        <v>133</v>
      </c>
      <c r="E153" s="37"/>
      <c r="F153" s="201" t="s">
        <v>191</v>
      </c>
      <c r="G153" s="37"/>
      <c r="H153" s="37"/>
      <c r="I153" s="202"/>
      <c r="J153" s="37"/>
      <c r="K153" s="37"/>
      <c r="L153" s="41"/>
      <c r="M153" s="203"/>
      <c r="N153" s="204"/>
      <c r="O153" s="88"/>
      <c r="P153" s="88"/>
      <c r="Q153" s="88"/>
      <c r="R153" s="88"/>
      <c r="S153" s="88"/>
      <c r="T153" s="89"/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T153" s="14" t="s">
        <v>133</v>
      </c>
      <c r="AU153" s="14" t="s">
        <v>75</v>
      </c>
    </row>
    <row r="154" s="2" customFormat="1" ht="16.5" customHeight="1">
      <c r="A154" s="35"/>
      <c r="B154" s="36"/>
      <c r="C154" s="187" t="s">
        <v>194</v>
      </c>
      <c r="D154" s="187" t="s">
        <v>125</v>
      </c>
      <c r="E154" s="188" t="s">
        <v>195</v>
      </c>
      <c r="F154" s="189" t="s">
        <v>196</v>
      </c>
      <c r="G154" s="190" t="s">
        <v>152</v>
      </c>
      <c r="H154" s="191">
        <v>2</v>
      </c>
      <c r="I154" s="192"/>
      <c r="J154" s="193">
        <f>ROUND(I154*H154,2)</f>
        <v>0</v>
      </c>
      <c r="K154" s="189" t="s">
        <v>129</v>
      </c>
      <c r="L154" s="41"/>
      <c r="M154" s="194" t="s">
        <v>1</v>
      </c>
      <c r="N154" s="195" t="s">
        <v>40</v>
      </c>
      <c r="O154" s="88"/>
      <c r="P154" s="196">
        <f>O154*H154</f>
        <v>0</v>
      </c>
      <c r="Q154" s="196">
        <v>0</v>
      </c>
      <c r="R154" s="196">
        <f>Q154*H154</f>
        <v>0</v>
      </c>
      <c r="S154" s="196">
        <v>0</v>
      </c>
      <c r="T154" s="197">
        <f>S154*H154</f>
        <v>0</v>
      </c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R154" s="198" t="s">
        <v>130</v>
      </c>
      <c r="AT154" s="198" t="s">
        <v>125</v>
      </c>
      <c r="AU154" s="198" t="s">
        <v>75</v>
      </c>
      <c r="AY154" s="14" t="s">
        <v>131</v>
      </c>
      <c r="BE154" s="199">
        <f>IF(N154="základní",J154,0)</f>
        <v>0</v>
      </c>
      <c r="BF154" s="199">
        <f>IF(N154="snížená",J154,0)</f>
        <v>0</v>
      </c>
      <c r="BG154" s="199">
        <f>IF(N154="zákl. přenesená",J154,0)</f>
        <v>0</v>
      </c>
      <c r="BH154" s="199">
        <f>IF(N154="sníž. přenesená",J154,0)</f>
        <v>0</v>
      </c>
      <c r="BI154" s="199">
        <f>IF(N154="nulová",J154,0)</f>
        <v>0</v>
      </c>
      <c r="BJ154" s="14" t="s">
        <v>83</v>
      </c>
      <c r="BK154" s="199">
        <f>ROUND(I154*H154,2)</f>
        <v>0</v>
      </c>
      <c r="BL154" s="14" t="s">
        <v>130</v>
      </c>
      <c r="BM154" s="198" t="s">
        <v>267</v>
      </c>
    </row>
    <row r="155" s="2" customFormat="1">
      <c r="A155" s="35"/>
      <c r="B155" s="36"/>
      <c r="C155" s="37"/>
      <c r="D155" s="200" t="s">
        <v>133</v>
      </c>
      <c r="E155" s="37"/>
      <c r="F155" s="201" t="s">
        <v>196</v>
      </c>
      <c r="G155" s="37"/>
      <c r="H155" s="37"/>
      <c r="I155" s="202"/>
      <c r="J155" s="37"/>
      <c r="K155" s="37"/>
      <c r="L155" s="41"/>
      <c r="M155" s="203"/>
      <c r="N155" s="204"/>
      <c r="O155" s="88"/>
      <c r="P155" s="88"/>
      <c r="Q155" s="88"/>
      <c r="R155" s="88"/>
      <c r="S155" s="88"/>
      <c r="T155" s="89"/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T155" s="14" t="s">
        <v>133</v>
      </c>
      <c r="AU155" s="14" t="s">
        <v>75</v>
      </c>
    </row>
    <row r="156" s="2" customFormat="1" ht="16.5" customHeight="1">
      <c r="A156" s="35"/>
      <c r="B156" s="36"/>
      <c r="C156" s="187" t="s">
        <v>198</v>
      </c>
      <c r="D156" s="187" t="s">
        <v>125</v>
      </c>
      <c r="E156" s="188" t="s">
        <v>199</v>
      </c>
      <c r="F156" s="189" t="s">
        <v>200</v>
      </c>
      <c r="G156" s="190" t="s">
        <v>201</v>
      </c>
      <c r="H156" s="191">
        <v>2</v>
      </c>
      <c r="I156" s="192"/>
      <c r="J156" s="193">
        <f>ROUND(I156*H156,2)</f>
        <v>0</v>
      </c>
      <c r="K156" s="189" t="s">
        <v>129</v>
      </c>
      <c r="L156" s="41"/>
      <c r="M156" s="194" t="s">
        <v>1</v>
      </c>
      <c r="N156" s="195" t="s">
        <v>40</v>
      </c>
      <c r="O156" s="88"/>
      <c r="P156" s="196">
        <f>O156*H156</f>
        <v>0</v>
      </c>
      <c r="Q156" s="196">
        <v>0</v>
      </c>
      <c r="R156" s="196">
        <f>Q156*H156</f>
        <v>0</v>
      </c>
      <c r="S156" s="196">
        <v>0</v>
      </c>
      <c r="T156" s="197">
        <f>S156*H156</f>
        <v>0</v>
      </c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R156" s="198" t="s">
        <v>130</v>
      </c>
      <c r="AT156" s="198" t="s">
        <v>125</v>
      </c>
      <c r="AU156" s="198" t="s">
        <v>75</v>
      </c>
      <c r="AY156" s="14" t="s">
        <v>131</v>
      </c>
      <c r="BE156" s="199">
        <f>IF(N156="základní",J156,0)</f>
        <v>0</v>
      </c>
      <c r="BF156" s="199">
        <f>IF(N156="snížená",J156,0)</f>
        <v>0</v>
      </c>
      <c r="BG156" s="199">
        <f>IF(N156="zákl. přenesená",J156,0)</f>
        <v>0</v>
      </c>
      <c r="BH156" s="199">
        <f>IF(N156="sníž. přenesená",J156,0)</f>
        <v>0</v>
      </c>
      <c r="BI156" s="199">
        <f>IF(N156="nulová",J156,0)</f>
        <v>0</v>
      </c>
      <c r="BJ156" s="14" t="s">
        <v>83</v>
      </c>
      <c r="BK156" s="199">
        <f>ROUND(I156*H156,2)</f>
        <v>0</v>
      </c>
      <c r="BL156" s="14" t="s">
        <v>130</v>
      </c>
      <c r="BM156" s="198" t="s">
        <v>268</v>
      </c>
    </row>
    <row r="157" s="2" customFormat="1">
      <c r="A157" s="35"/>
      <c r="B157" s="36"/>
      <c r="C157" s="37"/>
      <c r="D157" s="200" t="s">
        <v>133</v>
      </c>
      <c r="E157" s="37"/>
      <c r="F157" s="201" t="s">
        <v>200</v>
      </c>
      <c r="G157" s="37"/>
      <c r="H157" s="37"/>
      <c r="I157" s="202"/>
      <c r="J157" s="37"/>
      <c r="K157" s="37"/>
      <c r="L157" s="41"/>
      <c r="M157" s="203"/>
      <c r="N157" s="204"/>
      <c r="O157" s="88"/>
      <c r="P157" s="88"/>
      <c r="Q157" s="88"/>
      <c r="R157" s="88"/>
      <c r="S157" s="88"/>
      <c r="T157" s="89"/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T157" s="14" t="s">
        <v>133</v>
      </c>
      <c r="AU157" s="14" t="s">
        <v>75</v>
      </c>
    </row>
    <row r="158" s="2" customFormat="1" ht="24.15" customHeight="1">
      <c r="A158" s="35"/>
      <c r="B158" s="36"/>
      <c r="C158" s="187" t="s">
        <v>7</v>
      </c>
      <c r="D158" s="187" t="s">
        <v>125</v>
      </c>
      <c r="E158" s="188" t="s">
        <v>203</v>
      </c>
      <c r="F158" s="189" t="s">
        <v>204</v>
      </c>
      <c r="G158" s="190" t="s">
        <v>201</v>
      </c>
      <c r="H158" s="191">
        <v>2</v>
      </c>
      <c r="I158" s="192"/>
      <c r="J158" s="193">
        <f>ROUND(I158*H158,2)</f>
        <v>0</v>
      </c>
      <c r="K158" s="189" t="s">
        <v>129</v>
      </c>
      <c r="L158" s="41"/>
      <c r="M158" s="194" t="s">
        <v>1</v>
      </c>
      <c r="N158" s="195" t="s">
        <v>40</v>
      </c>
      <c r="O158" s="88"/>
      <c r="P158" s="196">
        <f>O158*H158</f>
        <v>0</v>
      </c>
      <c r="Q158" s="196">
        <v>0</v>
      </c>
      <c r="R158" s="196">
        <f>Q158*H158</f>
        <v>0</v>
      </c>
      <c r="S158" s="196">
        <v>0</v>
      </c>
      <c r="T158" s="197">
        <f>S158*H158</f>
        <v>0</v>
      </c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R158" s="198" t="s">
        <v>130</v>
      </c>
      <c r="AT158" s="198" t="s">
        <v>125</v>
      </c>
      <c r="AU158" s="198" t="s">
        <v>75</v>
      </c>
      <c r="AY158" s="14" t="s">
        <v>131</v>
      </c>
      <c r="BE158" s="199">
        <f>IF(N158="základní",J158,0)</f>
        <v>0</v>
      </c>
      <c r="BF158" s="199">
        <f>IF(N158="snížená",J158,0)</f>
        <v>0</v>
      </c>
      <c r="BG158" s="199">
        <f>IF(N158="zákl. přenesená",J158,0)</f>
        <v>0</v>
      </c>
      <c r="BH158" s="199">
        <f>IF(N158="sníž. přenesená",J158,0)</f>
        <v>0</v>
      </c>
      <c r="BI158" s="199">
        <f>IF(N158="nulová",J158,0)</f>
        <v>0</v>
      </c>
      <c r="BJ158" s="14" t="s">
        <v>83</v>
      </c>
      <c r="BK158" s="199">
        <f>ROUND(I158*H158,2)</f>
        <v>0</v>
      </c>
      <c r="BL158" s="14" t="s">
        <v>130</v>
      </c>
      <c r="BM158" s="198" t="s">
        <v>269</v>
      </c>
    </row>
    <row r="159" s="2" customFormat="1">
      <c r="A159" s="35"/>
      <c r="B159" s="36"/>
      <c r="C159" s="37"/>
      <c r="D159" s="200" t="s">
        <v>133</v>
      </c>
      <c r="E159" s="37"/>
      <c r="F159" s="201" t="s">
        <v>204</v>
      </c>
      <c r="G159" s="37"/>
      <c r="H159" s="37"/>
      <c r="I159" s="202"/>
      <c r="J159" s="37"/>
      <c r="K159" s="37"/>
      <c r="L159" s="41"/>
      <c r="M159" s="203"/>
      <c r="N159" s="204"/>
      <c r="O159" s="88"/>
      <c r="P159" s="88"/>
      <c r="Q159" s="88"/>
      <c r="R159" s="88"/>
      <c r="S159" s="88"/>
      <c r="T159" s="89"/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T159" s="14" t="s">
        <v>133</v>
      </c>
      <c r="AU159" s="14" t="s">
        <v>75</v>
      </c>
    </row>
    <row r="160" s="2" customFormat="1" ht="16.5" customHeight="1">
      <c r="A160" s="35"/>
      <c r="B160" s="36"/>
      <c r="C160" s="187" t="s">
        <v>206</v>
      </c>
      <c r="D160" s="187" t="s">
        <v>125</v>
      </c>
      <c r="E160" s="188" t="s">
        <v>207</v>
      </c>
      <c r="F160" s="189" t="s">
        <v>208</v>
      </c>
      <c r="G160" s="190" t="s">
        <v>152</v>
      </c>
      <c r="H160" s="191">
        <v>1</v>
      </c>
      <c r="I160" s="192"/>
      <c r="J160" s="193">
        <f>ROUND(I160*H160,2)</f>
        <v>0</v>
      </c>
      <c r="K160" s="189" t="s">
        <v>129</v>
      </c>
      <c r="L160" s="41"/>
      <c r="M160" s="194" t="s">
        <v>1</v>
      </c>
      <c r="N160" s="195" t="s">
        <v>40</v>
      </c>
      <c r="O160" s="88"/>
      <c r="P160" s="196">
        <f>O160*H160</f>
        <v>0</v>
      </c>
      <c r="Q160" s="196">
        <v>0</v>
      </c>
      <c r="R160" s="196">
        <f>Q160*H160</f>
        <v>0</v>
      </c>
      <c r="S160" s="196">
        <v>0</v>
      </c>
      <c r="T160" s="197">
        <f>S160*H160</f>
        <v>0</v>
      </c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R160" s="198" t="s">
        <v>130</v>
      </c>
      <c r="AT160" s="198" t="s">
        <v>125</v>
      </c>
      <c r="AU160" s="198" t="s">
        <v>75</v>
      </c>
      <c r="AY160" s="14" t="s">
        <v>131</v>
      </c>
      <c r="BE160" s="199">
        <f>IF(N160="základní",J160,0)</f>
        <v>0</v>
      </c>
      <c r="BF160" s="199">
        <f>IF(N160="snížená",J160,0)</f>
        <v>0</v>
      </c>
      <c r="BG160" s="199">
        <f>IF(N160="zákl. přenesená",J160,0)</f>
        <v>0</v>
      </c>
      <c r="BH160" s="199">
        <f>IF(N160="sníž. přenesená",J160,0)</f>
        <v>0</v>
      </c>
      <c r="BI160" s="199">
        <f>IF(N160="nulová",J160,0)</f>
        <v>0</v>
      </c>
      <c r="BJ160" s="14" t="s">
        <v>83</v>
      </c>
      <c r="BK160" s="199">
        <f>ROUND(I160*H160,2)</f>
        <v>0</v>
      </c>
      <c r="BL160" s="14" t="s">
        <v>130</v>
      </c>
      <c r="BM160" s="198" t="s">
        <v>270</v>
      </c>
    </row>
    <row r="161" s="2" customFormat="1">
      <c r="A161" s="35"/>
      <c r="B161" s="36"/>
      <c r="C161" s="37"/>
      <c r="D161" s="200" t="s">
        <v>133</v>
      </c>
      <c r="E161" s="37"/>
      <c r="F161" s="201" t="s">
        <v>208</v>
      </c>
      <c r="G161" s="37"/>
      <c r="H161" s="37"/>
      <c r="I161" s="202"/>
      <c r="J161" s="37"/>
      <c r="K161" s="37"/>
      <c r="L161" s="41"/>
      <c r="M161" s="203"/>
      <c r="N161" s="204"/>
      <c r="O161" s="88"/>
      <c r="P161" s="88"/>
      <c r="Q161" s="88"/>
      <c r="R161" s="88"/>
      <c r="S161" s="88"/>
      <c r="T161" s="89"/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T161" s="14" t="s">
        <v>133</v>
      </c>
      <c r="AU161" s="14" t="s">
        <v>75</v>
      </c>
    </row>
    <row r="162" s="2" customFormat="1" ht="24.15" customHeight="1">
      <c r="A162" s="35"/>
      <c r="B162" s="36"/>
      <c r="C162" s="187" t="s">
        <v>210</v>
      </c>
      <c r="D162" s="187" t="s">
        <v>125</v>
      </c>
      <c r="E162" s="188" t="s">
        <v>211</v>
      </c>
      <c r="F162" s="189" t="s">
        <v>212</v>
      </c>
      <c r="G162" s="190" t="s">
        <v>152</v>
      </c>
      <c r="H162" s="191">
        <v>6</v>
      </c>
      <c r="I162" s="192"/>
      <c r="J162" s="193">
        <f>ROUND(I162*H162,2)</f>
        <v>0</v>
      </c>
      <c r="K162" s="189" t="s">
        <v>129</v>
      </c>
      <c r="L162" s="41"/>
      <c r="M162" s="194" t="s">
        <v>1</v>
      </c>
      <c r="N162" s="195" t="s">
        <v>40</v>
      </c>
      <c r="O162" s="88"/>
      <c r="P162" s="196">
        <f>O162*H162</f>
        <v>0</v>
      </c>
      <c r="Q162" s="196">
        <v>0</v>
      </c>
      <c r="R162" s="196">
        <f>Q162*H162</f>
        <v>0</v>
      </c>
      <c r="S162" s="196">
        <v>0</v>
      </c>
      <c r="T162" s="197">
        <f>S162*H162</f>
        <v>0</v>
      </c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R162" s="198" t="s">
        <v>130</v>
      </c>
      <c r="AT162" s="198" t="s">
        <v>125</v>
      </c>
      <c r="AU162" s="198" t="s">
        <v>75</v>
      </c>
      <c r="AY162" s="14" t="s">
        <v>131</v>
      </c>
      <c r="BE162" s="199">
        <f>IF(N162="základní",J162,0)</f>
        <v>0</v>
      </c>
      <c r="BF162" s="199">
        <f>IF(N162="snížená",J162,0)</f>
        <v>0</v>
      </c>
      <c r="BG162" s="199">
        <f>IF(N162="zákl. přenesená",J162,0)</f>
        <v>0</v>
      </c>
      <c r="BH162" s="199">
        <f>IF(N162="sníž. přenesená",J162,0)</f>
        <v>0</v>
      </c>
      <c r="BI162" s="199">
        <f>IF(N162="nulová",J162,0)</f>
        <v>0</v>
      </c>
      <c r="BJ162" s="14" t="s">
        <v>83</v>
      </c>
      <c r="BK162" s="199">
        <f>ROUND(I162*H162,2)</f>
        <v>0</v>
      </c>
      <c r="BL162" s="14" t="s">
        <v>130</v>
      </c>
      <c r="BM162" s="198" t="s">
        <v>271</v>
      </c>
    </row>
    <row r="163" s="2" customFormat="1">
      <c r="A163" s="35"/>
      <c r="B163" s="36"/>
      <c r="C163" s="37"/>
      <c r="D163" s="200" t="s">
        <v>133</v>
      </c>
      <c r="E163" s="37"/>
      <c r="F163" s="201" t="s">
        <v>212</v>
      </c>
      <c r="G163" s="37"/>
      <c r="H163" s="37"/>
      <c r="I163" s="202"/>
      <c r="J163" s="37"/>
      <c r="K163" s="37"/>
      <c r="L163" s="41"/>
      <c r="M163" s="203"/>
      <c r="N163" s="204"/>
      <c r="O163" s="88"/>
      <c r="P163" s="88"/>
      <c r="Q163" s="88"/>
      <c r="R163" s="88"/>
      <c r="S163" s="88"/>
      <c r="T163" s="89"/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T163" s="14" t="s">
        <v>133</v>
      </c>
      <c r="AU163" s="14" t="s">
        <v>75</v>
      </c>
    </row>
    <row r="164" s="2" customFormat="1">
      <c r="A164" s="35"/>
      <c r="B164" s="36"/>
      <c r="C164" s="37"/>
      <c r="D164" s="200" t="s">
        <v>147</v>
      </c>
      <c r="E164" s="37"/>
      <c r="F164" s="205" t="s">
        <v>214</v>
      </c>
      <c r="G164" s="37"/>
      <c r="H164" s="37"/>
      <c r="I164" s="202"/>
      <c r="J164" s="37"/>
      <c r="K164" s="37"/>
      <c r="L164" s="41"/>
      <c r="M164" s="203"/>
      <c r="N164" s="204"/>
      <c r="O164" s="88"/>
      <c r="P164" s="88"/>
      <c r="Q164" s="88"/>
      <c r="R164" s="88"/>
      <c r="S164" s="88"/>
      <c r="T164" s="89"/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T164" s="14" t="s">
        <v>147</v>
      </c>
      <c r="AU164" s="14" t="s">
        <v>75</v>
      </c>
    </row>
    <row r="165" s="2" customFormat="1" ht="24.15" customHeight="1">
      <c r="A165" s="35"/>
      <c r="B165" s="36"/>
      <c r="C165" s="187" t="s">
        <v>215</v>
      </c>
      <c r="D165" s="187" t="s">
        <v>125</v>
      </c>
      <c r="E165" s="188" t="s">
        <v>216</v>
      </c>
      <c r="F165" s="189" t="s">
        <v>217</v>
      </c>
      <c r="G165" s="190" t="s">
        <v>128</v>
      </c>
      <c r="H165" s="191">
        <v>1</v>
      </c>
      <c r="I165" s="192"/>
      <c r="J165" s="193">
        <f>ROUND(I165*H165,2)</f>
        <v>0</v>
      </c>
      <c r="K165" s="189" t="s">
        <v>129</v>
      </c>
      <c r="L165" s="41"/>
      <c r="M165" s="194" t="s">
        <v>1</v>
      </c>
      <c r="N165" s="195" t="s">
        <v>40</v>
      </c>
      <c r="O165" s="88"/>
      <c r="P165" s="196">
        <f>O165*H165</f>
        <v>0</v>
      </c>
      <c r="Q165" s="196">
        <v>0</v>
      </c>
      <c r="R165" s="196">
        <f>Q165*H165</f>
        <v>0</v>
      </c>
      <c r="S165" s="196">
        <v>0</v>
      </c>
      <c r="T165" s="197">
        <f>S165*H165</f>
        <v>0</v>
      </c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R165" s="198" t="s">
        <v>218</v>
      </c>
      <c r="AT165" s="198" t="s">
        <v>125</v>
      </c>
      <c r="AU165" s="198" t="s">
        <v>75</v>
      </c>
      <c r="AY165" s="14" t="s">
        <v>131</v>
      </c>
      <c r="BE165" s="199">
        <f>IF(N165="základní",J165,0)</f>
        <v>0</v>
      </c>
      <c r="BF165" s="199">
        <f>IF(N165="snížená",J165,0)</f>
        <v>0</v>
      </c>
      <c r="BG165" s="199">
        <f>IF(N165="zákl. přenesená",J165,0)</f>
        <v>0</v>
      </c>
      <c r="BH165" s="199">
        <f>IF(N165="sníž. přenesená",J165,0)</f>
        <v>0</v>
      </c>
      <c r="BI165" s="199">
        <f>IF(N165="nulová",J165,0)</f>
        <v>0</v>
      </c>
      <c r="BJ165" s="14" t="s">
        <v>83</v>
      </c>
      <c r="BK165" s="199">
        <f>ROUND(I165*H165,2)</f>
        <v>0</v>
      </c>
      <c r="BL165" s="14" t="s">
        <v>218</v>
      </c>
      <c r="BM165" s="198" t="s">
        <v>272</v>
      </c>
    </row>
    <row r="166" s="2" customFormat="1">
      <c r="A166" s="35"/>
      <c r="B166" s="36"/>
      <c r="C166" s="37"/>
      <c r="D166" s="200" t="s">
        <v>133</v>
      </c>
      <c r="E166" s="37"/>
      <c r="F166" s="201" t="s">
        <v>217</v>
      </c>
      <c r="G166" s="37"/>
      <c r="H166" s="37"/>
      <c r="I166" s="202"/>
      <c r="J166" s="37"/>
      <c r="K166" s="37"/>
      <c r="L166" s="41"/>
      <c r="M166" s="203"/>
      <c r="N166" s="204"/>
      <c r="O166" s="88"/>
      <c r="P166" s="88"/>
      <c r="Q166" s="88"/>
      <c r="R166" s="88"/>
      <c r="S166" s="88"/>
      <c r="T166" s="89"/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T166" s="14" t="s">
        <v>133</v>
      </c>
      <c r="AU166" s="14" t="s">
        <v>75</v>
      </c>
    </row>
    <row r="167" s="2" customFormat="1" ht="24.15" customHeight="1">
      <c r="A167" s="35"/>
      <c r="B167" s="36"/>
      <c r="C167" s="187" t="s">
        <v>220</v>
      </c>
      <c r="D167" s="187" t="s">
        <v>125</v>
      </c>
      <c r="E167" s="188" t="s">
        <v>221</v>
      </c>
      <c r="F167" s="189" t="s">
        <v>222</v>
      </c>
      <c r="G167" s="190" t="s">
        <v>128</v>
      </c>
      <c r="H167" s="191">
        <v>1</v>
      </c>
      <c r="I167" s="192"/>
      <c r="J167" s="193">
        <f>ROUND(I167*H167,2)</f>
        <v>0</v>
      </c>
      <c r="K167" s="189" t="s">
        <v>129</v>
      </c>
      <c r="L167" s="41"/>
      <c r="M167" s="194" t="s">
        <v>1</v>
      </c>
      <c r="N167" s="195" t="s">
        <v>40</v>
      </c>
      <c r="O167" s="88"/>
      <c r="P167" s="196">
        <f>O167*H167</f>
        <v>0</v>
      </c>
      <c r="Q167" s="196">
        <v>0</v>
      </c>
      <c r="R167" s="196">
        <f>Q167*H167</f>
        <v>0</v>
      </c>
      <c r="S167" s="196">
        <v>0</v>
      </c>
      <c r="T167" s="197">
        <f>S167*H167</f>
        <v>0</v>
      </c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R167" s="198" t="s">
        <v>130</v>
      </c>
      <c r="AT167" s="198" t="s">
        <v>125</v>
      </c>
      <c r="AU167" s="198" t="s">
        <v>75</v>
      </c>
      <c r="AY167" s="14" t="s">
        <v>131</v>
      </c>
      <c r="BE167" s="199">
        <f>IF(N167="základní",J167,0)</f>
        <v>0</v>
      </c>
      <c r="BF167" s="199">
        <f>IF(N167="snížená",J167,0)</f>
        <v>0</v>
      </c>
      <c r="BG167" s="199">
        <f>IF(N167="zákl. přenesená",J167,0)</f>
        <v>0</v>
      </c>
      <c r="BH167" s="199">
        <f>IF(N167="sníž. přenesená",J167,0)</f>
        <v>0</v>
      </c>
      <c r="BI167" s="199">
        <f>IF(N167="nulová",J167,0)</f>
        <v>0</v>
      </c>
      <c r="BJ167" s="14" t="s">
        <v>83</v>
      </c>
      <c r="BK167" s="199">
        <f>ROUND(I167*H167,2)</f>
        <v>0</v>
      </c>
      <c r="BL167" s="14" t="s">
        <v>130</v>
      </c>
      <c r="BM167" s="198" t="s">
        <v>273</v>
      </c>
    </row>
    <row r="168" s="2" customFormat="1">
      <c r="A168" s="35"/>
      <c r="B168" s="36"/>
      <c r="C168" s="37"/>
      <c r="D168" s="200" t="s">
        <v>133</v>
      </c>
      <c r="E168" s="37"/>
      <c r="F168" s="201" t="s">
        <v>222</v>
      </c>
      <c r="G168" s="37"/>
      <c r="H168" s="37"/>
      <c r="I168" s="202"/>
      <c r="J168" s="37"/>
      <c r="K168" s="37"/>
      <c r="L168" s="41"/>
      <c r="M168" s="203"/>
      <c r="N168" s="204"/>
      <c r="O168" s="88"/>
      <c r="P168" s="88"/>
      <c r="Q168" s="88"/>
      <c r="R168" s="88"/>
      <c r="S168" s="88"/>
      <c r="T168" s="89"/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T168" s="14" t="s">
        <v>133</v>
      </c>
      <c r="AU168" s="14" t="s">
        <v>75</v>
      </c>
    </row>
    <row r="169" s="2" customFormat="1" ht="16.5" customHeight="1">
      <c r="A169" s="35"/>
      <c r="B169" s="36"/>
      <c r="C169" s="187" t="s">
        <v>224</v>
      </c>
      <c r="D169" s="187" t="s">
        <v>125</v>
      </c>
      <c r="E169" s="188" t="s">
        <v>225</v>
      </c>
      <c r="F169" s="189" t="s">
        <v>226</v>
      </c>
      <c r="G169" s="190" t="s">
        <v>128</v>
      </c>
      <c r="H169" s="191">
        <v>1</v>
      </c>
      <c r="I169" s="192"/>
      <c r="J169" s="193">
        <f>ROUND(I169*H169,2)</f>
        <v>0</v>
      </c>
      <c r="K169" s="189" t="s">
        <v>129</v>
      </c>
      <c r="L169" s="41"/>
      <c r="M169" s="194" t="s">
        <v>1</v>
      </c>
      <c r="N169" s="195" t="s">
        <v>40</v>
      </c>
      <c r="O169" s="88"/>
      <c r="P169" s="196">
        <f>O169*H169</f>
        <v>0</v>
      </c>
      <c r="Q169" s="196">
        <v>0</v>
      </c>
      <c r="R169" s="196">
        <f>Q169*H169</f>
        <v>0</v>
      </c>
      <c r="S169" s="196">
        <v>0</v>
      </c>
      <c r="T169" s="197">
        <f>S169*H169</f>
        <v>0</v>
      </c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R169" s="198" t="s">
        <v>130</v>
      </c>
      <c r="AT169" s="198" t="s">
        <v>125</v>
      </c>
      <c r="AU169" s="198" t="s">
        <v>75</v>
      </c>
      <c r="AY169" s="14" t="s">
        <v>131</v>
      </c>
      <c r="BE169" s="199">
        <f>IF(N169="základní",J169,0)</f>
        <v>0</v>
      </c>
      <c r="BF169" s="199">
        <f>IF(N169="snížená",J169,0)</f>
        <v>0</v>
      </c>
      <c r="BG169" s="199">
        <f>IF(N169="zákl. přenesená",J169,0)</f>
        <v>0</v>
      </c>
      <c r="BH169" s="199">
        <f>IF(N169="sníž. přenesená",J169,0)</f>
        <v>0</v>
      </c>
      <c r="BI169" s="199">
        <f>IF(N169="nulová",J169,0)</f>
        <v>0</v>
      </c>
      <c r="BJ169" s="14" t="s">
        <v>83</v>
      </c>
      <c r="BK169" s="199">
        <f>ROUND(I169*H169,2)</f>
        <v>0</v>
      </c>
      <c r="BL169" s="14" t="s">
        <v>130</v>
      </c>
      <c r="BM169" s="198" t="s">
        <v>274</v>
      </c>
    </row>
    <row r="170" s="2" customFormat="1">
      <c r="A170" s="35"/>
      <c r="B170" s="36"/>
      <c r="C170" s="37"/>
      <c r="D170" s="200" t="s">
        <v>133</v>
      </c>
      <c r="E170" s="37"/>
      <c r="F170" s="201" t="s">
        <v>226</v>
      </c>
      <c r="G170" s="37"/>
      <c r="H170" s="37"/>
      <c r="I170" s="202"/>
      <c r="J170" s="37"/>
      <c r="K170" s="37"/>
      <c r="L170" s="41"/>
      <c r="M170" s="203"/>
      <c r="N170" s="204"/>
      <c r="O170" s="88"/>
      <c r="P170" s="88"/>
      <c r="Q170" s="88"/>
      <c r="R170" s="88"/>
      <c r="S170" s="88"/>
      <c r="T170" s="89"/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T170" s="14" t="s">
        <v>133</v>
      </c>
      <c r="AU170" s="14" t="s">
        <v>75</v>
      </c>
    </row>
    <row r="171" s="2" customFormat="1" ht="24.15" customHeight="1">
      <c r="A171" s="35"/>
      <c r="B171" s="36"/>
      <c r="C171" s="187" t="s">
        <v>228</v>
      </c>
      <c r="D171" s="187" t="s">
        <v>125</v>
      </c>
      <c r="E171" s="188" t="s">
        <v>229</v>
      </c>
      <c r="F171" s="189" t="s">
        <v>230</v>
      </c>
      <c r="G171" s="190" t="s">
        <v>128</v>
      </c>
      <c r="H171" s="191">
        <v>1</v>
      </c>
      <c r="I171" s="192"/>
      <c r="J171" s="193">
        <f>ROUND(I171*H171,2)</f>
        <v>0</v>
      </c>
      <c r="K171" s="189" t="s">
        <v>129</v>
      </c>
      <c r="L171" s="41"/>
      <c r="M171" s="194" t="s">
        <v>1</v>
      </c>
      <c r="N171" s="195" t="s">
        <v>40</v>
      </c>
      <c r="O171" s="88"/>
      <c r="P171" s="196">
        <f>O171*H171</f>
        <v>0</v>
      </c>
      <c r="Q171" s="196">
        <v>0</v>
      </c>
      <c r="R171" s="196">
        <f>Q171*H171</f>
        <v>0</v>
      </c>
      <c r="S171" s="196">
        <v>0</v>
      </c>
      <c r="T171" s="197">
        <f>S171*H171</f>
        <v>0</v>
      </c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R171" s="198" t="s">
        <v>218</v>
      </c>
      <c r="AT171" s="198" t="s">
        <v>125</v>
      </c>
      <c r="AU171" s="198" t="s">
        <v>75</v>
      </c>
      <c r="AY171" s="14" t="s">
        <v>131</v>
      </c>
      <c r="BE171" s="199">
        <f>IF(N171="základní",J171,0)</f>
        <v>0</v>
      </c>
      <c r="BF171" s="199">
        <f>IF(N171="snížená",J171,0)</f>
        <v>0</v>
      </c>
      <c r="BG171" s="199">
        <f>IF(N171="zákl. přenesená",J171,0)</f>
        <v>0</v>
      </c>
      <c r="BH171" s="199">
        <f>IF(N171="sníž. přenesená",J171,0)</f>
        <v>0</v>
      </c>
      <c r="BI171" s="199">
        <f>IF(N171="nulová",J171,0)</f>
        <v>0</v>
      </c>
      <c r="BJ171" s="14" t="s">
        <v>83</v>
      </c>
      <c r="BK171" s="199">
        <f>ROUND(I171*H171,2)</f>
        <v>0</v>
      </c>
      <c r="BL171" s="14" t="s">
        <v>218</v>
      </c>
      <c r="BM171" s="198" t="s">
        <v>275</v>
      </c>
    </row>
    <row r="172" s="2" customFormat="1">
      <c r="A172" s="35"/>
      <c r="B172" s="36"/>
      <c r="C172" s="37"/>
      <c r="D172" s="200" t="s">
        <v>133</v>
      </c>
      <c r="E172" s="37"/>
      <c r="F172" s="201" t="s">
        <v>230</v>
      </c>
      <c r="G172" s="37"/>
      <c r="H172" s="37"/>
      <c r="I172" s="202"/>
      <c r="J172" s="37"/>
      <c r="K172" s="37"/>
      <c r="L172" s="41"/>
      <c r="M172" s="203"/>
      <c r="N172" s="204"/>
      <c r="O172" s="88"/>
      <c r="P172" s="88"/>
      <c r="Q172" s="88"/>
      <c r="R172" s="88"/>
      <c r="S172" s="88"/>
      <c r="T172" s="89"/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T172" s="14" t="s">
        <v>133</v>
      </c>
      <c r="AU172" s="14" t="s">
        <v>75</v>
      </c>
    </row>
    <row r="173" s="2" customFormat="1" ht="16.5" customHeight="1">
      <c r="A173" s="35"/>
      <c r="B173" s="36"/>
      <c r="C173" s="187" t="s">
        <v>232</v>
      </c>
      <c r="D173" s="187" t="s">
        <v>125</v>
      </c>
      <c r="E173" s="188" t="s">
        <v>233</v>
      </c>
      <c r="F173" s="189" t="s">
        <v>234</v>
      </c>
      <c r="G173" s="190" t="s">
        <v>128</v>
      </c>
      <c r="H173" s="191">
        <v>1</v>
      </c>
      <c r="I173" s="192"/>
      <c r="J173" s="193">
        <f>ROUND(I173*H173,2)</f>
        <v>0</v>
      </c>
      <c r="K173" s="189" t="s">
        <v>129</v>
      </c>
      <c r="L173" s="41"/>
      <c r="M173" s="194" t="s">
        <v>1</v>
      </c>
      <c r="N173" s="195" t="s">
        <v>40</v>
      </c>
      <c r="O173" s="88"/>
      <c r="P173" s="196">
        <f>O173*H173</f>
        <v>0</v>
      </c>
      <c r="Q173" s="196">
        <v>0</v>
      </c>
      <c r="R173" s="196">
        <f>Q173*H173</f>
        <v>0</v>
      </c>
      <c r="S173" s="196">
        <v>0</v>
      </c>
      <c r="T173" s="197">
        <f>S173*H173</f>
        <v>0</v>
      </c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R173" s="198" t="s">
        <v>218</v>
      </c>
      <c r="AT173" s="198" t="s">
        <v>125</v>
      </c>
      <c r="AU173" s="198" t="s">
        <v>75</v>
      </c>
      <c r="AY173" s="14" t="s">
        <v>131</v>
      </c>
      <c r="BE173" s="199">
        <f>IF(N173="základní",J173,0)</f>
        <v>0</v>
      </c>
      <c r="BF173" s="199">
        <f>IF(N173="snížená",J173,0)</f>
        <v>0</v>
      </c>
      <c r="BG173" s="199">
        <f>IF(N173="zákl. přenesená",J173,0)</f>
        <v>0</v>
      </c>
      <c r="BH173" s="199">
        <f>IF(N173="sníž. přenesená",J173,0)</f>
        <v>0</v>
      </c>
      <c r="BI173" s="199">
        <f>IF(N173="nulová",J173,0)</f>
        <v>0</v>
      </c>
      <c r="BJ173" s="14" t="s">
        <v>83</v>
      </c>
      <c r="BK173" s="199">
        <f>ROUND(I173*H173,2)</f>
        <v>0</v>
      </c>
      <c r="BL173" s="14" t="s">
        <v>218</v>
      </c>
      <c r="BM173" s="198" t="s">
        <v>276</v>
      </c>
    </row>
    <row r="174" s="2" customFormat="1">
      <c r="A174" s="35"/>
      <c r="B174" s="36"/>
      <c r="C174" s="37"/>
      <c r="D174" s="200" t="s">
        <v>133</v>
      </c>
      <c r="E174" s="37"/>
      <c r="F174" s="201" t="s">
        <v>234</v>
      </c>
      <c r="G174" s="37"/>
      <c r="H174" s="37"/>
      <c r="I174" s="202"/>
      <c r="J174" s="37"/>
      <c r="K174" s="37"/>
      <c r="L174" s="41"/>
      <c r="M174" s="203"/>
      <c r="N174" s="204"/>
      <c r="O174" s="88"/>
      <c r="P174" s="88"/>
      <c r="Q174" s="88"/>
      <c r="R174" s="88"/>
      <c r="S174" s="88"/>
      <c r="T174" s="89"/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T174" s="14" t="s">
        <v>133</v>
      </c>
      <c r="AU174" s="14" t="s">
        <v>75</v>
      </c>
    </row>
    <row r="175" s="2" customFormat="1" ht="16.5" customHeight="1">
      <c r="A175" s="35"/>
      <c r="B175" s="36"/>
      <c r="C175" s="187" t="s">
        <v>236</v>
      </c>
      <c r="D175" s="187" t="s">
        <v>125</v>
      </c>
      <c r="E175" s="188" t="s">
        <v>237</v>
      </c>
      <c r="F175" s="189" t="s">
        <v>238</v>
      </c>
      <c r="G175" s="190" t="s">
        <v>128</v>
      </c>
      <c r="H175" s="191">
        <v>1</v>
      </c>
      <c r="I175" s="192"/>
      <c r="J175" s="193">
        <f>ROUND(I175*H175,2)</f>
        <v>0</v>
      </c>
      <c r="K175" s="189" t="s">
        <v>129</v>
      </c>
      <c r="L175" s="41"/>
      <c r="M175" s="194" t="s">
        <v>1</v>
      </c>
      <c r="N175" s="195" t="s">
        <v>40</v>
      </c>
      <c r="O175" s="88"/>
      <c r="P175" s="196">
        <f>O175*H175</f>
        <v>0</v>
      </c>
      <c r="Q175" s="196">
        <v>0</v>
      </c>
      <c r="R175" s="196">
        <f>Q175*H175</f>
        <v>0</v>
      </c>
      <c r="S175" s="196">
        <v>0</v>
      </c>
      <c r="T175" s="197">
        <f>S175*H175</f>
        <v>0</v>
      </c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R175" s="198" t="s">
        <v>218</v>
      </c>
      <c r="AT175" s="198" t="s">
        <v>125</v>
      </c>
      <c r="AU175" s="198" t="s">
        <v>75</v>
      </c>
      <c r="AY175" s="14" t="s">
        <v>131</v>
      </c>
      <c r="BE175" s="199">
        <f>IF(N175="základní",J175,0)</f>
        <v>0</v>
      </c>
      <c r="BF175" s="199">
        <f>IF(N175="snížená",J175,0)</f>
        <v>0</v>
      </c>
      <c r="BG175" s="199">
        <f>IF(N175="zákl. přenesená",J175,0)</f>
        <v>0</v>
      </c>
      <c r="BH175" s="199">
        <f>IF(N175="sníž. přenesená",J175,0)</f>
        <v>0</v>
      </c>
      <c r="BI175" s="199">
        <f>IF(N175="nulová",J175,0)</f>
        <v>0</v>
      </c>
      <c r="BJ175" s="14" t="s">
        <v>83</v>
      </c>
      <c r="BK175" s="199">
        <f>ROUND(I175*H175,2)</f>
        <v>0</v>
      </c>
      <c r="BL175" s="14" t="s">
        <v>218</v>
      </c>
      <c r="BM175" s="198" t="s">
        <v>277</v>
      </c>
    </row>
    <row r="176" s="2" customFormat="1">
      <c r="A176" s="35"/>
      <c r="B176" s="36"/>
      <c r="C176" s="37"/>
      <c r="D176" s="200" t="s">
        <v>133</v>
      </c>
      <c r="E176" s="37"/>
      <c r="F176" s="201" t="s">
        <v>238</v>
      </c>
      <c r="G176" s="37"/>
      <c r="H176" s="37"/>
      <c r="I176" s="202"/>
      <c r="J176" s="37"/>
      <c r="K176" s="37"/>
      <c r="L176" s="41"/>
      <c r="M176" s="206"/>
      <c r="N176" s="207"/>
      <c r="O176" s="208"/>
      <c r="P176" s="208"/>
      <c r="Q176" s="208"/>
      <c r="R176" s="208"/>
      <c r="S176" s="208"/>
      <c r="T176" s="209"/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T176" s="14" t="s">
        <v>133</v>
      </c>
      <c r="AU176" s="14" t="s">
        <v>75</v>
      </c>
    </row>
    <row r="177" s="2" customFormat="1" ht="6.96" customHeight="1">
      <c r="A177" s="35"/>
      <c r="B177" s="63"/>
      <c r="C177" s="64"/>
      <c r="D177" s="64"/>
      <c r="E177" s="64"/>
      <c r="F177" s="64"/>
      <c r="G177" s="64"/>
      <c r="H177" s="64"/>
      <c r="I177" s="64"/>
      <c r="J177" s="64"/>
      <c r="K177" s="64"/>
      <c r="L177" s="41"/>
      <c r="M177" s="35"/>
      <c r="O177" s="35"/>
      <c r="P177" s="35"/>
      <c r="Q177" s="35"/>
      <c r="R177" s="35"/>
      <c r="S177" s="35"/>
      <c r="T177" s="35"/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</row>
  </sheetData>
  <sheetProtection sheet="1" autoFilter="0" formatColumns="0" formatRows="0" objects="1" scenarios="1" spinCount="100000" saltValue="h9ow4TWHGd5rR1cyCXXS36HeBR/oKPOP9PyCxvjykcWHSJEEl9rNHNjb7el+DsqDl5RbDc0ejHywBixZtDBGHA==" hashValue="XKULNtC6cOsV6IVwvDpjValJPdJD5yRSblIP89MvWNv0sItG1nZWuuv8X3Oa8BiyC/qSZDziwSh3yOZX2FFYQA==" algorithmName="SHA-512" password="CC35"/>
  <autoFilter ref="C115:K176"/>
  <mergeCells count="9">
    <mergeCell ref="E7:H7"/>
    <mergeCell ref="E9:H9"/>
    <mergeCell ref="E18:H18"/>
    <mergeCell ref="E27:H27"/>
    <mergeCell ref="E85:H85"/>
    <mergeCell ref="E87:H87"/>
    <mergeCell ref="E106:H106"/>
    <mergeCell ref="E108:H108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4" t="s">
        <v>91</v>
      </c>
    </row>
    <row r="3" s="1" customFormat="1" ht="6.96" customHeight="1">
      <c r="B3" s="133"/>
      <c r="C3" s="134"/>
      <c r="D3" s="134"/>
      <c r="E3" s="134"/>
      <c r="F3" s="134"/>
      <c r="G3" s="134"/>
      <c r="H3" s="134"/>
      <c r="I3" s="134"/>
      <c r="J3" s="134"/>
      <c r="K3" s="134"/>
      <c r="L3" s="17"/>
      <c r="AT3" s="14" t="s">
        <v>85</v>
      </c>
    </row>
    <row r="4" s="1" customFormat="1" ht="24.96" customHeight="1">
      <c r="B4" s="17"/>
      <c r="D4" s="135" t="s">
        <v>104</v>
      </c>
      <c r="L4" s="17"/>
      <c r="M4" s="136" t="s">
        <v>10</v>
      </c>
      <c r="AT4" s="14" t="s">
        <v>4</v>
      </c>
    </row>
    <row r="5" s="1" customFormat="1" ht="6.96" customHeight="1">
      <c r="B5" s="17"/>
      <c r="L5" s="17"/>
    </row>
    <row r="6" s="1" customFormat="1" ht="12" customHeight="1">
      <c r="B6" s="17"/>
      <c r="D6" s="137" t="s">
        <v>16</v>
      </c>
      <c r="L6" s="17"/>
    </row>
    <row r="7" s="1" customFormat="1" ht="16.5" customHeight="1">
      <c r="B7" s="17"/>
      <c r="E7" s="138" t="str">
        <f>'Rekapitulace stavby'!K6</f>
        <v>OPTAK - Zlínský kraj</v>
      </c>
      <c r="F7" s="137"/>
      <c r="G7" s="137"/>
      <c r="H7" s="137"/>
      <c r="L7" s="17"/>
    </row>
    <row r="8" s="2" customFormat="1" ht="12" customHeight="1">
      <c r="A8" s="35"/>
      <c r="B8" s="41"/>
      <c r="C8" s="35"/>
      <c r="D8" s="137" t="s">
        <v>105</v>
      </c>
      <c r="E8" s="35"/>
      <c r="F8" s="35"/>
      <c r="G8" s="35"/>
      <c r="H8" s="35"/>
      <c r="I8" s="35"/>
      <c r="J8" s="35"/>
      <c r="K8" s="35"/>
      <c r="L8" s="60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="2" customFormat="1" ht="16.5" customHeight="1">
      <c r="A9" s="35"/>
      <c r="B9" s="41"/>
      <c r="C9" s="35"/>
      <c r="D9" s="35"/>
      <c r="E9" s="139" t="s">
        <v>278</v>
      </c>
      <c r="F9" s="35"/>
      <c r="G9" s="35"/>
      <c r="H9" s="35"/>
      <c r="I9" s="35"/>
      <c r="J9" s="35"/>
      <c r="K9" s="35"/>
      <c r="L9" s="60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="2" customFormat="1">
      <c r="A10" s="35"/>
      <c r="B10" s="41"/>
      <c r="C10" s="35"/>
      <c r="D10" s="35"/>
      <c r="E10" s="35"/>
      <c r="F10" s="35"/>
      <c r="G10" s="35"/>
      <c r="H10" s="35"/>
      <c r="I10" s="35"/>
      <c r="J10" s="35"/>
      <c r="K10" s="35"/>
      <c r="L10" s="60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="2" customFormat="1" ht="12" customHeight="1">
      <c r="A11" s="35"/>
      <c r="B11" s="41"/>
      <c r="C11" s="35"/>
      <c r="D11" s="137" t="s">
        <v>18</v>
      </c>
      <c r="E11" s="35"/>
      <c r="F11" s="140" t="s">
        <v>1</v>
      </c>
      <c r="G11" s="35"/>
      <c r="H11" s="35"/>
      <c r="I11" s="137" t="s">
        <v>19</v>
      </c>
      <c r="J11" s="140" t="s">
        <v>1</v>
      </c>
      <c r="K11" s="35"/>
      <c r="L11" s="60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="2" customFormat="1" ht="12" customHeight="1">
      <c r="A12" s="35"/>
      <c r="B12" s="41"/>
      <c r="C12" s="35"/>
      <c r="D12" s="137" t="s">
        <v>20</v>
      </c>
      <c r="E12" s="35"/>
      <c r="F12" s="140" t="s">
        <v>21</v>
      </c>
      <c r="G12" s="35"/>
      <c r="H12" s="35"/>
      <c r="I12" s="137" t="s">
        <v>22</v>
      </c>
      <c r="J12" s="141" t="str">
        <f>'Rekapitulace stavby'!AN8</f>
        <v>10. 12. 2024</v>
      </c>
      <c r="K12" s="35"/>
      <c r="L12" s="60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="2" customFormat="1" ht="10.8" customHeight="1">
      <c r="A13" s="35"/>
      <c r="B13" s="41"/>
      <c r="C13" s="35"/>
      <c r="D13" s="35"/>
      <c r="E13" s="35"/>
      <c r="F13" s="35"/>
      <c r="G13" s="35"/>
      <c r="H13" s="35"/>
      <c r="I13" s="35"/>
      <c r="J13" s="35"/>
      <c r="K13" s="35"/>
      <c r="L13" s="60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="2" customFormat="1" ht="12" customHeight="1">
      <c r="A14" s="35"/>
      <c r="B14" s="41"/>
      <c r="C14" s="35"/>
      <c r="D14" s="137" t="s">
        <v>24</v>
      </c>
      <c r="E14" s="35"/>
      <c r="F14" s="35"/>
      <c r="G14" s="35"/>
      <c r="H14" s="35"/>
      <c r="I14" s="137" t="s">
        <v>25</v>
      </c>
      <c r="J14" s="140" t="s">
        <v>1</v>
      </c>
      <c r="K14" s="35"/>
      <c r="L14" s="60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="2" customFormat="1" ht="18" customHeight="1">
      <c r="A15" s="35"/>
      <c r="B15" s="41"/>
      <c r="C15" s="35"/>
      <c r="D15" s="35"/>
      <c r="E15" s="140" t="s">
        <v>26</v>
      </c>
      <c r="F15" s="35"/>
      <c r="G15" s="35"/>
      <c r="H15" s="35"/>
      <c r="I15" s="137" t="s">
        <v>27</v>
      </c>
      <c r="J15" s="140" t="s">
        <v>1</v>
      </c>
      <c r="K15" s="35"/>
      <c r="L15" s="60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="2" customFormat="1" ht="6.96" customHeight="1">
      <c r="A16" s="35"/>
      <c r="B16" s="41"/>
      <c r="C16" s="35"/>
      <c r="D16" s="35"/>
      <c r="E16" s="35"/>
      <c r="F16" s="35"/>
      <c r="G16" s="35"/>
      <c r="H16" s="35"/>
      <c r="I16" s="35"/>
      <c r="J16" s="35"/>
      <c r="K16" s="35"/>
      <c r="L16" s="60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="2" customFormat="1" ht="12" customHeight="1">
      <c r="A17" s="35"/>
      <c r="B17" s="41"/>
      <c r="C17" s="35"/>
      <c r="D17" s="137" t="s">
        <v>28</v>
      </c>
      <c r="E17" s="35"/>
      <c r="F17" s="35"/>
      <c r="G17" s="35"/>
      <c r="H17" s="35"/>
      <c r="I17" s="137" t="s">
        <v>25</v>
      </c>
      <c r="J17" s="30" t="str">
        <f>'Rekapitulace stavby'!AN13</f>
        <v>Vyplň údaj</v>
      </c>
      <c r="K17" s="35"/>
      <c r="L17" s="60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="2" customFormat="1" ht="18" customHeight="1">
      <c r="A18" s="35"/>
      <c r="B18" s="41"/>
      <c r="C18" s="35"/>
      <c r="D18" s="35"/>
      <c r="E18" s="30" t="str">
        <f>'Rekapitulace stavby'!E14</f>
        <v>Vyplň údaj</v>
      </c>
      <c r="F18" s="140"/>
      <c r="G18" s="140"/>
      <c r="H18" s="140"/>
      <c r="I18" s="137" t="s">
        <v>27</v>
      </c>
      <c r="J18" s="30" t="str">
        <f>'Rekapitulace stavby'!AN14</f>
        <v>Vyplň údaj</v>
      </c>
      <c r="K18" s="35"/>
      <c r="L18" s="60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="2" customFormat="1" ht="6.96" customHeight="1">
      <c r="A19" s="35"/>
      <c r="B19" s="41"/>
      <c r="C19" s="35"/>
      <c r="D19" s="35"/>
      <c r="E19" s="35"/>
      <c r="F19" s="35"/>
      <c r="G19" s="35"/>
      <c r="H19" s="35"/>
      <c r="I19" s="35"/>
      <c r="J19" s="35"/>
      <c r="K19" s="35"/>
      <c r="L19" s="60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="2" customFormat="1" ht="12" customHeight="1">
      <c r="A20" s="35"/>
      <c r="B20" s="41"/>
      <c r="C20" s="35"/>
      <c r="D20" s="137" t="s">
        <v>30</v>
      </c>
      <c r="E20" s="35"/>
      <c r="F20" s="35"/>
      <c r="G20" s="35"/>
      <c r="H20" s="35"/>
      <c r="I20" s="137" t="s">
        <v>25</v>
      </c>
      <c r="J20" s="140" t="s">
        <v>1</v>
      </c>
      <c r="K20" s="35"/>
      <c r="L20" s="60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="2" customFormat="1" ht="18" customHeight="1">
      <c r="A21" s="35"/>
      <c r="B21" s="41"/>
      <c r="C21" s="35"/>
      <c r="D21" s="35"/>
      <c r="E21" s="140" t="s">
        <v>26</v>
      </c>
      <c r="F21" s="35"/>
      <c r="G21" s="35"/>
      <c r="H21" s="35"/>
      <c r="I21" s="137" t="s">
        <v>27</v>
      </c>
      <c r="J21" s="140" t="s">
        <v>1</v>
      </c>
      <c r="K21" s="35"/>
      <c r="L21" s="60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="2" customFormat="1" ht="6.96" customHeight="1">
      <c r="A22" s="35"/>
      <c r="B22" s="41"/>
      <c r="C22" s="35"/>
      <c r="D22" s="35"/>
      <c r="E22" s="35"/>
      <c r="F22" s="35"/>
      <c r="G22" s="35"/>
      <c r="H22" s="35"/>
      <c r="I22" s="35"/>
      <c r="J22" s="35"/>
      <c r="K22" s="35"/>
      <c r="L22" s="60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="2" customFormat="1" ht="12" customHeight="1">
      <c r="A23" s="35"/>
      <c r="B23" s="41"/>
      <c r="C23" s="35"/>
      <c r="D23" s="137" t="s">
        <v>32</v>
      </c>
      <c r="E23" s="35"/>
      <c r="F23" s="35"/>
      <c r="G23" s="35"/>
      <c r="H23" s="35"/>
      <c r="I23" s="137" t="s">
        <v>25</v>
      </c>
      <c r="J23" s="140" t="s">
        <v>1</v>
      </c>
      <c r="K23" s="35"/>
      <c r="L23" s="60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="2" customFormat="1" ht="18" customHeight="1">
      <c r="A24" s="35"/>
      <c r="B24" s="41"/>
      <c r="C24" s="35"/>
      <c r="D24" s="35"/>
      <c r="E24" s="140" t="s">
        <v>33</v>
      </c>
      <c r="F24" s="35"/>
      <c r="G24" s="35"/>
      <c r="H24" s="35"/>
      <c r="I24" s="137" t="s">
        <v>27</v>
      </c>
      <c r="J24" s="140" t="s">
        <v>1</v>
      </c>
      <c r="K24" s="35"/>
      <c r="L24" s="60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="2" customFormat="1" ht="6.96" customHeight="1">
      <c r="A25" s="35"/>
      <c r="B25" s="41"/>
      <c r="C25" s="35"/>
      <c r="D25" s="35"/>
      <c r="E25" s="35"/>
      <c r="F25" s="35"/>
      <c r="G25" s="35"/>
      <c r="H25" s="35"/>
      <c r="I25" s="35"/>
      <c r="J25" s="35"/>
      <c r="K25" s="35"/>
      <c r="L25" s="60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="2" customFormat="1" ht="12" customHeight="1">
      <c r="A26" s="35"/>
      <c r="B26" s="41"/>
      <c r="C26" s="35"/>
      <c r="D26" s="137" t="s">
        <v>34</v>
      </c>
      <c r="E26" s="35"/>
      <c r="F26" s="35"/>
      <c r="G26" s="35"/>
      <c r="H26" s="35"/>
      <c r="I26" s="35"/>
      <c r="J26" s="35"/>
      <c r="K26" s="35"/>
      <c r="L26" s="60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="8" customFormat="1" ht="16.5" customHeight="1">
      <c r="A27" s="142"/>
      <c r="B27" s="143"/>
      <c r="C27" s="142"/>
      <c r="D27" s="142"/>
      <c r="E27" s="144" t="s">
        <v>1</v>
      </c>
      <c r="F27" s="144"/>
      <c r="G27" s="144"/>
      <c r="H27" s="144"/>
      <c r="I27" s="142"/>
      <c r="J27" s="142"/>
      <c r="K27" s="142"/>
      <c r="L27" s="145"/>
      <c r="S27" s="142"/>
      <c r="T27" s="142"/>
      <c r="U27" s="142"/>
      <c r="V27" s="142"/>
      <c r="W27" s="142"/>
      <c r="X27" s="142"/>
      <c r="Y27" s="142"/>
      <c r="Z27" s="142"/>
      <c r="AA27" s="142"/>
      <c r="AB27" s="142"/>
      <c r="AC27" s="142"/>
      <c r="AD27" s="142"/>
      <c r="AE27" s="142"/>
    </row>
    <row r="28" s="2" customFormat="1" ht="6.96" customHeight="1">
      <c r="A28" s="35"/>
      <c r="B28" s="41"/>
      <c r="C28" s="35"/>
      <c r="D28" s="35"/>
      <c r="E28" s="35"/>
      <c r="F28" s="35"/>
      <c r="G28" s="35"/>
      <c r="H28" s="35"/>
      <c r="I28" s="35"/>
      <c r="J28" s="35"/>
      <c r="K28" s="35"/>
      <c r="L28" s="60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="2" customFormat="1" ht="6.96" customHeight="1">
      <c r="A29" s="35"/>
      <c r="B29" s="41"/>
      <c r="C29" s="35"/>
      <c r="D29" s="146"/>
      <c r="E29" s="146"/>
      <c r="F29" s="146"/>
      <c r="G29" s="146"/>
      <c r="H29" s="146"/>
      <c r="I29" s="146"/>
      <c r="J29" s="146"/>
      <c r="K29" s="146"/>
      <c r="L29" s="60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="2" customFormat="1" ht="25.44" customHeight="1">
      <c r="A30" s="35"/>
      <c r="B30" s="41"/>
      <c r="C30" s="35"/>
      <c r="D30" s="147" t="s">
        <v>35</v>
      </c>
      <c r="E30" s="35"/>
      <c r="F30" s="35"/>
      <c r="G30" s="35"/>
      <c r="H30" s="35"/>
      <c r="I30" s="35"/>
      <c r="J30" s="148">
        <f>ROUND(J116, 2)</f>
        <v>0</v>
      </c>
      <c r="K30" s="35"/>
      <c r="L30" s="60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="2" customFormat="1" ht="6.96" customHeight="1">
      <c r="A31" s="35"/>
      <c r="B31" s="41"/>
      <c r="C31" s="35"/>
      <c r="D31" s="146"/>
      <c r="E31" s="146"/>
      <c r="F31" s="146"/>
      <c r="G31" s="146"/>
      <c r="H31" s="146"/>
      <c r="I31" s="146"/>
      <c r="J31" s="146"/>
      <c r="K31" s="146"/>
      <c r="L31" s="60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="2" customFormat="1" ht="14.4" customHeight="1">
      <c r="A32" s="35"/>
      <c r="B32" s="41"/>
      <c r="C32" s="35"/>
      <c r="D32" s="35"/>
      <c r="E32" s="35"/>
      <c r="F32" s="149" t="s">
        <v>37</v>
      </c>
      <c r="G32" s="35"/>
      <c r="H32" s="35"/>
      <c r="I32" s="149" t="s">
        <v>36</v>
      </c>
      <c r="J32" s="149" t="s">
        <v>38</v>
      </c>
      <c r="K32" s="35"/>
      <c r="L32" s="60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="2" customFormat="1" ht="14.4" customHeight="1">
      <c r="A33" s="35"/>
      <c r="B33" s="41"/>
      <c r="C33" s="35"/>
      <c r="D33" s="150" t="s">
        <v>39</v>
      </c>
      <c r="E33" s="137" t="s">
        <v>40</v>
      </c>
      <c r="F33" s="151">
        <f>ROUND((SUM(BE116:BE179)),  2)</f>
        <v>0</v>
      </c>
      <c r="G33" s="35"/>
      <c r="H33" s="35"/>
      <c r="I33" s="152">
        <v>0.20999999999999999</v>
      </c>
      <c r="J33" s="151">
        <f>ROUND(((SUM(BE116:BE179))*I33),  2)</f>
        <v>0</v>
      </c>
      <c r="K33" s="35"/>
      <c r="L33" s="60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="2" customFormat="1" ht="14.4" customHeight="1">
      <c r="A34" s="35"/>
      <c r="B34" s="41"/>
      <c r="C34" s="35"/>
      <c r="D34" s="35"/>
      <c r="E34" s="137" t="s">
        <v>41</v>
      </c>
      <c r="F34" s="151">
        <f>ROUND((SUM(BF116:BF179)),  2)</f>
        <v>0</v>
      </c>
      <c r="G34" s="35"/>
      <c r="H34" s="35"/>
      <c r="I34" s="152">
        <v>0.12</v>
      </c>
      <c r="J34" s="151">
        <f>ROUND(((SUM(BF116:BF179))*I34),  2)</f>
        <v>0</v>
      </c>
      <c r="K34" s="35"/>
      <c r="L34" s="60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hidden="1" s="2" customFormat="1" ht="14.4" customHeight="1">
      <c r="A35" s="35"/>
      <c r="B35" s="41"/>
      <c r="C35" s="35"/>
      <c r="D35" s="35"/>
      <c r="E35" s="137" t="s">
        <v>42</v>
      </c>
      <c r="F35" s="151">
        <f>ROUND((SUM(BG116:BG179)),  2)</f>
        <v>0</v>
      </c>
      <c r="G35" s="35"/>
      <c r="H35" s="35"/>
      <c r="I35" s="152">
        <v>0.20999999999999999</v>
      </c>
      <c r="J35" s="151">
        <f>0</f>
        <v>0</v>
      </c>
      <c r="K35" s="35"/>
      <c r="L35" s="60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hidden="1" s="2" customFormat="1" ht="14.4" customHeight="1">
      <c r="A36" s="35"/>
      <c r="B36" s="41"/>
      <c r="C36" s="35"/>
      <c r="D36" s="35"/>
      <c r="E36" s="137" t="s">
        <v>43</v>
      </c>
      <c r="F36" s="151">
        <f>ROUND((SUM(BH116:BH179)),  2)</f>
        <v>0</v>
      </c>
      <c r="G36" s="35"/>
      <c r="H36" s="35"/>
      <c r="I36" s="152">
        <v>0.12</v>
      </c>
      <c r="J36" s="151">
        <f>0</f>
        <v>0</v>
      </c>
      <c r="K36" s="35"/>
      <c r="L36" s="60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hidden="1" s="2" customFormat="1" ht="14.4" customHeight="1">
      <c r="A37" s="35"/>
      <c r="B37" s="41"/>
      <c r="C37" s="35"/>
      <c r="D37" s="35"/>
      <c r="E37" s="137" t="s">
        <v>44</v>
      </c>
      <c r="F37" s="151">
        <f>ROUND((SUM(BI116:BI179)),  2)</f>
        <v>0</v>
      </c>
      <c r="G37" s="35"/>
      <c r="H37" s="35"/>
      <c r="I37" s="152">
        <v>0</v>
      </c>
      <c r="J37" s="151">
        <f>0</f>
        <v>0</v>
      </c>
      <c r="K37" s="35"/>
      <c r="L37" s="60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="2" customFormat="1" ht="6.96" customHeight="1">
      <c r="A38" s="35"/>
      <c r="B38" s="41"/>
      <c r="C38" s="35"/>
      <c r="D38" s="35"/>
      <c r="E38" s="35"/>
      <c r="F38" s="35"/>
      <c r="G38" s="35"/>
      <c r="H38" s="35"/>
      <c r="I38" s="35"/>
      <c r="J38" s="35"/>
      <c r="K38" s="35"/>
      <c r="L38" s="60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="2" customFormat="1" ht="25.44" customHeight="1">
      <c r="A39" s="35"/>
      <c r="B39" s="41"/>
      <c r="C39" s="153"/>
      <c r="D39" s="154" t="s">
        <v>45</v>
      </c>
      <c r="E39" s="155"/>
      <c r="F39" s="155"/>
      <c r="G39" s="156" t="s">
        <v>46</v>
      </c>
      <c r="H39" s="157" t="s">
        <v>47</v>
      </c>
      <c r="I39" s="155"/>
      <c r="J39" s="158">
        <f>SUM(J30:J37)</f>
        <v>0</v>
      </c>
      <c r="K39" s="159"/>
      <c r="L39" s="60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="2" customFormat="1" ht="14.4" customHeight="1">
      <c r="A40" s="35"/>
      <c r="B40" s="41"/>
      <c r="C40" s="35"/>
      <c r="D40" s="35"/>
      <c r="E40" s="35"/>
      <c r="F40" s="35"/>
      <c r="G40" s="35"/>
      <c r="H40" s="35"/>
      <c r="I40" s="35"/>
      <c r="J40" s="35"/>
      <c r="K40" s="35"/>
      <c r="L40" s="60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="1" customFormat="1" ht="14.4" customHeight="1">
      <c r="B41" s="17"/>
      <c r="L41" s="17"/>
    </row>
    <row r="42" s="1" customFormat="1" ht="14.4" customHeight="1">
      <c r="B42" s="17"/>
      <c r="L42" s="17"/>
    </row>
    <row r="43" s="1" customFormat="1" ht="14.4" customHeight="1">
      <c r="B43" s="17"/>
      <c r="L43" s="17"/>
    </row>
    <row r="44" s="1" customFormat="1" ht="14.4" customHeight="1">
      <c r="B44" s="17"/>
      <c r="L44" s="17"/>
    </row>
    <row r="45" s="1" customFormat="1" ht="14.4" customHeight="1">
      <c r="B45" s="17"/>
      <c r="L45" s="17"/>
    </row>
    <row r="46" s="1" customFormat="1" ht="14.4" customHeight="1">
      <c r="B46" s="17"/>
      <c r="L46" s="17"/>
    </row>
    <row r="47" s="1" customFormat="1" ht="14.4" customHeight="1">
      <c r="B47" s="17"/>
      <c r="L47" s="17"/>
    </row>
    <row r="48" s="1" customFormat="1" ht="14.4" customHeight="1">
      <c r="B48" s="17"/>
      <c r="L48" s="17"/>
    </row>
    <row r="49" s="1" customFormat="1" ht="14.4" customHeight="1">
      <c r="B49" s="17"/>
      <c r="L49" s="17"/>
    </row>
    <row r="50" s="2" customFormat="1" ht="14.4" customHeight="1">
      <c r="B50" s="60"/>
      <c r="D50" s="160" t="s">
        <v>48</v>
      </c>
      <c r="E50" s="161"/>
      <c r="F50" s="161"/>
      <c r="G50" s="160" t="s">
        <v>49</v>
      </c>
      <c r="H50" s="161"/>
      <c r="I50" s="161"/>
      <c r="J50" s="161"/>
      <c r="K50" s="161"/>
      <c r="L50" s="60"/>
    </row>
    <row r="51">
      <c r="B51" s="17"/>
      <c r="L51" s="17"/>
    </row>
    <row r="52">
      <c r="B52" s="17"/>
      <c r="L52" s="17"/>
    </row>
    <row r="53">
      <c r="B53" s="17"/>
      <c r="L53" s="17"/>
    </row>
    <row r="54">
      <c r="B54" s="17"/>
      <c r="L54" s="17"/>
    </row>
    <row r="55">
      <c r="B55" s="17"/>
      <c r="L55" s="17"/>
    </row>
    <row r="56">
      <c r="B56" s="17"/>
      <c r="L56" s="17"/>
    </row>
    <row r="57">
      <c r="B57" s="17"/>
      <c r="L57" s="17"/>
    </row>
    <row r="58">
      <c r="B58" s="17"/>
      <c r="L58" s="17"/>
    </row>
    <row r="59">
      <c r="B59" s="17"/>
      <c r="L59" s="17"/>
    </row>
    <row r="60">
      <c r="B60" s="17"/>
      <c r="L60" s="17"/>
    </row>
    <row r="61" s="2" customFormat="1">
      <c r="A61" s="35"/>
      <c r="B61" s="41"/>
      <c r="C61" s="35"/>
      <c r="D61" s="162" t="s">
        <v>50</v>
      </c>
      <c r="E61" s="163"/>
      <c r="F61" s="164" t="s">
        <v>51</v>
      </c>
      <c r="G61" s="162" t="s">
        <v>50</v>
      </c>
      <c r="H61" s="163"/>
      <c r="I61" s="163"/>
      <c r="J61" s="165" t="s">
        <v>51</v>
      </c>
      <c r="K61" s="163"/>
      <c r="L61" s="60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>
      <c r="B62" s="17"/>
      <c r="L62" s="17"/>
    </row>
    <row r="63">
      <c r="B63" s="17"/>
      <c r="L63" s="17"/>
    </row>
    <row r="64">
      <c r="B64" s="17"/>
      <c r="L64" s="17"/>
    </row>
    <row r="65" s="2" customFormat="1">
      <c r="A65" s="35"/>
      <c r="B65" s="41"/>
      <c r="C65" s="35"/>
      <c r="D65" s="160" t="s">
        <v>52</v>
      </c>
      <c r="E65" s="166"/>
      <c r="F65" s="166"/>
      <c r="G65" s="160" t="s">
        <v>53</v>
      </c>
      <c r="H65" s="166"/>
      <c r="I65" s="166"/>
      <c r="J65" s="166"/>
      <c r="K65" s="166"/>
      <c r="L65" s="60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>
      <c r="B66" s="17"/>
      <c r="L66" s="17"/>
    </row>
    <row r="67">
      <c r="B67" s="17"/>
      <c r="L67" s="17"/>
    </row>
    <row r="68">
      <c r="B68" s="17"/>
      <c r="L68" s="17"/>
    </row>
    <row r="69">
      <c r="B69" s="17"/>
      <c r="L69" s="17"/>
    </row>
    <row r="70">
      <c r="B70" s="17"/>
      <c r="L70" s="17"/>
    </row>
    <row r="71">
      <c r="B71" s="17"/>
      <c r="L71" s="17"/>
    </row>
    <row r="72">
      <c r="B72" s="17"/>
      <c r="L72" s="17"/>
    </row>
    <row r="73">
      <c r="B73" s="17"/>
      <c r="L73" s="17"/>
    </row>
    <row r="74">
      <c r="B74" s="17"/>
      <c r="L74" s="17"/>
    </row>
    <row r="75">
      <c r="B75" s="17"/>
      <c r="L75" s="17"/>
    </row>
    <row r="76" s="2" customFormat="1">
      <c r="A76" s="35"/>
      <c r="B76" s="41"/>
      <c r="C76" s="35"/>
      <c r="D76" s="162" t="s">
        <v>50</v>
      </c>
      <c r="E76" s="163"/>
      <c r="F76" s="164" t="s">
        <v>51</v>
      </c>
      <c r="G76" s="162" t="s">
        <v>50</v>
      </c>
      <c r="H76" s="163"/>
      <c r="I76" s="163"/>
      <c r="J76" s="165" t="s">
        <v>51</v>
      </c>
      <c r="K76" s="163"/>
      <c r="L76" s="60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="2" customFormat="1" ht="14.4" customHeight="1">
      <c r="A77" s="35"/>
      <c r="B77" s="167"/>
      <c r="C77" s="168"/>
      <c r="D77" s="168"/>
      <c r="E77" s="168"/>
      <c r="F77" s="168"/>
      <c r="G77" s="168"/>
      <c r="H77" s="168"/>
      <c r="I77" s="168"/>
      <c r="J77" s="168"/>
      <c r="K77" s="168"/>
      <c r="L77" s="60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hidden="1" s="2" customFormat="1" ht="6.96" customHeight="1">
      <c r="A81" s="35"/>
      <c r="B81" s="169"/>
      <c r="C81" s="170"/>
      <c r="D81" s="170"/>
      <c r="E81" s="170"/>
      <c r="F81" s="170"/>
      <c r="G81" s="170"/>
      <c r="H81" s="170"/>
      <c r="I81" s="170"/>
      <c r="J81" s="170"/>
      <c r="K81" s="170"/>
      <c r="L81" s="60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hidden="1" s="2" customFormat="1" ht="24.96" customHeight="1">
      <c r="A82" s="35"/>
      <c r="B82" s="36"/>
      <c r="C82" s="20" t="s">
        <v>107</v>
      </c>
      <c r="D82" s="37"/>
      <c r="E82" s="37"/>
      <c r="F82" s="37"/>
      <c r="G82" s="37"/>
      <c r="H82" s="37"/>
      <c r="I82" s="37"/>
      <c r="J82" s="37"/>
      <c r="K82" s="37"/>
      <c r="L82" s="60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hidden="1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60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hidden="1" s="2" customFormat="1" ht="12" customHeight="1">
      <c r="A84" s="35"/>
      <c r="B84" s="36"/>
      <c r="C84" s="29" t="s">
        <v>16</v>
      </c>
      <c r="D84" s="37"/>
      <c r="E84" s="37"/>
      <c r="F84" s="37"/>
      <c r="G84" s="37"/>
      <c r="H84" s="37"/>
      <c r="I84" s="37"/>
      <c r="J84" s="37"/>
      <c r="K84" s="37"/>
      <c r="L84" s="60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hidden="1" s="2" customFormat="1" ht="16.5" customHeight="1">
      <c r="A85" s="35"/>
      <c r="B85" s="36"/>
      <c r="C85" s="37"/>
      <c r="D85" s="37"/>
      <c r="E85" s="171" t="str">
        <f>E7</f>
        <v>OPTAK - Zlínský kraj</v>
      </c>
      <c r="F85" s="29"/>
      <c r="G85" s="29"/>
      <c r="H85" s="29"/>
      <c r="I85" s="37"/>
      <c r="J85" s="37"/>
      <c r="K85" s="37"/>
      <c r="L85" s="60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hidden="1" s="2" customFormat="1" ht="12" customHeight="1">
      <c r="A86" s="35"/>
      <c r="B86" s="36"/>
      <c r="C86" s="29" t="s">
        <v>105</v>
      </c>
      <c r="D86" s="37"/>
      <c r="E86" s="37"/>
      <c r="F86" s="37"/>
      <c r="G86" s="37"/>
      <c r="H86" s="37"/>
      <c r="I86" s="37"/>
      <c r="J86" s="37"/>
      <c r="K86" s="37"/>
      <c r="L86" s="60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hidden="1" s="2" customFormat="1" ht="16.5" customHeight="1">
      <c r="A87" s="35"/>
      <c r="B87" s="36"/>
      <c r="C87" s="37"/>
      <c r="D87" s="37"/>
      <c r="E87" s="73" t="str">
        <f>E9</f>
        <v>04-05 - Tlumačov</v>
      </c>
      <c r="F87" s="37"/>
      <c r="G87" s="37"/>
      <c r="H87" s="37"/>
      <c r="I87" s="37"/>
      <c r="J87" s="37"/>
      <c r="K87" s="37"/>
      <c r="L87" s="60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hidden="1" s="2" customFormat="1" ht="6.96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60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hidden="1" s="2" customFormat="1" ht="12" customHeight="1">
      <c r="A89" s="35"/>
      <c r="B89" s="36"/>
      <c r="C89" s="29" t="s">
        <v>20</v>
      </c>
      <c r="D89" s="37"/>
      <c r="E89" s="37"/>
      <c r="F89" s="24" t="str">
        <f>F12</f>
        <v>SEE Olomouc</v>
      </c>
      <c r="G89" s="37"/>
      <c r="H89" s="37"/>
      <c r="I89" s="29" t="s">
        <v>22</v>
      </c>
      <c r="J89" s="76" t="str">
        <f>IF(J12="","",J12)</f>
        <v>10. 12. 2024</v>
      </c>
      <c r="K89" s="37"/>
      <c r="L89" s="60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hidden="1" s="2" customFormat="1" ht="6.96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60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hidden="1" s="2" customFormat="1" ht="15.15" customHeight="1">
      <c r="A91" s="35"/>
      <c r="B91" s="36"/>
      <c r="C91" s="29" t="s">
        <v>24</v>
      </c>
      <c r="D91" s="37"/>
      <c r="E91" s="37"/>
      <c r="F91" s="24" t="str">
        <f>E15</f>
        <v xml:space="preserve"> </v>
      </c>
      <c r="G91" s="37"/>
      <c r="H91" s="37"/>
      <c r="I91" s="29" t="s">
        <v>30</v>
      </c>
      <c r="J91" s="33" t="str">
        <f>E21</f>
        <v xml:space="preserve"> </v>
      </c>
      <c r="K91" s="37"/>
      <c r="L91" s="60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hidden="1" s="2" customFormat="1" ht="15.15" customHeight="1">
      <c r="A92" s="35"/>
      <c r="B92" s="36"/>
      <c r="C92" s="29" t="s">
        <v>28</v>
      </c>
      <c r="D92" s="37"/>
      <c r="E92" s="37"/>
      <c r="F92" s="24" t="str">
        <f>IF(E18="","",E18)</f>
        <v>Vyplň údaj</v>
      </c>
      <c r="G92" s="37"/>
      <c r="H92" s="37"/>
      <c r="I92" s="29" t="s">
        <v>32</v>
      </c>
      <c r="J92" s="33" t="str">
        <f>E24</f>
        <v>Ing. Petr Zajíček</v>
      </c>
      <c r="K92" s="37"/>
      <c r="L92" s="60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hidden="1" s="2" customFormat="1" ht="10.32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60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hidden="1" s="2" customFormat="1" ht="29.28" customHeight="1">
      <c r="A94" s="35"/>
      <c r="B94" s="36"/>
      <c r="C94" s="172" t="s">
        <v>108</v>
      </c>
      <c r="D94" s="173"/>
      <c r="E94" s="173"/>
      <c r="F94" s="173"/>
      <c r="G94" s="173"/>
      <c r="H94" s="173"/>
      <c r="I94" s="173"/>
      <c r="J94" s="174" t="s">
        <v>109</v>
      </c>
      <c r="K94" s="173"/>
      <c r="L94" s="60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hidden="1" s="2" customFormat="1" ht="10.32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60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hidden="1" s="2" customFormat="1" ht="22.8" customHeight="1">
      <c r="A96" s="35"/>
      <c r="B96" s="36"/>
      <c r="C96" s="175" t="s">
        <v>110</v>
      </c>
      <c r="D96" s="37"/>
      <c r="E96" s="37"/>
      <c r="F96" s="37"/>
      <c r="G96" s="37"/>
      <c r="H96" s="37"/>
      <c r="I96" s="37"/>
      <c r="J96" s="107">
        <f>J116</f>
        <v>0</v>
      </c>
      <c r="K96" s="37"/>
      <c r="L96" s="60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4" t="s">
        <v>111</v>
      </c>
    </row>
    <row r="97" hidden="1" s="2" customFormat="1" ht="21.84" customHeight="1">
      <c r="A97" s="35"/>
      <c r="B97" s="36"/>
      <c r="C97" s="37"/>
      <c r="D97" s="37"/>
      <c r="E97" s="37"/>
      <c r="F97" s="37"/>
      <c r="G97" s="37"/>
      <c r="H97" s="37"/>
      <c r="I97" s="37"/>
      <c r="J97" s="37"/>
      <c r="K97" s="37"/>
      <c r="L97" s="60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</row>
    <row r="98" hidden="1" s="2" customFormat="1" ht="6.96" customHeight="1">
      <c r="A98" s="35"/>
      <c r="B98" s="63"/>
      <c r="C98" s="64"/>
      <c r="D98" s="64"/>
      <c r="E98" s="64"/>
      <c r="F98" s="64"/>
      <c r="G98" s="64"/>
      <c r="H98" s="64"/>
      <c r="I98" s="64"/>
      <c r="J98" s="64"/>
      <c r="K98" s="64"/>
      <c r="L98" s="60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</row>
    <row r="99" hidden="1"/>
    <row r="100" hidden="1"/>
    <row r="101" hidden="1"/>
    <row r="102" s="2" customFormat="1" ht="6.96" customHeight="1">
      <c r="A102" s="35"/>
      <c r="B102" s="65"/>
      <c r="C102" s="66"/>
      <c r="D102" s="66"/>
      <c r="E102" s="66"/>
      <c r="F102" s="66"/>
      <c r="G102" s="66"/>
      <c r="H102" s="66"/>
      <c r="I102" s="66"/>
      <c r="J102" s="66"/>
      <c r="K102" s="66"/>
      <c r="L102" s="60"/>
      <c r="S102" s="35"/>
      <c r="T102" s="35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</row>
    <row r="103" s="2" customFormat="1" ht="24.96" customHeight="1">
      <c r="A103" s="35"/>
      <c r="B103" s="36"/>
      <c r="C103" s="20" t="s">
        <v>112</v>
      </c>
      <c r="D103" s="37"/>
      <c r="E103" s="37"/>
      <c r="F103" s="37"/>
      <c r="G103" s="37"/>
      <c r="H103" s="37"/>
      <c r="I103" s="37"/>
      <c r="J103" s="37"/>
      <c r="K103" s="37"/>
      <c r="L103" s="60"/>
      <c r="S103" s="35"/>
      <c r="T103" s="35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</row>
    <row r="104" s="2" customFormat="1" ht="6.96" customHeight="1">
      <c r="A104" s="35"/>
      <c r="B104" s="36"/>
      <c r="C104" s="37"/>
      <c r="D104" s="37"/>
      <c r="E104" s="37"/>
      <c r="F104" s="37"/>
      <c r="G104" s="37"/>
      <c r="H104" s="37"/>
      <c r="I104" s="37"/>
      <c r="J104" s="37"/>
      <c r="K104" s="37"/>
      <c r="L104" s="60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</row>
    <row r="105" s="2" customFormat="1" ht="12" customHeight="1">
      <c r="A105" s="35"/>
      <c r="B105" s="36"/>
      <c r="C105" s="29" t="s">
        <v>16</v>
      </c>
      <c r="D105" s="37"/>
      <c r="E105" s="37"/>
      <c r="F105" s="37"/>
      <c r="G105" s="37"/>
      <c r="H105" s="37"/>
      <c r="I105" s="37"/>
      <c r="J105" s="37"/>
      <c r="K105" s="37"/>
      <c r="L105" s="60"/>
      <c r="S105" s="35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</row>
    <row r="106" s="2" customFormat="1" ht="16.5" customHeight="1">
      <c r="A106" s="35"/>
      <c r="B106" s="36"/>
      <c r="C106" s="37"/>
      <c r="D106" s="37"/>
      <c r="E106" s="171" t="str">
        <f>E7</f>
        <v>OPTAK - Zlínský kraj</v>
      </c>
      <c r="F106" s="29"/>
      <c r="G106" s="29"/>
      <c r="H106" s="29"/>
      <c r="I106" s="37"/>
      <c r="J106" s="37"/>
      <c r="K106" s="37"/>
      <c r="L106" s="60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</row>
    <row r="107" s="2" customFormat="1" ht="12" customHeight="1">
      <c r="A107" s="35"/>
      <c r="B107" s="36"/>
      <c r="C107" s="29" t="s">
        <v>105</v>
      </c>
      <c r="D107" s="37"/>
      <c r="E107" s="37"/>
      <c r="F107" s="37"/>
      <c r="G107" s="37"/>
      <c r="H107" s="37"/>
      <c r="I107" s="37"/>
      <c r="J107" s="37"/>
      <c r="K107" s="37"/>
      <c r="L107" s="60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</row>
    <row r="108" s="2" customFormat="1" ht="16.5" customHeight="1">
      <c r="A108" s="35"/>
      <c r="B108" s="36"/>
      <c r="C108" s="37"/>
      <c r="D108" s="37"/>
      <c r="E108" s="73" t="str">
        <f>E9</f>
        <v>04-05 - Tlumačov</v>
      </c>
      <c r="F108" s="37"/>
      <c r="G108" s="37"/>
      <c r="H108" s="37"/>
      <c r="I108" s="37"/>
      <c r="J108" s="37"/>
      <c r="K108" s="37"/>
      <c r="L108" s="60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</row>
    <row r="109" s="2" customFormat="1" ht="6.96" customHeight="1">
      <c r="A109" s="35"/>
      <c r="B109" s="36"/>
      <c r="C109" s="37"/>
      <c r="D109" s="37"/>
      <c r="E109" s="37"/>
      <c r="F109" s="37"/>
      <c r="G109" s="37"/>
      <c r="H109" s="37"/>
      <c r="I109" s="37"/>
      <c r="J109" s="37"/>
      <c r="K109" s="37"/>
      <c r="L109" s="60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0" s="2" customFormat="1" ht="12" customHeight="1">
      <c r="A110" s="35"/>
      <c r="B110" s="36"/>
      <c r="C110" s="29" t="s">
        <v>20</v>
      </c>
      <c r="D110" s="37"/>
      <c r="E110" s="37"/>
      <c r="F110" s="24" t="str">
        <f>F12</f>
        <v>SEE Olomouc</v>
      </c>
      <c r="G110" s="37"/>
      <c r="H110" s="37"/>
      <c r="I110" s="29" t="s">
        <v>22</v>
      </c>
      <c r="J110" s="76" t="str">
        <f>IF(J12="","",J12)</f>
        <v>10. 12. 2024</v>
      </c>
      <c r="K110" s="37"/>
      <c r="L110" s="60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="2" customFormat="1" ht="6.96" customHeight="1">
      <c r="A111" s="35"/>
      <c r="B111" s="36"/>
      <c r="C111" s="37"/>
      <c r="D111" s="37"/>
      <c r="E111" s="37"/>
      <c r="F111" s="37"/>
      <c r="G111" s="37"/>
      <c r="H111" s="37"/>
      <c r="I111" s="37"/>
      <c r="J111" s="37"/>
      <c r="K111" s="37"/>
      <c r="L111" s="60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="2" customFormat="1" ht="15.15" customHeight="1">
      <c r="A112" s="35"/>
      <c r="B112" s="36"/>
      <c r="C112" s="29" t="s">
        <v>24</v>
      </c>
      <c r="D112" s="37"/>
      <c r="E112" s="37"/>
      <c r="F112" s="24" t="str">
        <f>E15</f>
        <v xml:space="preserve"> </v>
      </c>
      <c r="G112" s="37"/>
      <c r="H112" s="37"/>
      <c r="I112" s="29" t="s">
        <v>30</v>
      </c>
      <c r="J112" s="33" t="str">
        <f>E21</f>
        <v xml:space="preserve"> </v>
      </c>
      <c r="K112" s="37"/>
      <c r="L112" s="60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="2" customFormat="1" ht="15.15" customHeight="1">
      <c r="A113" s="35"/>
      <c r="B113" s="36"/>
      <c r="C113" s="29" t="s">
        <v>28</v>
      </c>
      <c r="D113" s="37"/>
      <c r="E113" s="37"/>
      <c r="F113" s="24" t="str">
        <f>IF(E18="","",E18)</f>
        <v>Vyplň údaj</v>
      </c>
      <c r="G113" s="37"/>
      <c r="H113" s="37"/>
      <c r="I113" s="29" t="s">
        <v>32</v>
      </c>
      <c r="J113" s="33" t="str">
        <f>E24</f>
        <v>Ing. Petr Zajíček</v>
      </c>
      <c r="K113" s="37"/>
      <c r="L113" s="60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="2" customFormat="1" ht="10.32" customHeight="1">
      <c r="A114" s="35"/>
      <c r="B114" s="36"/>
      <c r="C114" s="37"/>
      <c r="D114" s="37"/>
      <c r="E114" s="37"/>
      <c r="F114" s="37"/>
      <c r="G114" s="37"/>
      <c r="H114" s="37"/>
      <c r="I114" s="37"/>
      <c r="J114" s="37"/>
      <c r="K114" s="37"/>
      <c r="L114" s="60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="9" customFormat="1" ht="29.28" customHeight="1">
      <c r="A115" s="176"/>
      <c r="B115" s="177"/>
      <c r="C115" s="178" t="s">
        <v>113</v>
      </c>
      <c r="D115" s="179" t="s">
        <v>60</v>
      </c>
      <c r="E115" s="179" t="s">
        <v>56</v>
      </c>
      <c r="F115" s="179" t="s">
        <v>57</v>
      </c>
      <c r="G115" s="179" t="s">
        <v>114</v>
      </c>
      <c r="H115" s="179" t="s">
        <v>115</v>
      </c>
      <c r="I115" s="179" t="s">
        <v>116</v>
      </c>
      <c r="J115" s="179" t="s">
        <v>109</v>
      </c>
      <c r="K115" s="180" t="s">
        <v>117</v>
      </c>
      <c r="L115" s="181"/>
      <c r="M115" s="97" t="s">
        <v>1</v>
      </c>
      <c r="N115" s="98" t="s">
        <v>39</v>
      </c>
      <c r="O115" s="98" t="s">
        <v>118</v>
      </c>
      <c r="P115" s="98" t="s">
        <v>119</v>
      </c>
      <c r="Q115" s="98" t="s">
        <v>120</v>
      </c>
      <c r="R115" s="98" t="s">
        <v>121</v>
      </c>
      <c r="S115" s="98" t="s">
        <v>122</v>
      </c>
      <c r="T115" s="99" t="s">
        <v>123</v>
      </c>
      <c r="U115" s="176"/>
      <c r="V115" s="176"/>
      <c r="W115" s="176"/>
      <c r="X115" s="176"/>
      <c r="Y115" s="176"/>
      <c r="Z115" s="176"/>
      <c r="AA115" s="176"/>
      <c r="AB115" s="176"/>
      <c r="AC115" s="176"/>
      <c r="AD115" s="176"/>
      <c r="AE115" s="176"/>
    </row>
    <row r="116" s="2" customFormat="1" ht="22.8" customHeight="1">
      <c r="A116" s="35"/>
      <c r="B116" s="36"/>
      <c r="C116" s="104" t="s">
        <v>124</v>
      </c>
      <c r="D116" s="37"/>
      <c r="E116" s="37"/>
      <c r="F116" s="37"/>
      <c r="G116" s="37"/>
      <c r="H116" s="37"/>
      <c r="I116" s="37"/>
      <c r="J116" s="182">
        <f>BK116</f>
        <v>0</v>
      </c>
      <c r="K116" s="37"/>
      <c r="L116" s="41"/>
      <c r="M116" s="100"/>
      <c r="N116" s="183"/>
      <c r="O116" s="101"/>
      <c r="P116" s="184">
        <f>SUM(P117:P179)</f>
        <v>0</v>
      </c>
      <c r="Q116" s="101"/>
      <c r="R116" s="184">
        <f>SUM(R117:R179)</f>
        <v>0</v>
      </c>
      <c r="S116" s="101"/>
      <c r="T116" s="185">
        <f>SUM(T117:T179)</f>
        <v>0</v>
      </c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  <c r="AT116" s="14" t="s">
        <v>74</v>
      </c>
      <c r="AU116" s="14" t="s">
        <v>111</v>
      </c>
      <c r="BK116" s="186">
        <f>SUM(BK117:BK179)</f>
        <v>0</v>
      </c>
    </row>
    <row r="117" s="2" customFormat="1" ht="24.15" customHeight="1">
      <c r="A117" s="35"/>
      <c r="B117" s="36"/>
      <c r="C117" s="187" t="s">
        <v>83</v>
      </c>
      <c r="D117" s="187" t="s">
        <v>125</v>
      </c>
      <c r="E117" s="188" t="s">
        <v>126</v>
      </c>
      <c r="F117" s="189" t="s">
        <v>127</v>
      </c>
      <c r="G117" s="190" t="s">
        <v>128</v>
      </c>
      <c r="H117" s="191">
        <v>2</v>
      </c>
      <c r="I117" s="192"/>
      <c r="J117" s="193">
        <f>ROUND(I117*H117,2)</f>
        <v>0</v>
      </c>
      <c r="K117" s="189" t="s">
        <v>129</v>
      </c>
      <c r="L117" s="41"/>
      <c r="M117" s="194" t="s">
        <v>1</v>
      </c>
      <c r="N117" s="195" t="s">
        <v>40</v>
      </c>
      <c r="O117" s="88"/>
      <c r="P117" s="196">
        <f>O117*H117</f>
        <v>0</v>
      </c>
      <c r="Q117" s="196">
        <v>0</v>
      </c>
      <c r="R117" s="196">
        <f>Q117*H117</f>
        <v>0</v>
      </c>
      <c r="S117" s="196">
        <v>0</v>
      </c>
      <c r="T117" s="197">
        <f>S117*H117</f>
        <v>0</v>
      </c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  <c r="AR117" s="198" t="s">
        <v>130</v>
      </c>
      <c r="AT117" s="198" t="s">
        <v>125</v>
      </c>
      <c r="AU117" s="198" t="s">
        <v>75</v>
      </c>
      <c r="AY117" s="14" t="s">
        <v>131</v>
      </c>
      <c r="BE117" s="199">
        <f>IF(N117="základní",J117,0)</f>
        <v>0</v>
      </c>
      <c r="BF117" s="199">
        <f>IF(N117="snížená",J117,0)</f>
        <v>0</v>
      </c>
      <c r="BG117" s="199">
        <f>IF(N117="zákl. přenesená",J117,0)</f>
        <v>0</v>
      </c>
      <c r="BH117" s="199">
        <f>IF(N117="sníž. přenesená",J117,0)</f>
        <v>0</v>
      </c>
      <c r="BI117" s="199">
        <f>IF(N117="nulová",J117,0)</f>
        <v>0</v>
      </c>
      <c r="BJ117" s="14" t="s">
        <v>83</v>
      </c>
      <c r="BK117" s="199">
        <f>ROUND(I117*H117,2)</f>
        <v>0</v>
      </c>
      <c r="BL117" s="14" t="s">
        <v>130</v>
      </c>
      <c r="BM117" s="198" t="s">
        <v>279</v>
      </c>
    </row>
    <row r="118" s="2" customFormat="1">
      <c r="A118" s="35"/>
      <c r="B118" s="36"/>
      <c r="C118" s="37"/>
      <c r="D118" s="200" t="s">
        <v>133</v>
      </c>
      <c r="E118" s="37"/>
      <c r="F118" s="201" t="s">
        <v>127</v>
      </c>
      <c r="G118" s="37"/>
      <c r="H118" s="37"/>
      <c r="I118" s="202"/>
      <c r="J118" s="37"/>
      <c r="K118" s="37"/>
      <c r="L118" s="41"/>
      <c r="M118" s="203"/>
      <c r="N118" s="204"/>
      <c r="O118" s="88"/>
      <c r="P118" s="88"/>
      <c r="Q118" s="88"/>
      <c r="R118" s="88"/>
      <c r="S118" s="88"/>
      <c r="T118" s="89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  <c r="AT118" s="14" t="s">
        <v>133</v>
      </c>
      <c r="AU118" s="14" t="s">
        <v>75</v>
      </c>
    </row>
    <row r="119" s="2" customFormat="1" ht="24.15" customHeight="1">
      <c r="A119" s="35"/>
      <c r="B119" s="36"/>
      <c r="C119" s="187" t="s">
        <v>85</v>
      </c>
      <c r="D119" s="187" t="s">
        <v>125</v>
      </c>
      <c r="E119" s="188" t="s">
        <v>134</v>
      </c>
      <c r="F119" s="189" t="s">
        <v>135</v>
      </c>
      <c r="G119" s="190" t="s">
        <v>136</v>
      </c>
      <c r="H119" s="191">
        <v>130</v>
      </c>
      <c r="I119" s="192"/>
      <c r="J119" s="193">
        <f>ROUND(I119*H119,2)</f>
        <v>0</v>
      </c>
      <c r="K119" s="189" t="s">
        <v>129</v>
      </c>
      <c r="L119" s="41"/>
      <c r="M119" s="194" t="s">
        <v>1</v>
      </c>
      <c r="N119" s="195" t="s">
        <v>40</v>
      </c>
      <c r="O119" s="88"/>
      <c r="P119" s="196">
        <f>O119*H119</f>
        <v>0</v>
      </c>
      <c r="Q119" s="196">
        <v>0</v>
      </c>
      <c r="R119" s="196">
        <f>Q119*H119</f>
        <v>0</v>
      </c>
      <c r="S119" s="196">
        <v>0</v>
      </c>
      <c r="T119" s="197">
        <f>S119*H119</f>
        <v>0</v>
      </c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  <c r="AR119" s="198" t="s">
        <v>130</v>
      </c>
      <c r="AT119" s="198" t="s">
        <v>125</v>
      </c>
      <c r="AU119" s="198" t="s">
        <v>75</v>
      </c>
      <c r="AY119" s="14" t="s">
        <v>131</v>
      </c>
      <c r="BE119" s="199">
        <f>IF(N119="základní",J119,0)</f>
        <v>0</v>
      </c>
      <c r="BF119" s="199">
        <f>IF(N119="snížená",J119,0)</f>
        <v>0</v>
      </c>
      <c r="BG119" s="199">
        <f>IF(N119="zákl. přenesená",J119,0)</f>
        <v>0</v>
      </c>
      <c r="BH119" s="199">
        <f>IF(N119="sníž. přenesená",J119,0)</f>
        <v>0</v>
      </c>
      <c r="BI119" s="199">
        <f>IF(N119="nulová",J119,0)</f>
        <v>0</v>
      </c>
      <c r="BJ119" s="14" t="s">
        <v>83</v>
      </c>
      <c r="BK119" s="199">
        <f>ROUND(I119*H119,2)</f>
        <v>0</v>
      </c>
      <c r="BL119" s="14" t="s">
        <v>130</v>
      </c>
      <c r="BM119" s="198" t="s">
        <v>280</v>
      </c>
    </row>
    <row r="120" s="2" customFormat="1">
      <c r="A120" s="35"/>
      <c r="B120" s="36"/>
      <c r="C120" s="37"/>
      <c r="D120" s="200" t="s">
        <v>133</v>
      </c>
      <c r="E120" s="37"/>
      <c r="F120" s="201" t="s">
        <v>135</v>
      </c>
      <c r="G120" s="37"/>
      <c r="H120" s="37"/>
      <c r="I120" s="202"/>
      <c r="J120" s="37"/>
      <c r="K120" s="37"/>
      <c r="L120" s="41"/>
      <c r="M120" s="203"/>
      <c r="N120" s="204"/>
      <c r="O120" s="88"/>
      <c r="P120" s="88"/>
      <c r="Q120" s="88"/>
      <c r="R120" s="88"/>
      <c r="S120" s="88"/>
      <c r="T120" s="89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  <c r="AT120" s="14" t="s">
        <v>133</v>
      </c>
      <c r="AU120" s="14" t="s">
        <v>75</v>
      </c>
    </row>
    <row r="121" s="2" customFormat="1" ht="24.15" customHeight="1">
      <c r="A121" s="35"/>
      <c r="B121" s="36"/>
      <c r="C121" s="187" t="s">
        <v>138</v>
      </c>
      <c r="D121" s="187" t="s">
        <v>125</v>
      </c>
      <c r="E121" s="188" t="s">
        <v>139</v>
      </c>
      <c r="F121" s="189" t="s">
        <v>140</v>
      </c>
      <c r="G121" s="190" t="s">
        <v>141</v>
      </c>
      <c r="H121" s="191">
        <v>8</v>
      </c>
      <c r="I121" s="192"/>
      <c r="J121" s="193">
        <f>ROUND(I121*H121,2)</f>
        <v>0</v>
      </c>
      <c r="K121" s="189" t="s">
        <v>129</v>
      </c>
      <c r="L121" s="41"/>
      <c r="M121" s="194" t="s">
        <v>1</v>
      </c>
      <c r="N121" s="195" t="s">
        <v>40</v>
      </c>
      <c r="O121" s="88"/>
      <c r="P121" s="196">
        <f>O121*H121</f>
        <v>0</v>
      </c>
      <c r="Q121" s="196">
        <v>0</v>
      </c>
      <c r="R121" s="196">
        <f>Q121*H121</f>
        <v>0</v>
      </c>
      <c r="S121" s="196">
        <v>0</v>
      </c>
      <c r="T121" s="197">
        <f>S121*H121</f>
        <v>0</v>
      </c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  <c r="AR121" s="198" t="s">
        <v>130</v>
      </c>
      <c r="AT121" s="198" t="s">
        <v>125</v>
      </c>
      <c r="AU121" s="198" t="s">
        <v>75</v>
      </c>
      <c r="AY121" s="14" t="s">
        <v>131</v>
      </c>
      <c r="BE121" s="199">
        <f>IF(N121="základní",J121,0)</f>
        <v>0</v>
      </c>
      <c r="BF121" s="199">
        <f>IF(N121="snížená",J121,0)</f>
        <v>0</v>
      </c>
      <c r="BG121" s="199">
        <f>IF(N121="zákl. přenesená",J121,0)</f>
        <v>0</v>
      </c>
      <c r="BH121" s="199">
        <f>IF(N121="sníž. přenesená",J121,0)</f>
        <v>0</v>
      </c>
      <c r="BI121" s="199">
        <f>IF(N121="nulová",J121,0)</f>
        <v>0</v>
      </c>
      <c r="BJ121" s="14" t="s">
        <v>83</v>
      </c>
      <c r="BK121" s="199">
        <f>ROUND(I121*H121,2)</f>
        <v>0</v>
      </c>
      <c r="BL121" s="14" t="s">
        <v>130</v>
      </c>
      <c r="BM121" s="198" t="s">
        <v>281</v>
      </c>
    </row>
    <row r="122" s="2" customFormat="1">
      <c r="A122" s="35"/>
      <c r="B122" s="36"/>
      <c r="C122" s="37"/>
      <c r="D122" s="200" t="s">
        <v>133</v>
      </c>
      <c r="E122" s="37"/>
      <c r="F122" s="201" t="s">
        <v>140</v>
      </c>
      <c r="G122" s="37"/>
      <c r="H122" s="37"/>
      <c r="I122" s="202"/>
      <c r="J122" s="37"/>
      <c r="K122" s="37"/>
      <c r="L122" s="41"/>
      <c r="M122" s="203"/>
      <c r="N122" s="204"/>
      <c r="O122" s="88"/>
      <c r="P122" s="88"/>
      <c r="Q122" s="88"/>
      <c r="R122" s="88"/>
      <c r="S122" s="88"/>
      <c r="T122" s="89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T122" s="14" t="s">
        <v>133</v>
      </c>
      <c r="AU122" s="14" t="s">
        <v>75</v>
      </c>
    </row>
    <row r="123" s="2" customFormat="1" ht="21.75" customHeight="1">
      <c r="A123" s="35"/>
      <c r="B123" s="36"/>
      <c r="C123" s="187" t="s">
        <v>143</v>
      </c>
      <c r="D123" s="187" t="s">
        <v>125</v>
      </c>
      <c r="E123" s="188" t="s">
        <v>144</v>
      </c>
      <c r="F123" s="189" t="s">
        <v>145</v>
      </c>
      <c r="G123" s="190" t="s">
        <v>141</v>
      </c>
      <c r="H123" s="191">
        <v>30</v>
      </c>
      <c r="I123" s="192"/>
      <c r="J123" s="193">
        <f>ROUND(I123*H123,2)</f>
        <v>0</v>
      </c>
      <c r="K123" s="189" t="s">
        <v>129</v>
      </c>
      <c r="L123" s="41"/>
      <c r="M123" s="194" t="s">
        <v>1</v>
      </c>
      <c r="N123" s="195" t="s">
        <v>40</v>
      </c>
      <c r="O123" s="88"/>
      <c r="P123" s="196">
        <f>O123*H123</f>
        <v>0</v>
      </c>
      <c r="Q123" s="196">
        <v>0</v>
      </c>
      <c r="R123" s="196">
        <f>Q123*H123</f>
        <v>0</v>
      </c>
      <c r="S123" s="196">
        <v>0</v>
      </c>
      <c r="T123" s="197">
        <f>S123*H123</f>
        <v>0</v>
      </c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  <c r="AR123" s="198" t="s">
        <v>130</v>
      </c>
      <c r="AT123" s="198" t="s">
        <v>125</v>
      </c>
      <c r="AU123" s="198" t="s">
        <v>75</v>
      </c>
      <c r="AY123" s="14" t="s">
        <v>131</v>
      </c>
      <c r="BE123" s="199">
        <f>IF(N123="základní",J123,0)</f>
        <v>0</v>
      </c>
      <c r="BF123" s="199">
        <f>IF(N123="snížená",J123,0)</f>
        <v>0</v>
      </c>
      <c r="BG123" s="199">
        <f>IF(N123="zákl. přenesená",J123,0)</f>
        <v>0</v>
      </c>
      <c r="BH123" s="199">
        <f>IF(N123="sníž. přenesená",J123,0)</f>
        <v>0</v>
      </c>
      <c r="BI123" s="199">
        <f>IF(N123="nulová",J123,0)</f>
        <v>0</v>
      </c>
      <c r="BJ123" s="14" t="s">
        <v>83</v>
      </c>
      <c r="BK123" s="199">
        <f>ROUND(I123*H123,2)</f>
        <v>0</v>
      </c>
      <c r="BL123" s="14" t="s">
        <v>130</v>
      </c>
      <c r="BM123" s="198" t="s">
        <v>282</v>
      </c>
    </row>
    <row r="124" s="2" customFormat="1">
      <c r="A124" s="35"/>
      <c r="B124" s="36"/>
      <c r="C124" s="37"/>
      <c r="D124" s="200" t="s">
        <v>133</v>
      </c>
      <c r="E124" s="37"/>
      <c r="F124" s="201" t="s">
        <v>145</v>
      </c>
      <c r="G124" s="37"/>
      <c r="H124" s="37"/>
      <c r="I124" s="202"/>
      <c r="J124" s="37"/>
      <c r="K124" s="37"/>
      <c r="L124" s="41"/>
      <c r="M124" s="203"/>
      <c r="N124" s="204"/>
      <c r="O124" s="88"/>
      <c r="P124" s="88"/>
      <c r="Q124" s="88"/>
      <c r="R124" s="88"/>
      <c r="S124" s="88"/>
      <c r="T124" s="89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T124" s="14" t="s">
        <v>133</v>
      </c>
      <c r="AU124" s="14" t="s">
        <v>75</v>
      </c>
    </row>
    <row r="125" s="2" customFormat="1">
      <c r="A125" s="35"/>
      <c r="B125" s="36"/>
      <c r="C125" s="37"/>
      <c r="D125" s="200" t="s">
        <v>147</v>
      </c>
      <c r="E125" s="37"/>
      <c r="F125" s="205" t="s">
        <v>148</v>
      </c>
      <c r="G125" s="37"/>
      <c r="H125" s="37"/>
      <c r="I125" s="202"/>
      <c r="J125" s="37"/>
      <c r="K125" s="37"/>
      <c r="L125" s="41"/>
      <c r="M125" s="203"/>
      <c r="N125" s="204"/>
      <c r="O125" s="88"/>
      <c r="P125" s="88"/>
      <c r="Q125" s="88"/>
      <c r="R125" s="88"/>
      <c r="S125" s="88"/>
      <c r="T125" s="89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T125" s="14" t="s">
        <v>147</v>
      </c>
      <c r="AU125" s="14" t="s">
        <v>75</v>
      </c>
    </row>
    <row r="126" s="2" customFormat="1" ht="37.8" customHeight="1">
      <c r="A126" s="35"/>
      <c r="B126" s="36"/>
      <c r="C126" s="187" t="s">
        <v>245</v>
      </c>
      <c r="D126" s="187" t="s">
        <v>125</v>
      </c>
      <c r="E126" s="188" t="s">
        <v>246</v>
      </c>
      <c r="F126" s="189" t="s">
        <v>247</v>
      </c>
      <c r="G126" s="190" t="s">
        <v>192</v>
      </c>
      <c r="H126" s="191">
        <v>5</v>
      </c>
      <c r="I126" s="192"/>
      <c r="J126" s="193">
        <f>ROUND(I126*H126,2)</f>
        <v>0</v>
      </c>
      <c r="K126" s="189" t="s">
        <v>129</v>
      </c>
      <c r="L126" s="41"/>
      <c r="M126" s="194" t="s">
        <v>1</v>
      </c>
      <c r="N126" s="195" t="s">
        <v>40</v>
      </c>
      <c r="O126" s="88"/>
      <c r="P126" s="196">
        <f>O126*H126</f>
        <v>0</v>
      </c>
      <c r="Q126" s="196">
        <v>0</v>
      </c>
      <c r="R126" s="196">
        <f>Q126*H126</f>
        <v>0</v>
      </c>
      <c r="S126" s="196">
        <v>0</v>
      </c>
      <c r="T126" s="197">
        <f>S126*H126</f>
        <v>0</v>
      </c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R126" s="198" t="s">
        <v>130</v>
      </c>
      <c r="AT126" s="198" t="s">
        <v>125</v>
      </c>
      <c r="AU126" s="198" t="s">
        <v>75</v>
      </c>
      <c r="AY126" s="14" t="s">
        <v>131</v>
      </c>
      <c r="BE126" s="199">
        <f>IF(N126="základní",J126,0)</f>
        <v>0</v>
      </c>
      <c r="BF126" s="199">
        <f>IF(N126="snížená",J126,0)</f>
        <v>0</v>
      </c>
      <c r="BG126" s="199">
        <f>IF(N126="zákl. přenesená",J126,0)</f>
        <v>0</v>
      </c>
      <c r="BH126" s="199">
        <f>IF(N126="sníž. přenesená",J126,0)</f>
        <v>0</v>
      </c>
      <c r="BI126" s="199">
        <f>IF(N126="nulová",J126,0)</f>
        <v>0</v>
      </c>
      <c r="BJ126" s="14" t="s">
        <v>83</v>
      </c>
      <c r="BK126" s="199">
        <f>ROUND(I126*H126,2)</f>
        <v>0</v>
      </c>
      <c r="BL126" s="14" t="s">
        <v>130</v>
      </c>
      <c r="BM126" s="198" t="s">
        <v>283</v>
      </c>
    </row>
    <row r="127" s="2" customFormat="1">
      <c r="A127" s="35"/>
      <c r="B127" s="36"/>
      <c r="C127" s="37"/>
      <c r="D127" s="200" t="s">
        <v>133</v>
      </c>
      <c r="E127" s="37"/>
      <c r="F127" s="201" t="s">
        <v>247</v>
      </c>
      <c r="G127" s="37"/>
      <c r="H127" s="37"/>
      <c r="I127" s="202"/>
      <c r="J127" s="37"/>
      <c r="K127" s="37"/>
      <c r="L127" s="41"/>
      <c r="M127" s="203"/>
      <c r="N127" s="204"/>
      <c r="O127" s="88"/>
      <c r="P127" s="88"/>
      <c r="Q127" s="88"/>
      <c r="R127" s="88"/>
      <c r="S127" s="88"/>
      <c r="T127" s="89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T127" s="14" t="s">
        <v>133</v>
      </c>
      <c r="AU127" s="14" t="s">
        <v>75</v>
      </c>
    </row>
    <row r="128" s="2" customFormat="1">
      <c r="A128" s="35"/>
      <c r="B128" s="36"/>
      <c r="C128" s="37"/>
      <c r="D128" s="200" t="s">
        <v>147</v>
      </c>
      <c r="E128" s="37"/>
      <c r="F128" s="205" t="s">
        <v>148</v>
      </c>
      <c r="G128" s="37"/>
      <c r="H128" s="37"/>
      <c r="I128" s="202"/>
      <c r="J128" s="37"/>
      <c r="K128" s="37"/>
      <c r="L128" s="41"/>
      <c r="M128" s="203"/>
      <c r="N128" s="204"/>
      <c r="O128" s="88"/>
      <c r="P128" s="88"/>
      <c r="Q128" s="88"/>
      <c r="R128" s="88"/>
      <c r="S128" s="88"/>
      <c r="T128" s="89"/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T128" s="14" t="s">
        <v>147</v>
      </c>
      <c r="AU128" s="14" t="s">
        <v>75</v>
      </c>
    </row>
    <row r="129" s="2" customFormat="1" ht="24.15" customHeight="1">
      <c r="A129" s="35"/>
      <c r="B129" s="36"/>
      <c r="C129" s="187" t="s">
        <v>284</v>
      </c>
      <c r="D129" s="187" t="s">
        <v>125</v>
      </c>
      <c r="E129" s="188" t="s">
        <v>285</v>
      </c>
      <c r="F129" s="189" t="s">
        <v>286</v>
      </c>
      <c r="G129" s="190" t="s">
        <v>152</v>
      </c>
      <c r="H129" s="191">
        <v>1</v>
      </c>
      <c r="I129" s="192"/>
      <c r="J129" s="193">
        <f>ROUND(I129*H129,2)</f>
        <v>0</v>
      </c>
      <c r="K129" s="189" t="s">
        <v>129</v>
      </c>
      <c r="L129" s="41"/>
      <c r="M129" s="194" t="s">
        <v>1</v>
      </c>
      <c r="N129" s="195" t="s">
        <v>40</v>
      </c>
      <c r="O129" s="88"/>
      <c r="P129" s="196">
        <f>O129*H129</f>
        <v>0</v>
      </c>
      <c r="Q129" s="196">
        <v>0</v>
      </c>
      <c r="R129" s="196">
        <f>Q129*H129</f>
        <v>0</v>
      </c>
      <c r="S129" s="196">
        <v>0</v>
      </c>
      <c r="T129" s="197">
        <f>S129*H129</f>
        <v>0</v>
      </c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R129" s="198" t="s">
        <v>130</v>
      </c>
      <c r="AT129" s="198" t="s">
        <v>125</v>
      </c>
      <c r="AU129" s="198" t="s">
        <v>75</v>
      </c>
      <c r="AY129" s="14" t="s">
        <v>131</v>
      </c>
      <c r="BE129" s="199">
        <f>IF(N129="základní",J129,0)</f>
        <v>0</v>
      </c>
      <c r="BF129" s="199">
        <f>IF(N129="snížená",J129,0)</f>
        <v>0</v>
      </c>
      <c r="BG129" s="199">
        <f>IF(N129="zákl. přenesená",J129,0)</f>
        <v>0</v>
      </c>
      <c r="BH129" s="199">
        <f>IF(N129="sníž. přenesená",J129,0)</f>
        <v>0</v>
      </c>
      <c r="BI129" s="199">
        <f>IF(N129="nulová",J129,0)</f>
        <v>0</v>
      </c>
      <c r="BJ129" s="14" t="s">
        <v>83</v>
      </c>
      <c r="BK129" s="199">
        <f>ROUND(I129*H129,2)</f>
        <v>0</v>
      </c>
      <c r="BL129" s="14" t="s">
        <v>130</v>
      </c>
      <c r="BM129" s="198" t="s">
        <v>287</v>
      </c>
    </row>
    <row r="130" s="2" customFormat="1">
      <c r="A130" s="35"/>
      <c r="B130" s="36"/>
      <c r="C130" s="37"/>
      <c r="D130" s="200" t="s">
        <v>133</v>
      </c>
      <c r="E130" s="37"/>
      <c r="F130" s="201" t="s">
        <v>286</v>
      </c>
      <c r="G130" s="37"/>
      <c r="H130" s="37"/>
      <c r="I130" s="202"/>
      <c r="J130" s="37"/>
      <c r="K130" s="37"/>
      <c r="L130" s="41"/>
      <c r="M130" s="203"/>
      <c r="N130" s="204"/>
      <c r="O130" s="88"/>
      <c r="P130" s="88"/>
      <c r="Q130" s="88"/>
      <c r="R130" s="88"/>
      <c r="S130" s="88"/>
      <c r="T130" s="89"/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T130" s="14" t="s">
        <v>133</v>
      </c>
      <c r="AU130" s="14" t="s">
        <v>75</v>
      </c>
    </row>
    <row r="131" s="2" customFormat="1">
      <c r="A131" s="35"/>
      <c r="B131" s="36"/>
      <c r="C131" s="37"/>
      <c r="D131" s="200" t="s">
        <v>147</v>
      </c>
      <c r="E131" s="37"/>
      <c r="F131" s="205" t="s">
        <v>154</v>
      </c>
      <c r="G131" s="37"/>
      <c r="H131" s="37"/>
      <c r="I131" s="202"/>
      <c r="J131" s="37"/>
      <c r="K131" s="37"/>
      <c r="L131" s="41"/>
      <c r="M131" s="203"/>
      <c r="N131" s="204"/>
      <c r="O131" s="88"/>
      <c r="P131" s="88"/>
      <c r="Q131" s="88"/>
      <c r="R131" s="88"/>
      <c r="S131" s="88"/>
      <c r="T131" s="89"/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T131" s="14" t="s">
        <v>147</v>
      </c>
      <c r="AU131" s="14" t="s">
        <v>75</v>
      </c>
    </row>
    <row r="132" s="2" customFormat="1" ht="24.15" customHeight="1">
      <c r="A132" s="35"/>
      <c r="B132" s="36"/>
      <c r="C132" s="187" t="s">
        <v>288</v>
      </c>
      <c r="D132" s="187" t="s">
        <v>125</v>
      </c>
      <c r="E132" s="188" t="s">
        <v>289</v>
      </c>
      <c r="F132" s="189" t="s">
        <v>286</v>
      </c>
      <c r="G132" s="190" t="s">
        <v>152</v>
      </c>
      <c r="H132" s="191">
        <v>1</v>
      </c>
      <c r="I132" s="192"/>
      <c r="J132" s="193">
        <f>ROUND(I132*H132,2)</f>
        <v>0</v>
      </c>
      <c r="K132" s="189" t="s">
        <v>129</v>
      </c>
      <c r="L132" s="41"/>
      <c r="M132" s="194" t="s">
        <v>1</v>
      </c>
      <c r="N132" s="195" t="s">
        <v>40</v>
      </c>
      <c r="O132" s="88"/>
      <c r="P132" s="196">
        <f>O132*H132</f>
        <v>0</v>
      </c>
      <c r="Q132" s="196">
        <v>0</v>
      </c>
      <c r="R132" s="196">
        <f>Q132*H132</f>
        <v>0</v>
      </c>
      <c r="S132" s="196">
        <v>0</v>
      </c>
      <c r="T132" s="197">
        <f>S132*H132</f>
        <v>0</v>
      </c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R132" s="198" t="s">
        <v>130</v>
      </c>
      <c r="AT132" s="198" t="s">
        <v>125</v>
      </c>
      <c r="AU132" s="198" t="s">
        <v>75</v>
      </c>
      <c r="AY132" s="14" t="s">
        <v>131</v>
      </c>
      <c r="BE132" s="199">
        <f>IF(N132="základní",J132,0)</f>
        <v>0</v>
      </c>
      <c r="BF132" s="199">
        <f>IF(N132="snížená",J132,0)</f>
        <v>0</v>
      </c>
      <c r="BG132" s="199">
        <f>IF(N132="zákl. přenesená",J132,0)</f>
        <v>0</v>
      </c>
      <c r="BH132" s="199">
        <f>IF(N132="sníž. přenesená",J132,0)</f>
        <v>0</v>
      </c>
      <c r="BI132" s="199">
        <f>IF(N132="nulová",J132,0)</f>
        <v>0</v>
      </c>
      <c r="BJ132" s="14" t="s">
        <v>83</v>
      </c>
      <c r="BK132" s="199">
        <f>ROUND(I132*H132,2)</f>
        <v>0</v>
      </c>
      <c r="BL132" s="14" t="s">
        <v>130</v>
      </c>
      <c r="BM132" s="198" t="s">
        <v>290</v>
      </c>
    </row>
    <row r="133" s="2" customFormat="1">
      <c r="A133" s="35"/>
      <c r="B133" s="36"/>
      <c r="C133" s="37"/>
      <c r="D133" s="200" t="s">
        <v>133</v>
      </c>
      <c r="E133" s="37"/>
      <c r="F133" s="201" t="s">
        <v>286</v>
      </c>
      <c r="G133" s="37"/>
      <c r="H133" s="37"/>
      <c r="I133" s="202"/>
      <c r="J133" s="37"/>
      <c r="K133" s="37"/>
      <c r="L133" s="41"/>
      <c r="M133" s="203"/>
      <c r="N133" s="204"/>
      <c r="O133" s="88"/>
      <c r="P133" s="88"/>
      <c r="Q133" s="88"/>
      <c r="R133" s="88"/>
      <c r="S133" s="88"/>
      <c r="T133" s="89"/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T133" s="14" t="s">
        <v>133</v>
      </c>
      <c r="AU133" s="14" t="s">
        <v>75</v>
      </c>
    </row>
    <row r="134" s="2" customFormat="1">
      <c r="A134" s="35"/>
      <c r="B134" s="36"/>
      <c r="C134" s="37"/>
      <c r="D134" s="200" t="s">
        <v>147</v>
      </c>
      <c r="E134" s="37"/>
      <c r="F134" s="205" t="s">
        <v>154</v>
      </c>
      <c r="G134" s="37"/>
      <c r="H134" s="37"/>
      <c r="I134" s="202"/>
      <c r="J134" s="37"/>
      <c r="K134" s="37"/>
      <c r="L134" s="41"/>
      <c r="M134" s="203"/>
      <c r="N134" s="204"/>
      <c r="O134" s="88"/>
      <c r="P134" s="88"/>
      <c r="Q134" s="88"/>
      <c r="R134" s="88"/>
      <c r="S134" s="88"/>
      <c r="T134" s="89"/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T134" s="14" t="s">
        <v>147</v>
      </c>
      <c r="AU134" s="14" t="s">
        <v>75</v>
      </c>
    </row>
    <row r="135" s="2" customFormat="1" ht="16.5" customHeight="1">
      <c r="A135" s="35"/>
      <c r="B135" s="36"/>
      <c r="C135" s="187" t="s">
        <v>155</v>
      </c>
      <c r="D135" s="187" t="s">
        <v>125</v>
      </c>
      <c r="E135" s="188" t="s">
        <v>156</v>
      </c>
      <c r="F135" s="189" t="s">
        <v>157</v>
      </c>
      <c r="G135" s="190" t="s">
        <v>152</v>
      </c>
      <c r="H135" s="191">
        <v>4</v>
      </c>
      <c r="I135" s="192"/>
      <c r="J135" s="193">
        <f>ROUND(I135*H135,2)</f>
        <v>0</v>
      </c>
      <c r="K135" s="189" t="s">
        <v>1</v>
      </c>
      <c r="L135" s="41"/>
      <c r="M135" s="194" t="s">
        <v>1</v>
      </c>
      <c r="N135" s="195" t="s">
        <v>40</v>
      </c>
      <c r="O135" s="88"/>
      <c r="P135" s="196">
        <f>O135*H135</f>
        <v>0</v>
      </c>
      <c r="Q135" s="196">
        <v>0</v>
      </c>
      <c r="R135" s="196">
        <f>Q135*H135</f>
        <v>0</v>
      </c>
      <c r="S135" s="196">
        <v>0</v>
      </c>
      <c r="T135" s="197">
        <f>S135*H135</f>
        <v>0</v>
      </c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R135" s="198" t="s">
        <v>130</v>
      </c>
      <c r="AT135" s="198" t="s">
        <v>125</v>
      </c>
      <c r="AU135" s="198" t="s">
        <v>75</v>
      </c>
      <c r="AY135" s="14" t="s">
        <v>131</v>
      </c>
      <c r="BE135" s="199">
        <f>IF(N135="základní",J135,0)</f>
        <v>0</v>
      </c>
      <c r="BF135" s="199">
        <f>IF(N135="snížená",J135,0)</f>
        <v>0</v>
      </c>
      <c r="BG135" s="199">
        <f>IF(N135="zákl. přenesená",J135,0)</f>
        <v>0</v>
      </c>
      <c r="BH135" s="199">
        <f>IF(N135="sníž. přenesená",J135,0)</f>
        <v>0</v>
      </c>
      <c r="BI135" s="199">
        <f>IF(N135="nulová",J135,0)</f>
        <v>0</v>
      </c>
      <c r="BJ135" s="14" t="s">
        <v>83</v>
      </c>
      <c r="BK135" s="199">
        <f>ROUND(I135*H135,2)</f>
        <v>0</v>
      </c>
      <c r="BL135" s="14" t="s">
        <v>130</v>
      </c>
      <c r="BM135" s="198" t="s">
        <v>291</v>
      </c>
    </row>
    <row r="136" s="2" customFormat="1">
      <c r="A136" s="35"/>
      <c r="B136" s="36"/>
      <c r="C136" s="37"/>
      <c r="D136" s="200" t="s">
        <v>133</v>
      </c>
      <c r="E136" s="37"/>
      <c r="F136" s="201" t="s">
        <v>157</v>
      </c>
      <c r="G136" s="37"/>
      <c r="H136" s="37"/>
      <c r="I136" s="202"/>
      <c r="J136" s="37"/>
      <c r="K136" s="37"/>
      <c r="L136" s="41"/>
      <c r="M136" s="203"/>
      <c r="N136" s="204"/>
      <c r="O136" s="88"/>
      <c r="P136" s="88"/>
      <c r="Q136" s="88"/>
      <c r="R136" s="88"/>
      <c r="S136" s="88"/>
      <c r="T136" s="89"/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T136" s="14" t="s">
        <v>133</v>
      </c>
      <c r="AU136" s="14" t="s">
        <v>75</v>
      </c>
    </row>
    <row r="137" s="2" customFormat="1" ht="33" customHeight="1">
      <c r="A137" s="35"/>
      <c r="B137" s="36"/>
      <c r="C137" s="187" t="s">
        <v>159</v>
      </c>
      <c r="D137" s="187" t="s">
        <v>125</v>
      </c>
      <c r="E137" s="188" t="s">
        <v>160</v>
      </c>
      <c r="F137" s="189" t="s">
        <v>161</v>
      </c>
      <c r="G137" s="190" t="s">
        <v>152</v>
      </c>
      <c r="H137" s="191">
        <v>8</v>
      </c>
      <c r="I137" s="192"/>
      <c r="J137" s="193">
        <f>ROUND(I137*H137,2)</f>
        <v>0</v>
      </c>
      <c r="K137" s="189" t="s">
        <v>129</v>
      </c>
      <c r="L137" s="41"/>
      <c r="M137" s="194" t="s">
        <v>1</v>
      </c>
      <c r="N137" s="195" t="s">
        <v>40</v>
      </c>
      <c r="O137" s="88"/>
      <c r="P137" s="196">
        <f>O137*H137</f>
        <v>0</v>
      </c>
      <c r="Q137" s="196">
        <v>0</v>
      </c>
      <c r="R137" s="196">
        <f>Q137*H137</f>
        <v>0</v>
      </c>
      <c r="S137" s="196">
        <v>0</v>
      </c>
      <c r="T137" s="197">
        <f>S137*H137</f>
        <v>0</v>
      </c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R137" s="198" t="s">
        <v>130</v>
      </c>
      <c r="AT137" s="198" t="s">
        <v>125</v>
      </c>
      <c r="AU137" s="198" t="s">
        <v>75</v>
      </c>
      <c r="AY137" s="14" t="s">
        <v>131</v>
      </c>
      <c r="BE137" s="199">
        <f>IF(N137="základní",J137,0)</f>
        <v>0</v>
      </c>
      <c r="BF137" s="199">
        <f>IF(N137="snížená",J137,0)</f>
        <v>0</v>
      </c>
      <c r="BG137" s="199">
        <f>IF(N137="zákl. přenesená",J137,0)</f>
        <v>0</v>
      </c>
      <c r="BH137" s="199">
        <f>IF(N137="sníž. přenesená",J137,0)</f>
        <v>0</v>
      </c>
      <c r="BI137" s="199">
        <f>IF(N137="nulová",J137,0)</f>
        <v>0</v>
      </c>
      <c r="BJ137" s="14" t="s">
        <v>83</v>
      </c>
      <c r="BK137" s="199">
        <f>ROUND(I137*H137,2)</f>
        <v>0</v>
      </c>
      <c r="BL137" s="14" t="s">
        <v>130</v>
      </c>
      <c r="BM137" s="198" t="s">
        <v>292</v>
      </c>
    </row>
    <row r="138" s="2" customFormat="1">
      <c r="A138" s="35"/>
      <c r="B138" s="36"/>
      <c r="C138" s="37"/>
      <c r="D138" s="200" t="s">
        <v>133</v>
      </c>
      <c r="E138" s="37"/>
      <c r="F138" s="201" t="s">
        <v>161</v>
      </c>
      <c r="G138" s="37"/>
      <c r="H138" s="37"/>
      <c r="I138" s="202"/>
      <c r="J138" s="37"/>
      <c r="K138" s="37"/>
      <c r="L138" s="41"/>
      <c r="M138" s="203"/>
      <c r="N138" s="204"/>
      <c r="O138" s="88"/>
      <c r="P138" s="88"/>
      <c r="Q138" s="88"/>
      <c r="R138" s="88"/>
      <c r="S138" s="88"/>
      <c r="T138" s="89"/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T138" s="14" t="s">
        <v>133</v>
      </c>
      <c r="AU138" s="14" t="s">
        <v>75</v>
      </c>
    </row>
    <row r="139" s="2" customFormat="1" ht="16.5" customHeight="1">
      <c r="A139" s="35"/>
      <c r="B139" s="36"/>
      <c r="C139" s="187" t="s">
        <v>101</v>
      </c>
      <c r="D139" s="187" t="s">
        <v>125</v>
      </c>
      <c r="E139" s="188" t="s">
        <v>163</v>
      </c>
      <c r="F139" s="189" t="s">
        <v>164</v>
      </c>
      <c r="G139" s="190" t="s">
        <v>152</v>
      </c>
      <c r="H139" s="191">
        <v>4</v>
      </c>
      <c r="I139" s="192"/>
      <c r="J139" s="193">
        <f>ROUND(I139*H139,2)</f>
        <v>0</v>
      </c>
      <c r="K139" s="189" t="s">
        <v>129</v>
      </c>
      <c r="L139" s="41"/>
      <c r="M139" s="194" t="s">
        <v>1</v>
      </c>
      <c r="N139" s="195" t="s">
        <v>40</v>
      </c>
      <c r="O139" s="88"/>
      <c r="P139" s="196">
        <f>O139*H139</f>
        <v>0</v>
      </c>
      <c r="Q139" s="196">
        <v>0</v>
      </c>
      <c r="R139" s="196">
        <f>Q139*H139</f>
        <v>0</v>
      </c>
      <c r="S139" s="196">
        <v>0</v>
      </c>
      <c r="T139" s="197">
        <f>S139*H139</f>
        <v>0</v>
      </c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R139" s="198" t="s">
        <v>130</v>
      </c>
      <c r="AT139" s="198" t="s">
        <v>125</v>
      </c>
      <c r="AU139" s="198" t="s">
        <v>75</v>
      </c>
      <c r="AY139" s="14" t="s">
        <v>131</v>
      </c>
      <c r="BE139" s="199">
        <f>IF(N139="základní",J139,0)</f>
        <v>0</v>
      </c>
      <c r="BF139" s="199">
        <f>IF(N139="snížená",J139,0)</f>
        <v>0</v>
      </c>
      <c r="BG139" s="199">
        <f>IF(N139="zákl. přenesená",J139,0)</f>
        <v>0</v>
      </c>
      <c r="BH139" s="199">
        <f>IF(N139="sníž. přenesená",J139,0)</f>
        <v>0</v>
      </c>
      <c r="BI139" s="199">
        <f>IF(N139="nulová",J139,0)</f>
        <v>0</v>
      </c>
      <c r="BJ139" s="14" t="s">
        <v>83</v>
      </c>
      <c r="BK139" s="199">
        <f>ROUND(I139*H139,2)</f>
        <v>0</v>
      </c>
      <c r="BL139" s="14" t="s">
        <v>130</v>
      </c>
      <c r="BM139" s="198" t="s">
        <v>293</v>
      </c>
    </row>
    <row r="140" s="2" customFormat="1">
      <c r="A140" s="35"/>
      <c r="B140" s="36"/>
      <c r="C140" s="37"/>
      <c r="D140" s="200" t="s">
        <v>133</v>
      </c>
      <c r="E140" s="37"/>
      <c r="F140" s="201" t="s">
        <v>164</v>
      </c>
      <c r="G140" s="37"/>
      <c r="H140" s="37"/>
      <c r="I140" s="202"/>
      <c r="J140" s="37"/>
      <c r="K140" s="37"/>
      <c r="L140" s="41"/>
      <c r="M140" s="203"/>
      <c r="N140" s="204"/>
      <c r="O140" s="88"/>
      <c r="P140" s="88"/>
      <c r="Q140" s="88"/>
      <c r="R140" s="88"/>
      <c r="S140" s="88"/>
      <c r="T140" s="89"/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T140" s="14" t="s">
        <v>133</v>
      </c>
      <c r="AU140" s="14" t="s">
        <v>75</v>
      </c>
    </row>
    <row r="141" s="2" customFormat="1" ht="37.8" customHeight="1">
      <c r="A141" s="35"/>
      <c r="B141" s="36"/>
      <c r="C141" s="187" t="s">
        <v>166</v>
      </c>
      <c r="D141" s="187" t="s">
        <v>125</v>
      </c>
      <c r="E141" s="188" t="s">
        <v>167</v>
      </c>
      <c r="F141" s="189" t="s">
        <v>168</v>
      </c>
      <c r="G141" s="190" t="s">
        <v>152</v>
      </c>
      <c r="H141" s="191">
        <v>2</v>
      </c>
      <c r="I141" s="192"/>
      <c r="J141" s="193">
        <f>ROUND(I141*H141,2)</f>
        <v>0</v>
      </c>
      <c r="K141" s="189" t="s">
        <v>129</v>
      </c>
      <c r="L141" s="41"/>
      <c r="M141" s="194" t="s">
        <v>1</v>
      </c>
      <c r="N141" s="195" t="s">
        <v>40</v>
      </c>
      <c r="O141" s="88"/>
      <c r="P141" s="196">
        <f>O141*H141</f>
        <v>0</v>
      </c>
      <c r="Q141" s="196">
        <v>0</v>
      </c>
      <c r="R141" s="196">
        <f>Q141*H141</f>
        <v>0</v>
      </c>
      <c r="S141" s="196">
        <v>0</v>
      </c>
      <c r="T141" s="197">
        <f>S141*H141</f>
        <v>0</v>
      </c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R141" s="198" t="s">
        <v>130</v>
      </c>
      <c r="AT141" s="198" t="s">
        <v>125</v>
      </c>
      <c r="AU141" s="198" t="s">
        <v>75</v>
      </c>
      <c r="AY141" s="14" t="s">
        <v>131</v>
      </c>
      <c r="BE141" s="199">
        <f>IF(N141="základní",J141,0)</f>
        <v>0</v>
      </c>
      <c r="BF141" s="199">
        <f>IF(N141="snížená",J141,0)</f>
        <v>0</v>
      </c>
      <c r="BG141" s="199">
        <f>IF(N141="zákl. přenesená",J141,0)</f>
        <v>0</v>
      </c>
      <c r="BH141" s="199">
        <f>IF(N141="sníž. přenesená",J141,0)</f>
        <v>0</v>
      </c>
      <c r="BI141" s="199">
        <f>IF(N141="nulová",J141,0)</f>
        <v>0</v>
      </c>
      <c r="BJ141" s="14" t="s">
        <v>83</v>
      </c>
      <c r="BK141" s="199">
        <f>ROUND(I141*H141,2)</f>
        <v>0</v>
      </c>
      <c r="BL141" s="14" t="s">
        <v>130</v>
      </c>
      <c r="BM141" s="198" t="s">
        <v>294</v>
      </c>
    </row>
    <row r="142" s="2" customFormat="1">
      <c r="A142" s="35"/>
      <c r="B142" s="36"/>
      <c r="C142" s="37"/>
      <c r="D142" s="200" t="s">
        <v>133</v>
      </c>
      <c r="E142" s="37"/>
      <c r="F142" s="201" t="s">
        <v>168</v>
      </c>
      <c r="G142" s="37"/>
      <c r="H142" s="37"/>
      <c r="I142" s="202"/>
      <c r="J142" s="37"/>
      <c r="K142" s="37"/>
      <c r="L142" s="41"/>
      <c r="M142" s="203"/>
      <c r="N142" s="204"/>
      <c r="O142" s="88"/>
      <c r="P142" s="88"/>
      <c r="Q142" s="88"/>
      <c r="R142" s="88"/>
      <c r="S142" s="88"/>
      <c r="T142" s="89"/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T142" s="14" t="s">
        <v>133</v>
      </c>
      <c r="AU142" s="14" t="s">
        <v>75</v>
      </c>
    </row>
    <row r="143" s="2" customFormat="1" ht="21.75" customHeight="1">
      <c r="A143" s="35"/>
      <c r="B143" s="36"/>
      <c r="C143" s="187" t="s">
        <v>8</v>
      </c>
      <c r="D143" s="187" t="s">
        <v>125</v>
      </c>
      <c r="E143" s="188" t="s">
        <v>254</v>
      </c>
      <c r="F143" s="189" t="s">
        <v>255</v>
      </c>
      <c r="G143" s="190" t="s">
        <v>152</v>
      </c>
      <c r="H143" s="191">
        <v>2</v>
      </c>
      <c r="I143" s="192"/>
      <c r="J143" s="193">
        <f>ROUND(I143*H143,2)</f>
        <v>0</v>
      </c>
      <c r="K143" s="189" t="s">
        <v>129</v>
      </c>
      <c r="L143" s="41"/>
      <c r="M143" s="194" t="s">
        <v>1</v>
      </c>
      <c r="N143" s="195" t="s">
        <v>40</v>
      </c>
      <c r="O143" s="88"/>
      <c r="P143" s="196">
        <f>O143*H143</f>
        <v>0</v>
      </c>
      <c r="Q143" s="196">
        <v>0</v>
      </c>
      <c r="R143" s="196">
        <f>Q143*H143</f>
        <v>0</v>
      </c>
      <c r="S143" s="196">
        <v>0</v>
      </c>
      <c r="T143" s="197">
        <f>S143*H143</f>
        <v>0</v>
      </c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R143" s="198" t="s">
        <v>130</v>
      </c>
      <c r="AT143" s="198" t="s">
        <v>125</v>
      </c>
      <c r="AU143" s="198" t="s">
        <v>75</v>
      </c>
      <c r="AY143" s="14" t="s">
        <v>131</v>
      </c>
      <c r="BE143" s="199">
        <f>IF(N143="základní",J143,0)</f>
        <v>0</v>
      </c>
      <c r="BF143" s="199">
        <f>IF(N143="snížená",J143,0)</f>
        <v>0</v>
      </c>
      <c r="BG143" s="199">
        <f>IF(N143="zákl. přenesená",J143,0)</f>
        <v>0</v>
      </c>
      <c r="BH143" s="199">
        <f>IF(N143="sníž. přenesená",J143,0)</f>
        <v>0</v>
      </c>
      <c r="BI143" s="199">
        <f>IF(N143="nulová",J143,0)</f>
        <v>0</v>
      </c>
      <c r="BJ143" s="14" t="s">
        <v>83</v>
      </c>
      <c r="BK143" s="199">
        <f>ROUND(I143*H143,2)</f>
        <v>0</v>
      </c>
      <c r="BL143" s="14" t="s">
        <v>130</v>
      </c>
      <c r="BM143" s="198" t="s">
        <v>295</v>
      </c>
    </row>
    <row r="144" s="2" customFormat="1">
      <c r="A144" s="35"/>
      <c r="B144" s="36"/>
      <c r="C144" s="37"/>
      <c r="D144" s="200" t="s">
        <v>133</v>
      </c>
      <c r="E144" s="37"/>
      <c r="F144" s="201" t="s">
        <v>255</v>
      </c>
      <c r="G144" s="37"/>
      <c r="H144" s="37"/>
      <c r="I144" s="202"/>
      <c r="J144" s="37"/>
      <c r="K144" s="37"/>
      <c r="L144" s="41"/>
      <c r="M144" s="203"/>
      <c r="N144" s="204"/>
      <c r="O144" s="88"/>
      <c r="P144" s="88"/>
      <c r="Q144" s="88"/>
      <c r="R144" s="88"/>
      <c r="S144" s="88"/>
      <c r="T144" s="89"/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T144" s="14" t="s">
        <v>133</v>
      </c>
      <c r="AU144" s="14" t="s">
        <v>75</v>
      </c>
    </row>
    <row r="145" s="2" customFormat="1" ht="24.15" customHeight="1">
      <c r="A145" s="35"/>
      <c r="B145" s="36"/>
      <c r="C145" s="187" t="s">
        <v>174</v>
      </c>
      <c r="D145" s="187" t="s">
        <v>125</v>
      </c>
      <c r="E145" s="188" t="s">
        <v>175</v>
      </c>
      <c r="F145" s="189" t="s">
        <v>176</v>
      </c>
      <c r="G145" s="190" t="s">
        <v>152</v>
      </c>
      <c r="H145" s="191">
        <v>6</v>
      </c>
      <c r="I145" s="192"/>
      <c r="J145" s="193">
        <f>ROUND(I145*H145,2)</f>
        <v>0</v>
      </c>
      <c r="K145" s="189" t="s">
        <v>129</v>
      </c>
      <c r="L145" s="41"/>
      <c r="M145" s="194" t="s">
        <v>1</v>
      </c>
      <c r="N145" s="195" t="s">
        <v>40</v>
      </c>
      <c r="O145" s="88"/>
      <c r="P145" s="196">
        <f>O145*H145</f>
        <v>0</v>
      </c>
      <c r="Q145" s="196">
        <v>0</v>
      </c>
      <c r="R145" s="196">
        <f>Q145*H145</f>
        <v>0</v>
      </c>
      <c r="S145" s="196">
        <v>0</v>
      </c>
      <c r="T145" s="197">
        <f>S145*H145</f>
        <v>0</v>
      </c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R145" s="198" t="s">
        <v>130</v>
      </c>
      <c r="AT145" s="198" t="s">
        <v>125</v>
      </c>
      <c r="AU145" s="198" t="s">
        <v>75</v>
      </c>
      <c r="AY145" s="14" t="s">
        <v>131</v>
      </c>
      <c r="BE145" s="199">
        <f>IF(N145="základní",J145,0)</f>
        <v>0</v>
      </c>
      <c r="BF145" s="199">
        <f>IF(N145="snížená",J145,0)</f>
        <v>0</v>
      </c>
      <c r="BG145" s="199">
        <f>IF(N145="zákl. přenesená",J145,0)</f>
        <v>0</v>
      </c>
      <c r="BH145" s="199">
        <f>IF(N145="sníž. přenesená",J145,0)</f>
        <v>0</v>
      </c>
      <c r="BI145" s="199">
        <f>IF(N145="nulová",J145,0)</f>
        <v>0</v>
      </c>
      <c r="BJ145" s="14" t="s">
        <v>83</v>
      </c>
      <c r="BK145" s="199">
        <f>ROUND(I145*H145,2)</f>
        <v>0</v>
      </c>
      <c r="BL145" s="14" t="s">
        <v>130</v>
      </c>
      <c r="BM145" s="198" t="s">
        <v>296</v>
      </c>
    </row>
    <row r="146" s="2" customFormat="1">
      <c r="A146" s="35"/>
      <c r="B146" s="36"/>
      <c r="C146" s="37"/>
      <c r="D146" s="200" t="s">
        <v>133</v>
      </c>
      <c r="E146" s="37"/>
      <c r="F146" s="201" t="s">
        <v>176</v>
      </c>
      <c r="G146" s="37"/>
      <c r="H146" s="37"/>
      <c r="I146" s="202"/>
      <c r="J146" s="37"/>
      <c r="K146" s="37"/>
      <c r="L146" s="41"/>
      <c r="M146" s="203"/>
      <c r="N146" s="204"/>
      <c r="O146" s="88"/>
      <c r="P146" s="88"/>
      <c r="Q146" s="88"/>
      <c r="R146" s="88"/>
      <c r="S146" s="88"/>
      <c r="T146" s="89"/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T146" s="14" t="s">
        <v>133</v>
      </c>
      <c r="AU146" s="14" t="s">
        <v>75</v>
      </c>
    </row>
    <row r="147" s="2" customFormat="1" ht="24.15" customHeight="1">
      <c r="A147" s="35"/>
      <c r="B147" s="36"/>
      <c r="C147" s="187" t="s">
        <v>259</v>
      </c>
      <c r="D147" s="187" t="s">
        <v>125</v>
      </c>
      <c r="E147" s="188" t="s">
        <v>260</v>
      </c>
      <c r="F147" s="189" t="s">
        <v>261</v>
      </c>
      <c r="G147" s="190" t="s">
        <v>152</v>
      </c>
      <c r="H147" s="191">
        <v>2</v>
      </c>
      <c r="I147" s="192"/>
      <c r="J147" s="193">
        <f>ROUND(I147*H147,2)</f>
        <v>0</v>
      </c>
      <c r="K147" s="189" t="s">
        <v>129</v>
      </c>
      <c r="L147" s="41"/>
      <c r="M147" s="194" t="s">
        <v>1</v>
      </c>
      <c r="N147" s="195" t="s">
        <v>40</v>
      </c>
      <c r="O147" s="88"/>
      <c r="P147" s="196">
        <f>O147*H147</f>
        <v>0</v>
      </c>
      <c r="Q147" s="196">
        <v>0</v>
      </c>
      <c r="R147" s="196">
        <f>Q147*H147</f>
        <v>0</v>
      </c>
      <c r="S147" s="196">
        <v>0</v>
      </c>
      <c r="T147" s="197">
        <f>S147*H147</f>
        <v>0</v>
      </c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R147" s="198" t="s">
        <v>130</v>
      </c>
      <c r="AT147" s="198" t="s">
        <v>125</v>
      </c>
      <c r="AU147" s="198" t="s">
        <v>75</v>
      </c>
      <c r="AY147" s="14" t="s">
        <v>131</v>
      </c>
      <c r="BE147" s="199">
        <f>IF(N147="základní",J147,0)</f>
        <v>0</v>
      </c>
      <c r="BF147" s="199">
        <f>IF(N147="snížená",J147,0)</f>
        <v>0</v>
      </c>
      <c r="BG147" s="199">
        <f>IF(N147="zákl. přenesená",J147,0)</f>
        <v>0</v>
      </c>
      <c r="BH147" s="199">
        <f>IF(N147="sníž. přenesená",J147,0)</f>
        <v>0</v>
      </c>
      <c r="BI147" s="199">
        <f>IF(N147="nulová",J147,0)</f>
        <v>0</v>
      </c>
      <c r="BJ147" s="14" t="s">
        <v>83</v>
      </c>
      <c r="BK147" s="199">
        <f>ROUND(I147*H147,2)</f>
        <v>0</v>
      </c>
      <c r="BL147" s="14" t="s">
        <v>130</v>
      </c>
      <c r="BM147" s="198" t="s">
        <v>297</v>
      </c>
    </row>
    <row r="148" s="2" customFormat="1">
      <c r="A148" s="35"/>
      <c r="B148" s="36"/>
      <c r="C148" s="37"/>
      <c r="D148" s="200" t="s">
        <v>133</v>
      </c>
      <c r="E148" s="37"/>
      <c r="F148" s="201" t="s">
        <v>261</v>
      </c>
      <c r="G148" s="37"/>
      <c r="H148" s="37"/>
      <c r="I148" s="202"/>
      <c r="J148" s="37"/>
      <c r="K148" s="37"/>
      <c r="L148" s="41"/>
      <c r="M148" s="203"/>
      <c r="N148" s="204"/>
      <c r="O148" s="88"/>
      <c r="P148" s="88"/>
      <c r="Q148" s="88"/>
      <c r="R148" s="88"/>
      <c r="S148" s="88"/>
      <c r="T148" s="89"/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T148" s="14" t="s">
        <v>133</v>
      </c>
      <c r="AU148" s="14" t="s">
        <v>75</v>
      </c>
    </row>
    <row r="149" s="2" customFormat="1" ht="24.15" customHeight="1">
      <c r="A149" s="35"/>
      <c r="B149" s="36"/>
      <c r="C149" s="187" t="s">
        <v>178</v>
      </c>
      <c r="D149" s="187" t="s">
        <v>125</v>
      </c>
      <c r="E149" s="188" t="s">
        <v>179</v>
      </c>
      <c r="F149" s="189" t="s">
        <v>180</v>
      </c>
      <c r="G149" s="190" t="s">
        <v>152</v>
      </c>
      <c r="H149" s="191">
        <v>2</v>
      </c>
      <c r="I149" s="192"/>
      <c r="J149" s="193">
        <f>ROUND(I149*H149,2)</f>
        <v>0</v>
      </c>
      <c r="K149" s="189" t="s">
        <v>129</v>
      </c>
      <c r="L149" s="41"/>
      <c r="M149" s="194" t="s">
        <v>1</v>
      </c>
      <c r="N149" s="195" t="s">
        <v>40</v>
      </c>
      <c r="O149" s="88"/>
      <c r="P149" s="196">
        <f>O149*H149</f>
        <v>0</v>
      </c>
      <c r="Q149" s="196">
        <v>0</v>
      </c>
      <c r="R149" s="196">
        <f>Q149*H149</f>
        <v>0</v>
      </c>
      <c r="S149" s="196">
        <v>0</v>
      </c>
      <c r="T149" s="197">
        <f>S149*H149</f>
        <v>0</v>
      </c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R149" s="198" t="s">
        <v>130</v>
      </c>
      <c r="AT149" s="198" t="s">
        <v>125</v>
      </c>
      <c r="AU149" s="198" t="s">
        <v>75</v>
      </c>
      <c r="AY149" s="14" t="s">
        <v>131</v>
      </c>
      <c r="BE149" s="199">
        <f>IF(N149="základní",J149,0)</f>
        <v>0</v>
      </c>
      <c r="BF149" s="199">
        <f>IF(N149="snížená",J149,0)</f>
        <v>0</v>
      </c>
      <c r="BG149" s="199">
        <f>IF(N149="zákl. přenesená",J149,0)</f>
        <v>0</v>
      </c>
      <c r="BH149" s="199">
        <f>IF(N149="sníž. přenesená",J149,0)</f>
        <v>0</v>
      </c>
      <c r="BI149" s="199">
        <f>IF(N149="nulová",J149,0)</f>
        <v>0</v>
      </c>
      <c r="BJ149" s="14" t="s">
        <v>83</v>
      </c>
      <c r="BK149" s="199">
        <f>ROUND(I149*H149,2)</f>
        <v>0</v>
      </c>
      <c r="BL149" s="14" t="s">
        <v>130</v>
      </c>
      <c r="BM149" s="198" t="s">
        <v>298</v>
      </c>
    </row>
    <row r="150" s="2" customFormat="1">
      <c r="A150" s="35"/>
      <c r="B150" s="36"/>
      <c r="C150" s="37"/>
      <c r="D150" s="200" t="s">
        <v>133</v>
      </c>
      <c r="E150" s="37"/>
      <c r="F150" s="201" t="s">
        <v>180</v>
      </c>
      <c r="G150" s="37"/>
      <c r="H150" s="37"/>
      <c r="I150" s="202"/>
      <c r="J150" s="37"/>
      <c r="K150" s="37"/>
      <c r="L150" s="41"/>
      <c r="M150" s="203"/>
      <c r="N150" s="204"/>
      <c r="O150" s="88"/>
      <c r="P150" s="88"/>
      <c r="Q150" s="88"/>
      <c r="R150" s="88"/>
      <c r="S150" s="88"/>
      <c r="T150" s="89"/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T150" s="14" t="s">
        <v>133</v>
      </c>
      <c r="AU150" s="14" t="s">
        <v>75</v>
      </c>
    </row>
    <row r="151" s="2" customFormat="1" ht="37.8" customHeight="1">
      <c r="A151" s="35"/>
      <c r="B151" s="36"/>
      <c r="C151" s="187" t="s">
        <v>130</v>
      </c>
      <c r="D151" s="187" t="s">
        <v>125</v>
      </c>
      <c r="E151" s="188" t="s">
        <v>182</v>
      </c>
      <c r="F151" s="189" t="s">
        <v>183</v>
      </c>
      <c r="G151" s="190" t="s">
        <v>152</v>
      </c>
      <c r="H151" s="191">
        <v>1</v>
      </c>
      <c r="I151" s="192"/>
      <c r="J151" s="193">
        <f>ROUND(I151*H151,2)</f>
        <v>0</v>
      </c>
      <c r="K151" s="189" t="s">
        <v>129</v>
      </c>
      <c r="L151" s="41"/>
      <c r="M151" s="194" t="s">
        <v>1</v>
      </c>
      <c r="N151" s="195" t="s">
        <v>40</v>
      </c>
      <c r="O151" s="88"/>
      <c r="P151" s="196">
        <f>O151*H151</f>
        <v>0</v>
      </c>
      <c r="Q151" s="196">
        <v>0</v>
      </c>
      <c r="R151" s="196">
        <f>Q151*H151</f>
        <v>0</v>
      </c>
      <c r="S151" s="196">
        <v>0</v>
      </c>
      <c r="T151" s="197">
        <f>S151*H151</f>
        <v>0</v>
      </c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R151" s="198" t="s">
        <v>130</v>
      </c>
      <c r="AT151" s="198" t="s">
        <v>125</v>
      </c>
      <c r="AU151" s="198" t="s">
        <v>75</v>
      </c>
      <c r="AY151" s="14" t="s">
        <v>131</v>
      </c>
      <c r="BE151" s="199">
        <f>IF(N151="základní",J151,0)</f>
        <v>0</v>
      </c>
      <c r="BF151" s="199">
        <f>IF(N151="snížená",J151,0)</f>
        <v>0</v>
      </c>
      <c r="BG151" s="199">
        <f>IF(N151="zákl. přenesená",J151,0)</f>
        <v>0</v>
      </c>
      <c r="BH151" s="199">
        <f>IF(N151="sníž. přenesená",J151,0)</f>
        <v>0</v>
      </c>
      <c r="BI151" s="199">
        <f>IF(N151="nulová",J151,0)</f>
        <v>0</v>
      </c>
      <c r="BJ151" s="14" t="s">
        <v>83</v>
      </c>
      <c r="BK151" s="199">
        <f>ROUND(I151*H151,2)</f>
        <v>0</v>
      </c>
      <c r="BL151" s="14" t="s">
        <v>130</v>
      </c>
      <c r="BM151" s="198" t="s">
        <v>299</v>
      </c>
    </row>
    <row r="152" s="2" customFormat="1">
      <c r="A152" s="35"/>
      <c r="B152" s="36"/>
      <c r="C152" s="37"/>
      <c r="D152" s="200" t="s">
        <v>133</v>
      </c>
      <c r="E152" s="37"/>
      <c r="F152" s="201" t="s">
        <v>183</v>
      </c>
      <c r="G152" s="37"/>
      <c r="H152" s="37"/>
      <c r="I152" s="202"/>
      <c r="J152" s="37"/>
      <c r="K152" s="37"/>
      <c r="L152" s="41"/>
      <c r="M152" s="203"/>
      <c r="N152" s="204"/>
      <c r="O152" s="88"/>
      <c r="P152" s="88"/>
      <c r="Q152" s="88"/>
      <c r="R152" s="88"/>
      <c r="S152" s="88"/>
      <c r="T152" s="89"/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T152" s="14" t="s">
        <v>133</v>
      </c>
      <c r="AU152" s="14" t="s">
        <v>75</v>
      </c>
    </row>
    <row r="153" s="2" customFormat="1" ht="49.05" customHeight="1">
      <c r="A153" s="35"/>
      <c r="B153" s="36"/>
      <c r="C153" s="187" t="s">
        <v>185</v>
      </c>
      <c r="D153" s="187" t="s">
        <v>125</v>
      </c>
      <c r="E153" s="188" t="s">
        <v>186</v>
      </c>
      <c r="F153" s="189" t="s">
        <v>187</v>
      </c>
      <c r="G153" s="190" t="s">
        <v>152</v>
      </c>
      <c r="H153" s="191">
        <v>3</v>
      </c>
      <c r="I153" s="192"/>
      <c r="J153" s="193">
        <f>ROUND(I153*H153,2)</f>
        <v>0</v>
      </c>
      <c r="K153" s="189" t="s">
        <v>129</v>
      </c>
      <c r="L153" s="41"/>
      <c r="M153" s="194" t="s">
        <v>1</v>
      </c>
      <c r="N153" s="195" t="s">
        <v>40</v>
      </c>
      <c r="O153" s="88"/>
      <c r="P153" s="196">
        <f>O153*H153</f>
        <v>0</v>
      </c>
      <c r="Q153" s="196">
        <v>0</v>
      </c>
      <c r="R153" s="196">
        <f>Q153*H153</f>
        <v>0</v>
      </c>
      <c r="S153" s="196">
        <v>0</v>
      </c>
      <c r="T153" s="197">
        <f>S153*H153</f>
        <v>0</v>
      </c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R153" s="198" t="s">
        <v>130</v>
      </c>
      <c r="AT153" s="198" t="s">
        <v>125</v>
      </c>
      <c r="AU153" s="198" t="s">
        <v>75</v>
      </c>
      <c r="AY153" s="14" t="s">
        <v>131</v>
      </c>
      <c r="BE153" s="199">
        <f>IF(N153="základní",J153,0)</f>
        <v>0</v>
      </c>
      <c r="BF153" s="199">
        <f>IF(N153="snížená",J153,0)</f>
        <v>0</v>
      </c>
      <c r="BG153" s="199">
        <f>IF(N153="zákl. přenesená",J153,0)</f>
        <v>0</v>
      </c>
      <c r="BH153" s="199">
        <f>IF(N153="sníž. přenesená",J153,0)</f>
        <v>0</v>
      </c>
      <c r="BI153" s="199">
        <f>IF(N153="nulová",J153,0)</f>
        <v>0</v>
      </c>
      <c r="BJ153" s="14" t="s">
        <v>83</v>
      </c>
      <c r="BK153" s="199">
        <f>ROUND(I153*H153,2)</f>
        <v>0</v>
      </c>
      <c r="BL153" s="14" t="s">
        <v>130</v>
      </c>
      <c r="BM153" s="198" t="s">
        <v>300</v>
      </c>
    </row>
    <row r="154" s="2" customFormat="1">
      <c r="A154" s="35"/>
      <c r="B154" s="36"/>
      <c r="C154" s="37"/>
      <c r="D154" s="200" t="s">
        <v>133</v>
      </c>
      <c r="E154" s="37"/>
      <c r="F154" s="201" t="s">
        <v>187</v>
      </c>
      <c r="G154" s="37"/>
      <c r="H154" s="37"/>
      <c r="I154" s="202"/>
      <c r="J154" s="37"/>
      <c r="K154" s="37"/>
      <c r="L154" s="41"/>
      <c r="M154" s="203"/>
      <c r="N154" s="204"/>
      <c r="O154" s="88"/>
      <c r="P154" s="88"/>
      <c r="Q154" s="88"/>
      <c r="R154" s="88"/>
      <c r="S154" s="88"/>
      <c r="T154" s="89"/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T154" s="14" t="s">
        <v>133</v>
      </c>
      <c r="AU154" s="14" t="s">
        <v>75</v>
      </c>
    </row>
    <row r="155" s="2" customFormat="1" ht="24.15" customHeight="1">
      <c r="A155" s="35"/>
      <c r="B155" s="36"/>
      <c r="C155" s="187" t="s">
        <v>189</v>
      </c>
      <c r="D155" s="187" t="s">
        <v>125</v>
      </c>
      <c r="E155" s="188" t="s">
        <v>190</v>
      </c>
      <c r="F155" s="189" t="s">
        <v>191</v>
      </c>
      <c r="G155" s="190" t="s">
        <v>192</v>
      </c>
      <c r="H155" s="191">
        <v>60</v>
      </c>
      <c r="I155" s="192"/>
      <c r="J155" s="193">
        <f>ROUND(I155*H155,2)</f>
        <v>0</v>
      </c>
      <c r="K155" s="189" t="s">
        <v>129</v>
      </c>
      <c r="L155" s="41"/>
      <c r="M155" s="194" t="s">
        <v>1</v>
      </c>
      <c r="N155" s="195" t="s">
        <v>40</v>
      </c>
      <c r="O155" s="88"/>
      <c r="P155" s="196">
        <f>O155*H155</f>
        <v>0</v>
      </c>
      <c r="Q155" s="196">
        <v>0</v>
      </c>
      <c r="R155" s="196">
        <f>Q155*H155</f>
        <v>0</v>
      </c>
      <c r="S155" s="196">
        <v>0</v>
      </c>
      <c r="T155" s="197">
        <f>S155*H155</f>
        <v>0</v>
      </c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R155" s="198" t="s">
        <v>130</v>
      </c>
      <c r="AT155" s="198" t="s">
        <v>125</v>
      </c>
      <c r="AU155" s="198" t="s">
        <v>75</v>
      </c>
      <c r="AY155" s="14" t="s">
        <v>131</v>
      </c>
      <c r="BE155" s="199">
        <f>IF(N155="základní",J155,0)</f>
        <v>0</v>
      </c>
      <c r="BF155" s="199">
        <f>IF(N155="snížená",J155,0)</f>
        <v>0</v>
      </c>
      <c r="BG155" s="199">
        <f>IF(N155="zákl. přenesená",J155,0)</f>
        <v>0</v>
      </c>
      <c r="BH155" s="199">
        <f>IF(N155="sníž. přenesená",J155,0)</f>
        <v>0</v>
      </c>
      <c r="BI155" s="199">
        <f>IF(N155="nulová",J155,0)</f>
        <v>0</v>
      </c>
      <c r="BJ155" s="14" t="s">
        <v>83</v>
      </c>
      <c r="BK155" s="199">
        <f>ROUND(I155*H155,2)</f>
        <v>0</v>
      </c>
      <c r="BL155" s="14" t="s">
        <v>130</v>
      </c>
      <c r="BM155" s="198" t="s">
        <v>301</v>
      </c>
    </row>
    <row r="156" s="2" customFormat="1">
      <c r="A156" s="35"/>
      <c r="B156" s="36"/>
      <c r="C156" s="37"/>
      <c r="D156" s="200" t="s">
        <v>133</v>
      </c>
      <c r="E156" s="37"/>
      <c r="F156" s="201" t="s">
        <v>191</v>
      </c>
      <c r="G156" s="37"/>
      <c r="H156" s="37"/>
      <c r="I156" s="202"/>
      <c r="J156" s="37"/>
      <c r="K156" s="37"/>
      <c r="L156" s="41"/>
      <c r="M156" s="203"/>
      <c r="N156" s="204"/>
      <c r="O156" s="88"/>
      <c r="P156" s="88"/>
      <c r="Q156" s="88"/>
      <c r="R156" s="88"/>
      <c r="S156" s="88"/>
      <c r="T156" s="89"/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T156" s="14" t="s">
        <v>133</v>
      </c>
      <c r="AU156" s="14" t="s">
        <v>75</v>
      </c>
    </row>
    <row r="157" s="2" customFormat="1" ht="16.5" customHeight="1">
      <c r="A157" s="35"/>
      <c r="B157" s="36"/>
      <c r="C157" s="187" t="s">
        <v>194</v>
      </c>
      <c r="D157" s="187" t="s">
        <v>125</v>
      </c>
      <c r="E157" s="188" t="s">
        <v>195</v>
      </c>
      <c r="F157" s="189" t="s">
        <v>196</v>
      </c>
      <c r="G157" s="190" t="s">
        <v>152</v>
      </c>
      <c r="H157" s="191">
        <v>2</v>
      </c>
      <c r="I157" s="192"/>
      <c r="J157" s="193">
        <f>ROUND(I157*H157,2)</f>
        <v>0</v>
      </c>
      <c r="K157" s="189" t="s">
        <v>129</v>
      </c>
      <c r="L157" s="41"/>
      <c r="M157" s="194" t="s">
        <v>1</v>
      </c>
      <c r="N157" s="195" t="s">
        <v>40</v>
      </c>
      <c r="O157" s="88"/>
      <c r="P157" s="196">
        <f>O157*H157</f>
        <v>0</v>
      </c>
      <c r="Q157" s="196">
        <v>0</v>
      </c>
      <c r="R157" s="196">
        <f>Q157*H157</f>
        <v>0</v>
      </c>
      <c r="S157" s="196">
        <v>0</v>
      </c>
      <c r="T157" s="197">
        <f>S157*H157</f>
        <v>0</v>
      </c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R157" s="198" t="s">
        <v>130</v>
      </c>
      <c r="AT157" s="198" t="s">
        <v>125</v>
      </c>
      <c r="AU157" s="198" t="s">
        <v>75</v>
      </c>
      <c r="AY157" s="14" t="s">
        <v>131</v>
      </c>
      <c r="BE157" s="199">
        <f>IF(N157="základní",J157,0)</f>
        <v>0</v>
      </c>
      <c r="BF157" s="199">
        <f>IF(N157="snížená",J157,0)</f>
        <v>0</v>
      </c>
      <c r="BG157" s="199">
        <f>IF(N157="zákl. přenesená",J157,0)</f>
        <v>0</v>
      </c>
      <c r="BH157" s="199">
        <f>IF(N157="sníž. přenesená",J157,0)</f>
        <v>0</v>
      </c>
      <c r="BI157" s="199">
        <f>IF(N157="nulová",J157,0)</f>
        <v>0</v>
      </c>
      <c r="BJ157" s="14" t="s">
        <v>83</v>
      </c>
      <c r="BK157" s="199">
        <f>ROUND(I157*H157,2)</f>
        <v>0</v>
      </c>
      <c r="BL157" s="14" t="s">
        <v>130</v>
      </c>
      <c r="BM157" s="198" t="s">
        <v>302</v>
      </c>
    </row>
    <row r="158" s="2" customFormat="1">
      <c r="A158" s="35"/>
      <c r="B158" s="36"/>
      <c r="C158" s="37"/>
      <c r="D158" s="200" t="s">
        <v>133</v>
      </c>
      <c r="E158" s="37"/>
      <c r="F158" s="201" t="s">
        <v>196</v>
      </c>
      <c r="G158" s="37"/>
      <c r="H158" s="37"/>
      <c r="I158" s="202"/>
      <c r="J158" s="37"/>
      <c r="K158" s="37"/>
      <c r="L158" s="41"/>
      <c r="M158" s="203"/>
      <c r="N158" s="204"/>
      <c r="O158" s="88"/>
      <c r="P158" s="88"/>
      <c r="Q158" s="88"/>
      <c r="R158" s="88"/>
      <c r="S158" s="88"/>
      <c r="T158" s="89"/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T158" s="14" t="s">
        <v>133</v>
      </c>
      <c r="AU158" s="14" t="s">
        <v>75</v>
      </c>
    </row>
    <row r="159" s="2" customFormat="1" ht="16.5" customHeight="1">
      <c r="A159" s="35"/>
      <c r="B159" s="36"/>
      <c r="C159" s="187" t="s">
        <v>198</v>
      </c>
      <c r="D159" s="187" t="s">
        <v>125</v>
      </c>
      <c r="E159" s="188" t="s">
        <v>199</v>
      </c>
      <c r="F159" s="189" t="s">
        <v>200</v>
      </c>
      <c r="G159" s="190" t="s">
        <v>201</v>
      </c>
      <c r="H159" s="191">
        <v>2</v>
      </c>
      <c r="I159" s="192"/>
      <c r="J159" s="193">
        <f>ROUND(I159*H159,2)</f>
        <v>0</v>
      </c>
      <c r="K159" s="189" t="s">
        <v>129</v>
      </c>
      <c r="L159" s="41"/>
      <c r="M159" s="194" t="s">
        <v>1</v>
      </c>
      <c r="N159" s="195" t="s">
        <v>40</v>
      </c>
      <c r="O159" s="88"/>
      <c r="P159" s="196">
        <f>O159*H159</f>
        <v>0</v>
      </c>
      <c r="Q159" s="196">
        <v>0</v>
      </c>
      <c r="R159" s="196">
        <f>Q159*H159</f>
        <v>0</v>
      </c>
      <c r="S159" s="196">
        <v>0</v>
      </c>
      <c r="T159" s="197">
        <f>S159*H159</f>
        <v>0</v>
      </c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R159" s="198" t="s">
        <v>130</v>
      </c>
      <c r="AT159" s="198" t="s">
        <v>125</v>
      </c>
      <c r="AU159" s="198" t="s">
        <v>75</v>
      </c>
      <c r="AY159" s="14" t="s">
        <v>131</v>
      </c>
      <c r="BE159" s="199">
        <f>IF(N159="základní",J159,0)</f>
        <v>0</v>
      </c>
      <c r="BF159" s="199">
        <f>IF(N159="snížená",J159,0)</f>
        <v>0</v>
      </c>
      <c r="BG159" s="199">
        <f>IF(N159="zákl. přenesená",J159,0)</f>
        <v>0</v>
      </c>
      <c r="BH159" s="199">
        <f>IF(N159="sníž. přenesená",J159,0)</f>
        <v>0</v>
      </c>
      <c r="BI159" s="199">
        <f>IF(N159="nulová",J159,0)</f>
        <v>0</v>
      </c>
      <c r="BJ159" s="14" t="s">
        <v>83</v>
      </c>
      <c r="BK159" s="199">
        <f>ROUND(I159*H159,2)</f>
        <v>0</v>
      </c>
      <c r="BL159" s="14" t="s">
        <v>130</v>
      </c>
      <c r="BM159" s="198" t="s">
        <v>303</v>
      </c>
    </row>
    <row r="160" s="2" customFormat="1">
      <c r="A160" s="35"/>
      <c r="B160" s="36"/>
      <c r="C160" s="37"/>
      <c r="D160" s="200" t="s">
        <v>133</v>
      </c>
      <c r="E160" s="37"/>
      <c r="F160" s="201" t="s">
        <v>200</v>
      </c>
      <c r="G160" s="37"/>
      <c r="H160" s="37"/>
      <c r="I160" s="202"/>
      <c r="J160" s="37"/>
      <c r="K160" s="37"/>
      <c r="L160" s="41"/>
      <c r="M160" s="203"/>
      <c r="N160" s="204"/>
      <c r="O160" s="88"/>
      <c r="P160" s="88"/>
      <c r="Q160" s="88"/>
      <c r="R160" s="88"/>
      <c r="S160" s="88"/>
      <c r="T160" s="89"/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T160" s="14" t="s">
        <v>133</v>
      </c>
      <c r="AU160" s="14" t="s">
        <v>75</v>
      </c>
    </row>
    <row r="161" s="2" customFormat="1" ht="24.15" customHeight="1">
      <c r="A161" s="35"/>
      <c r="B161" s="36"/>
      <c r="C161" s="187" t="s">
        <v>7</v>
      </c>
      <c r="D161" s="187" t="s">
        <v>125</v>
      </c>
      <c r="E161" s="188" t="s">
        <v>203</v>
      </c>
      <c r="F161" s="189" t="s">
        <v>204</v>
      </c>
      <c r="G161" s="190" t="s">
        <v>201</v>
      </c>
      <c r="H161" s="191">
        <v>2</v>
      </c>
      <c r="I161" s="192"/>
      <c r="J161" s="193">
        <f>ROUND(I161*H161,2)</f>
        <v>0</v>
      </c>
      <c r="K161" s="189" t="s">
        <v>129</v>
      </c>
      <c r="L161" s="41"/>
      <c r="M161" s="194" t="s">
        <v>1</v>
      </c>
      <c r="N161" s="195" t="s">
        <v>40</v>
      </c>
      <c r="O161" s="88"/>
      <c r="P161" s="196">
        <f>O161*H161</f>
        <v>0</v>
      </c>
      <c r="Q161" s="196">
        <v>0</v>
      </c>
      <c r="R161" s="196">
        <f>Q161*H161</f>
        <v>0</v>
      </c>
      <c r="S161" s="196">
        <v>0</v>
      </c>
      <c r="T161" s="197">
        <f>S161*H161</f>
        <v>0</v>
      </c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R161" s="198" t="s">
        <v>130</v>
      </c>
      <c r="AT161" s="198" t="s">
        <v>125</v>
      </c>
      <c r="AU161" s="198" t="s">
        <v>75</v>
      </c>
      <c r="AY161" s="14" t="s">
        <v>131</v>
      </c>
      <c r="BE161" s="199">
        <f>IF(N161="základní",J161,0)</f>
        <v>0</v>
      </c>
      <c r="BF161" s="199">
        <f>IF(N161="snížená",J161,0)</f>
        <v>0</v>
      </c>
      <c r="BG161" s="199">
        <f>IF(N161="zákl. přenesená",J161,0)</f>
        <v>0</v>
      </c>
      <c r="BH161" s="199">
        <f>IF(N161="sníž. přenesená",J161,0)</f>
        <v>0</v>
      </c>
      <c r="BI161" s="199">
        <f>IF(N161="nulová",J161,0)</f>
        <v>0</v>
      </c>
      <c r="BJ161" s="14" t="s">
        <v>83</v>
      </c>
      <c r="BK161" s="199">
        <f>ROUND(I161*H161,2)</f>
        <v>0</v>
      </c>
      <c r="BL161" s="14" t="s">
        <v>130</v>
      </c>
      <c r="BM161" s="198" t="s">
        <v>304</v>
      </c>
    </row>
    <row r="162" s="2" customFormat="1">
      <c r="A162" s="35"/>
      <c r="B162" s="36"/>
      <c r="C162" s="37"/>
      <c r="D162" s="200" t="s">
        <v>133</v>
      </c>
      <c r="E162" s="37"/>
      <c r="F162" s="201" t="s">
        <v>204</v>
      </c>
      <c r="G162" s="37"/>
      <c r="H162" s="37"/>
      <c r="I162" s="202"/>
      <c r="J162" s="37"/>
      <c r="K162" s="37"/>
      <c r="L162" s="41"/>
      <c r="M162" s="203"/>
      <c r="N162" s="204"/>
      <c r="O162" s="88"/>
      <c r="P162" s="88"/>
      <c r="Q162" s="88"/>
      <c r="R162" s="88"/>
      <c r="S162" s="88"/>
      <c r="T162" s="89"/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T162" s="14" t="s">
        <v>133</v>
      </c>
      <c r="AU162" s="14" t="s">
        <v>75</v>
      </c>
    </row>
    <row r="163" s="2" customFormat="1" ht="16.5" customHeight="1">
      <c r="A163" s="35"/>
      <c r="B163" s="36"/>
      <c r="C163" s="187" t="s">
        <v>206</v>
      </c>
      <c r="D163" s="187" t="s">
        <v>125</v>
      </c>
      <c r="E163" s="188" t="s">
        <v>207</v>
      </c>
      <c r="F163" s="189" t="s">
        <v>208</v>
      </c>
      <c r="G163" s="190" t="s">
        <v>152</v>
      </c>
      <c r="H163" s="191">
        <v>1</v>
      </c>
      <c r="I163" s="192"/>
      <c r="J163" s="193">
        <f>ROUND(I163*H163,2)</f>
        <v>0</v>
      </c>
      <c r="K163" s="189" t="s">
        <v>129</v>
      </c>
      <c r="L163" s="41"/>
      <c r="M163" s="194" t="s">
        <v>1</v>
      </c>
      <c r="N163" s="195" t="s">
        <v>40</v>
      </c>
      <c r="O163" s="88"/>
      <c r="P163" s="196">
        <f>O163*H163</f>
        <v>0</v>
      </c>
      <c r="Q163" s="196">
        <v>0</v>
      </c>
      <c r="R163" s="196">
        <f>Q163*H163</f>
        <v>0</v>
      </c>
      <c r="S163" s="196">
        <v>0</v>
      </c>
      <c r="T163" s="197">
        <f>S163*H163</f>
        <v>0</v>
      </c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R163" s="198" t="s">
        <v>130</v>
      </c>
      <c r="AT163" s="198" t="s">
        <v>125</v>
      </c>
      <c r="AU163" s="198" t="s">
        <v>75</v>
      </c>
      <c r="AY163" s="14" t="s">
        <v>131</v>
      </c>
      <c r="BE163" s="199">
        <f>IF(N163="základní",J163,0)</f>
        <v>0</v>
      </c>
      <c r="BF163" s="199">
        <f>IF(N163="snížená",J163,0)</f>
        <v>0</v>
      </c>
      <c r="BG163" s="199">
        <f>IF(N163="zákl. přenesená",J163,0)</f>
        <v>0</v>
      </c>
      <c r="BH163" s="199">
        <f>IF(N163="sníž. přenesená",J163,0)</f>
        <v>0</v>
      </c>
      <c r="BI163" s="199">
        <f>IF(N163="nulová",J163,0)</f>
        <v>0</v>
      </c>
      <c r="BJ163" s="14" t="s">
        <v>83</v>
      </c>
      <c r="BK163" s="199">
        <f>ROUND(I163*H163,2)</f>
        <v>0</v>
      </c>
      <c r="BL163" s="14" t="s">
        <v>130</v>
      </c>
      <c r="BM163" s="198" t="s">
        <v>305</v>
      </c>
    </row>
    <row r="164" s="2" customFormat="1">
      <c r="A164" s="35"/>
      <c r="B164" s="36"/>
      <c r="C164" s="37"/>
      <c r="D164" s="200" t="s">
        <v>133</v>
      </c>
      <c r="E164" s="37"/>
      <c r="F164" s="201" t="s">
        <v>208</v>
      </c>
      <c r="G164" s="37"/>
      <c r="H164" s="37"/>
      <c r="I164" s="202"/>
      <c r="J164" s="37"/>
      <c r="K164" s="37"/>
      <c r="L164" s="41"/>
      <c r="M164" s="203"/>
      <c r="N164" s="204"/>
      <c r="O164" s="88"/>
      <c r="P164" s="88"/>
      <c r="Q164" s="88"/>
      <c r="R164" s="88"/>
      <c r="S164" s="88"/>
      <c r="T164" s="89"/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T164" s="14" t="s">
        <v>133</v>
      </c>
      <c r="AU164" s="14" t="s">
        <v>75</v>
      </c>
    </row>
    <row r="165" s="2" customFormat="1" ht="24.15" customHeight="1">
      <c r="A165" s="35"/>
      <c r="B165" s="36"/>
      <c r="C165" s="187" t="s">
        <v>210</v>
      </c>
      <c r="D165" s="187" t="s">
        <v>125</v>
      </c>
      <c r="E165" s="188" t="s">
        <v>211</v>
      </c>
      <c r="F165" s="189" t="s">
        <v>212</v>
      </c>
      <c r="G165" s="190" t="s">
        <v>152</v>
      </c>
      <c r="H165" s="191">
        <v>6</v>
      </c>
      <c r="I165" s="192"/>
      <c r="J165" s="193">
        <f>ROUND(I165*H165,2)</f>
        <v>0</v>
      </c>
      <c r="K165" s="189" t="s">
        <v>129</v>
      </c>
      <c r="L165" s="41"/>
      <c r="M165" s="194" t="s">
        <v>1</v>
      </c>
      <c r="N165" s="195" t="s">
        <v>40</v>
      </c>
      <c r="O165" s="88"/>
      <c r="P165" s="196">
        <f>O165*H165</f>
        <v>0</v>
      </c>
      <c r="Q165" s="196">
        <v>0</v>
      </c>
      <c r="R165" s="196">
        <f>Q165*H165</f>
        <v>0</v>
      </c>
      <c r="S165" s="196">
        <v>0</v>
      </c>
      <c r="T165" s="197">
        <f>S165*H165</f>
        <v>0</v>
      </c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R165" s="198" t="s">
        <v>130</v>
      </c>
      <c r="AT165" s="198" t="s">
        <v>125</v>
      </c>
      <c r="AU165" s="198" t="s">
        <v>75</v>
      </c>
      <c r="AY165" s="14" t="s">
        <v>131</v>
      </c>
      <c r="BE165" s="199">
        <f>IF(N165="základní",J165,0)</f>
        <v>0</v>
      </c>
      <c r="BF165" s="199">
        <f>IF(N165="snížená",J165,0)</f>
        <v>0</v>
      </c>
      <c r="BG165" s="199">
        <f>IF(N165="zákl. přenesená",J165,0)</f>
        <v>0</v>
      </c>
      <c r="BH165" s="199">
        <f>IF(N165="sníž. přenesená",J165,0)</f>
        <v>0</v>
      </c>
      <c r="BI165" s="199">
        <f>IF(N165="nulová",J165,0)</f>
        <v>0</v>
      </c>
      <c r="BJ165" s="14" t="s">
        <v>83</v>
      </c>
      <c r="BK165" s="199">
        <f>ROUND(I165*H165,2)</f>
        <v>0</v>
      </c>
      <c r="BL165" s="14" t="s">
        <v>130</v>
      </c>
      <c r="BM165" s="198" t="s">
        <v>306</v>
      </c>
    </row>
    <row r="166" s="2" customFormat="1">
      <c r="A166" s="35"/>
      <c r="B166" s="36"/>
      <c r="C166" s="37"/>
      <c r="D166" s="200" t="s">
        <v>133</v>
      </c>
      <c r="E166" s="37"/>
      <c r="F166" s="201" t="s">
        <v>212</v>
      </c>
      <c r="G166" s="37"/>
      <c r="H166" s="37"/>
      <c r="I166" s="202"/>
      <c r="J166" s="37"/>
      <c r="K166" s="37"/>
      <c r="L166" s="41"/>
      <c r="M166" s="203"/>
      <c r="N166" s="204"/>
      <c r="O166" s="88"/>
      <c r="P166" s="88"/>
      <c r="Q166" s="88"/>
      <c r="R166" s="88"/>
      <c r="S166" s="88"/>
      <c r="T166" s="89"/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T166" s="14" t="s">
        <v>133</v>
      </c>
      <c r="AU166" s="14" t="s">
        <v>75</v>
      </c>
    </row>
    <row r="167" s="2" customFormat="1">
      <c r="A167" s="35"/>
      <c r="B167" s="36"/>
      <c r="C167" s="37"/>
      <c r="D167" s="200" t="s">
        <v>147</v>
      </c>
      <c r="E167" s="37"/>
      <c r="F167" s="205" t="s">
        <v>214</v>
      </c>
      <c r="G167" s="37"/>
      <c r="H167" s="37"/>
      <c r="I167" s="202"/>
      <c r="J167" s="37"/>
      <c r="K167" s="37"/>
      <c r="L167" s="41"/>
      <c r="M167" s="203"/>
      <c r="N167" s="204"/>
      <c r="O167" s="88"/>
      <c r="P167" s="88"/>
      <c r="Q167" s="88"/>
      <c r="R167" s="88"/>
      <c r="S167" s="88"/>
      <c r="T167" s="89"/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T167" s="14" t="s">
        <v>147</v>
      </c>
      <c r="AU167" s="14" t="s">
        <v>75</v>
      </c>
    </row>
    <row r="168" s="2" customFormat="1" ht="24.15" customHeight="1">
      <c r="A168" s="35"/>
      <c r="B168" s="36"/>
      <c r="C168" s="187" t="s">
        <v>215</v>
      </c>
      <c r="D168" s="187" t="s">
        <v>125</v>
      </c>
      <c r="E168" s="188" t="s">
        <v>216</v>
      </c>
      <c r="F168" s="189" t="s">
        <v>217</v>
      </c>
      <c r="G168" s="190" t="s">
        <v>128</v>
      </c>
      <c r="H168" s="191">
        <v>1</v>
      </c>
      <c r="I168" s="192"/>
      <c r="J168" s="193">
        <f>ROUND(I168*H168,2)</f>
        <v>0</v>
      </c>
      <c r="K168" s="189" t="s">
        <v>129</v>
      </c>
      <c r="L168" s="41"/>
      <c r="M168" s="194" t="s">
        <v>1</v>
      </c>
      <c r="N168" s="195" t="s">
        <v>40</v>
      </c>
      <c r="O168" s="88"/>
      <c r="P168" s="196">
        <f>O168*H168</f>
        <v>0</v>
      </c>
      <c r="Q168" s="196">
        <v>0</v>
      </c>
      <c r="R168" s="196">
        <f>Q168*H168</f>
        <v>0</v>
      </c>
      <c r="S168" s="196">
        <v>0</v>
      </c>
      <c r="T168" s="197">
        <f>S168*H168</f>
        <v>0</v>
      </c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R168" s="198" t="s">
        <v>218</v>
      </c>
      <c r="AT168" s="198" t="s">
        <v>125</v>
      </c>
      <c r="AU168" s="198" t="s">
        <v>75</v>
      </c>
      <c r="AY168" s="14" t="s">
        <v>131</v>
      </c>
      <c r="BE168" s="199">
        <f>IF(N168="základní",J168,0)</f>
        <v>0</v>
      </c>
      <c r="BF168" s="199">
        <f>IF(N168="snížená",J168,0)</f>
        <v>0</v>
      </c>
      <c r="BG168" s="199">
        <f>IF(N168="zákl. přenesená",J168,0)</f>
        <v>0</v>
      </c>
      <c r="BH168" s="199">
        <f>IF(N168="sníž. přenesená",J168,0)</f>
        <v>0</v>
      </c>
      <c r="BI168" s="199">
        <f>IF(N168="nulová",J168,0)</f>
        <v>0</v>
      </c>
      <c r="BJ168" s="14" t="s">
        <v>83</v>
      </c>
      <c r="BK168" s="199">
        <f>ROUND(I168*H168,2)</f>
        <v>0</v>
      </c>
      <c r="BL168" s="14" t="s">
        <v>218</v>
      </c>
      <c r="BM168" s="198" t="s">
        <v>307</v>
      </c>
    </row>
    <row r="169" s="2" customFormat="1">
      <c r="A169" s="35"/>
      <c r="B169" s="36"/>
      <c r="C169" s="37"/>
      <c r="D169" s="200" t="s">
        <v>133</v>
      </c>
      <c r="E169" s="37"/>
      <c r="F169" s="201" t="s">
        <v>217</v>
      </c>
      <c r="G169" s="37"/>
      <c r="H169" s="37"/>
      <c r="I169" s="202"/>
      <c r="J169" s="37"/>
      <c r="K169" s="37"/>
      <c r="L169" s="41"/>
      <c r="M169" s="203"/>
      <c r="N169" s="204"/>
      <c r="O169" s="88"/>
      <c r="P169" s="88"/>
      <c r="Q169" s="88"/>
      <c r="R169" s="88"/>
      <c r="S169" s="88"/>
      <c r="T169" s="89"/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T169" s="14" t="s">
        <v>133</v>
      </c>
      <c r="AU169" s="14" t="s">
        <v>75</v>
      </c>
    </row>
    <row r="170" s="2" customFormat="1" ht="24.15" customHeight="1">
      <c r="A170" s="35"/>
      <c r="B170" s="36"/>
      <c r="C170" s="187" t="s">
        <v>220</v>
      </c>
      <c r="D170" s="187" t="s">
        <v>125</v>
      </c>
      <c r="E170" s="188" t="s">
        <v>221</v>
      </c>
      <c r="F170" s="189" t="s">
        <v>222</v>
      </c>
      <c r="G170" s="190" t="s">
        <v>128</v>
      </c>
      <c r="H170" s="191">
        <v>1</v>
      </c>
      <c r="I170" s="192"/>
      <c r="J170" s="193">
        <f>ROUND(I170*H170,2)</f>
        <v>0</v>
      </c>
      <c r="K170" s="189" t="s">
        <v>129</v>
      </c>
      <c r="L170" s="41"/>
      <c r="M170" s="194" t="s">
        <v>1</v>
      </c>
      <c r="N170" s="195" t="s">
        <v>40</v>
      </c>
      <c r="O170" s="88"/>
      <c r="P170" s="196">
        <f>O170*H170</f>
        <v>0</v>
      </c>
      <c r="Q170" s="196">
        <v>0</v>
      </c>
      <c r="R170" s="196">
        <f>Q170*H170</f>
        <v>0</v>
      </c>
      <c r="S170" s="196">
        <v>0</v>
      </c>
      <c r="T170" s="197">
        <f>S170*H170</f>
        <v>0</v>
      </c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R170" s="198" t="s">
        <v>130</v>
      </c>
      <c r="AT170" s="198" t="s">
        <v>125</v>
      </c>
      <c r="AU170" s="198" t="s">
        <v>75</v>
      </c>
      <c r="AY170" s="14" t="s">
        <v>131</v>
      </c>
      <c r="BE170" s="199">
        <f>IF(N170="základní",J170,0)</f>
        <v>0</v>
      </c>
      <c r="BF170" s="199">
        <f>IF(N170="snížená",J170,0)</f>
        <v>0</v>
      </c>
      <c r="BG170" s="199">
        <f>IF(N170="zákl. přenesená",J170,0)</f>
        <v>0</v>
      </c>
      <c r="BH170" s="199">
        <f>IF(N170="sníž. přenesená",J170,0)</f>
        <v>0</v>
      </c>
      <c r="BI170" s="199">
        <f>IF(N170="nulová",J170,0)</f>
        <v>0</v>
      </c>
      <c r="BJ170" s="14" t="s">
        <v>83</v>
      </c>
      <c r="BK170" s="199">
        <f>ROUND(I170*H170,2)</f>
        <v>0</v>
      </c>
      <c r="BL170" s="14" t="s">
        <v>130</v>
      </c>
      <c r="BM170" s="198" t="s">
        <v>308</v>
      </c>
    </row>
    <row r="171" s="2" customFormat="1">
      <c r="A171" s="35"/>
      <c r="B171" s="36"/>
      <c r="C171" s="37"/>
      <c r="D171" s="200" t="s">
        <v>133</v>
      </c>
      <c r="E171" s="37"/>
      <c r="F171" s="201" t="s">
        <v>222</v>
      </c>
      <c r="G171" s="37"/>
      <c r="H171" s="37"/>
      <c r="I171" s="202"/>
      <c r="J171" s="37"/>
      <c r="K171" s="37"/>
      <c r="L171" s="41"/>
      <c r="M171" s="203"/>
      <c r="N171" s="204"/>
      <c r="O171" s="88"/>
      <c r="P171" s="88"/>
      <c r="Q171" s="88"/>
      <c r="R171" s="88"/>
      <c r="S171" s="88"/>
      <c r="T171" s="89"/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T171" s="14" t="s">
        <v>133</v>
      </c>
      <c r="AU171" s="14" t="s">
        <v>75</v>
      </c>
    </row>
    <row r="172" s="2" customFormat="1" ht="16.5" customHeight="1">
      <c r="A172" s="35"/>
      <c r="B172" s="36"/>
      <c r="C172" s="187" t="s">
        <v>224</v>
      </c>
      <c r="D172" s="187" t="s">
        <v>125</v>
      </c>
      <c r="E172" s="188" t="s">
        <v>225</v>
      </c>
      <c r="F172" s="189" t="s">
        <v>226</v>
      </c>
      <c r="G172" s="190" t="s">
        <v>128</v>
      </c>
      <c r="H172" s="191">
        <v>1</v>
      </c>
      <c r="I172" s="192"/>
      <c r="J172" s="193">
        <f>ROUND(I172*H172,2)</f>
        <v>0</v>
      </c>
      <c r="K172" s="189" t="s">
        <v>129</v>
      </c>
      <c r="L172" s="41"/>
      <c r="M172" s="194" t="s">
        <v>1</v>
      </c>
      <c r="N172" s="195" t="s">
        <v>40</v>
      </c>
      <c r="O172" s="88"/>
      <c r="P172" s="196">
        <f>O172*H172</f>
        <v>0</v>
      </c>
      <c r="Q172" s="196">
        <v>0</v>
      </c>
      <c r="R172" s="196">
        <f>Q172*H172</f>
        <v>0</v>
      </c>
      <c r="S172" s="196">
        <v>0</v>
      </c>
      <c r="T172" s="197">
        <f>S172*H172</f>
        <v>0</v>
      </c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R172" s="198" t="s">
        <v>130</v>
      </c>
      <c r="AT172" s="198" t="s">
        <v>125</v>
      </c>
      <c r="AU172" s="198" t="s">
        <v>75</v>
      </c>
      <c r="AY172" s="14" t="s">
        <v>131</v>
      </c>
      <c r="BE172" s="199">
        <f>IF(N172="základní",J172,0)</f>
        <v>0</v>
      </c>
      <c r="BF172" s="199">
        <f>IF(N172="snížená",J172,0)</f>
        <v>0</v>
      </c>
      <c r="BG172" s="199">
        <f>IF(N172="zákl. přenesená",J172,0)</f>
        <v>0</v>
      </c>
      <c r="BH172" s="199">
        <f>IF(N172="sníž. přenesená",J172,0)</f>
        <v>0</v>
      </c>
      <c r="BI172" s="199">
        <f>IF(N172="nulová",J172,0)</f>
        <v>0</v>
      </c>
      <c r="BJ172" s="14" t="s">
        <v>83</v>
      </c>
      <c r="BK172" s="199">
        <f>ROUND(I172*H172,2)</f>
        <v>0</v>
      </c>
      <c r="BL172" s="14" t="s">
        <v>130</v>
      </c>
      <c r="BM172" s="198" t="s">
        <v>309</v>
      </c>
    </row>
    <row r="173" s="2" customFormat="1">
      <c r="A173" s="35"/>
      <c r="B173" s="36"/>
      <c r="C173" s="37"/>
      <c r="D173" s="200" t="s">
        <v>133</v>
      </c>
      <c r="E173" s="37"/>
      <c r="F173" s="201" t="s">
        <v>226</v>
      </c>
      <c r="G173" s="37"/>
      <c r="H173" s="37"/>
      <c r="I173" s="202"/>
      <c r="J173" s="37"/>
      <c r="K173" s="37"/>
      <c r="L173" s="41"/>
      <c r="M173" s="203"/>
      <c r="N173" s="204"/>
      <c r="O173" s="88"/>
      <c r="P173" s="88"/>
      <c r="Q173" s="88"/>
      <c r="R173" s="88"/>
      <c r="S173" s="88"/>
      <c r="T173" s="89"/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T173" s="14" t="s">
        <v>133</v>
      </c>
      <c r="AU173" s="14" t="s">
        <v>75</v>
      </c>
    </row>
    <row r="174" s="2" customFormat="1" ht="24.15" customHeight="1">
      <c r="A174" s="35"/>
      <c r="B174" s="36"/>
      <c r="C174" s="187" t="s">
        <v>228</v>
      </c>
      <c r="D174" s="187" t="s">
        <v>125</v>
      </c>
      <c r="E174" s="188" t="s">
        <v>229</v>
      </c>
      <c r="F174" s="189" t="s">
        <v>230</v>
      </c>
      <c r="G174" s="190" t="s">
        <v>128</v>
      </c>
      <c r="H174" s="191">
        <v>1</v>
      </c>
      <c r="I174" s="192"/>
      <c r="J174" s="193">
        <f>ROUND(I174*H174,2)</f>
        <v>0</v>
      </c>
      <c r="K174" s="189" t="s">
        <v>129</v>
      </c>
      <c r="L174" s="41"/>
      <c r="M174" s="194" t="s">
        <v>1</v>
      </c>
      <c r="N174" s="195" t="s">
        <v>40</v>
      </c>
      <c r="O174" s="88"/>
      <c r="P174" s="196">
        <f>O174*H174</f>
        <v>0</v>
      </c>
      <c r="Q174" s="196">
        <v>0</v>
      </c>
      <c r="R174" s="196">
        <f>Q174*H174</f>
        <v>0</v>
      </c>
      <c r="S174" s="196">
        <v>0</v>
      </c>
      <c r="T174" s="197">
        <f>S174*H174</f>
        <v>0</v>
      </c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R174" s="198" t="s">
        <v>218</v>
      </c>
      <c r="AT174" s="198" t="s">
        <v>125</v>
      </c>
      <c r="AU174" s="198" t="s">
        <v>75</v>
      </c>
      <c r="AY174" s="14" t="s">
        <v>131</v>
      </c>
      <c r="BE174" s="199">
        <f>IF(N174="základní",J174,0)</f>
        <v>0</v>
      </c>
      <c r="BF174" s="199">
        <f>IF(N174="snížená",J174,0)</f>
        <v>0</v>
      </c>
      <c r="BG174" s="199">
        <f>IF(N174="zákl. přenesená",J174,0)</f>
        <v>0</v>
      </c>
      <c r="BH174" s="199">
        <f>IF(N174="sníž. přenesená",J174,0)</f>
        <v>0</v>
      </c>
      <c r="BI174" s="199">
        <f>IF(N174="nulová",J174,0)</f>
        <v>0</v>
      </c>
      <c r="BJ174" s="14" t="s">
        <v>83</v>
      </c>
      <c r="BK174" s="199">
        <f>ROUND(I174*H174,2)</f>
        <v>0</v>
      </c>
      <c r="BL174" s="14" t="s">
        <v>218</v>
      </c>
      <c r="BM174" s="198" t="s">
        <v>310</v>
      </c>
    </row>
    <row r="175" s="2" customFormat="1">
      <c r="A175" s="35"/>
      <c r="B175" s="36"/>
      <c r="C175" s="37"/>
      <c r="D175" s="200" t="s">
        <v>133</v>
      </c>
      <c r="E175" s="37"/>
      <c r="F175" s="201" t="s">
        <v>230</v>
      </c>
      <c r="G175" s="37"/>
      <c r="H175" s="37"/>
      <c r="I175" s="202"/>
      <c r="J175" s="37"/>
      <c r="K175" s="37"/>
      <c r="L175" s="41"/>
      <c r="M175" s="203"/>
      <c r="N175" s="204"/>
      <c r="O175" s="88"/>
      <c r="P175" s="88"/>
      <c r="Q175" s="88"/>
      <c r="R175" s="88"/>
      <c r="S175" s="88"/>
      <c r="T175" s="89"/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T175" s="14" t="s">
        <v>133</v>
      </c>
      <c r="AU175" s="14" t="s">
        <v>75</v>
      </c>
    </row>
    <row r="176" s="2" customFormat="1" ht="16.5" customHeight="1">
      <c r="A176" s="35"/>
      <c r="B176" s="36"/>
      <c r="C176" s="187" t="s">
        <v>232</v>
      </c>
      <c r="D176" s="187" t="s">
        <v>125</v>
      </c>
      <c r="E176" s="188" t="s">
        <v>233</v>
      </c>
      <c r="F176" s="189" t="s">
        <v>234</v>
      </c>
      <c r="G176" s="190" t="s">
        <v>128</v>
      </c>
      <c r="H176" s="191">
        <v>1</v>
      </c>
      <c r="I176" s="192"/>
      <c r="J176" s="193">
        <f>ROUND(I176*H176,2)</f>
        <v>0</v>
      </c>
      <c r="K176" s="189" t="s">
        <v>129</v>
      </c>
      <c r="L176" s="41"/>
      <c r="M176" s="194" t="s">
        <v>1</v>
      </c>
      <c r="N176" s="195" t="s">
        <v>40</v>
      </c>
      <c r="O176" s="88"/>
      <c r="P176" s="196">
        <f>O176*H176</f>
        <v>0</v>
      </c>
      <c r="Q176" s="196">
        <v>0</v>
      </c>
      <c r="R176" s="196">
        <f>Q176*H176</f>
        <v>0</v>
      </c>
      <c r="S176" s="196">
        <v>0</v>
      </c>
      <c r="T176" s="197">
        <f>S176*H176</f>
        <v>0</v>
      </c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R176" s="198" t="s">
        <v>218</v>
      </c>
      <c r="AT176" s="198" t="s">
        <v>125</v>
      </c>
      <c r="AU176" s="198" t="s">
        <v>75</v>
      </c>
      <c r="AY176" s="14" t="s">
        <v>131</v>
      </c>
      <c r="BE176" s="199">
        <f>IF(N176="základní",J176,0)</f>
        <v>0</v>
      </c>
      <c r="BF176" s="199">
        <f>IF(N176="snížená",J176,0)</f>
        <v>0</v>
      </c>
      <c r="BG176" s="199">
        <f>IF(N176="zákl. přenesená",J176,0)</f>
        <v>0</v>
      </c>
      <c r="BH176" s="199">
        <f>IF(N176="sníž. přenesená",J176,0)</f>
        <v>0</v>
      </c>
      <c r="BI176" s="199">
        <f>IF(N176="nulová",J176,0)</f>
        <v>0</v>
      </c>
      <c r="BJ176" s="14" t="s">
        <v>83</v>
      </c>
      <c r="BK176" s="199">
        <f>ROUND(I176*H176,2)</f>
        <v>0</v>
      </c>
      <c r="BL176" s="14" t="s">
        <v>218</v>
      </c>
      <c r="BM176" s="198" t="s">
        <v>311</v>
      </c>
    </row>
    <row r="177" s="2" customFormat="1">
      <c r="A177" s="35"/>
      <c r="B177" s="36"/>
      <c r="C177" s="37"/>
      <c r="D177" s="200" t="s">
        <v>133</v>
      </c>
      <c r="E177" s="37"/>
      <c r="F177" s="201" t="s">
        <v>234</v>
      </c>
      <c r="G177" s="37"/>
      <c r="H177" s="37"/>
      <c r="I177" s="202"/>
      <c r="J177" s="37"/>
      <c r="K177" s="37"/>
      <c r="L177" s="41"/>
      <c r="M177" s="203"/>
      <c r="N177" s="204"/>
      <c r="O177" s="88"/>
      <c r="P177" s="88"/>
      <c r="Q177" s="88"/>
      <c r="R177" s="88"/>
      <c r="S177" s="88"/>
      <c r="T177" s="89"/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T177" s="14" t="s">
        <v>133</v>
      </c>
      <c r="AU177" s="14" t="s">
        <v>75</v>
      </c>
    </row>
    <row r="178" s="2" customFormat="1" ht="16.5" customHeight="1">
      <c r="A178" s="35"/>
      <c r="B178" s="36"/>
      <c r="C178" s="187" t="s">
        <v>236</v>
      </c>
      <c r="D178" s="187" t="s">
        <v>125</v>
      </c>
      <c r="E178" s="188" t="s">
        <v>237</v>
      </c>
      <c r="F178" s="189" t="s">
        <v>238</v>
      </c>
      <c r="G178" s="190" t="s">
        <v>128</v>
      </c>
      <c r="H178" s="191">
        <v>1</v>
      </c>
      <c r="I178" s="192"/>
      <c r="J178" s="193">
        <f>ROUND(I178*H178,2)</f>
        <v>0</v>
      </c>
      <c r="K178" s="189" t="s">
        <v>129</v>
      </c>
      <c r="L178" s="41"/>
      <c r="M178" s="194" t="s">
        <v>1</v>
      </c>
      <c r="N178" s="195" t="s">
        <v>40</v>
      </c>
      <c r="O178" s="88"/>
      <c r="P178" s="196">
        <f>O178*H178</f>
        <v>0</v>
      </c>
      <c r="Q178" s="196">
        <v>0</v>
      </c>
      <c r="R178" s="196">
        <f>Q178*H178</f>
        <v>0</v>
      </c>
      <c r="S178" s="196">
        <v>0</v>
      </c>
      <c r="T178" s="197">
        <f>S178*H178</f>
        <v>0</v>
      </c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R178" s="198" t="s">
        <v>218</v>
      </c>
      <c r="AT178" s="198" t="s">
        <v>125</v>
      </c>
      <c r="AU178" s="198" t="s">
        <v>75</v>
      </c>
      <c r="AY178" s="14" t="s">
        <v>131</v>
      </c>
      <c r="BE178" s="199">
        <f>IF(N178="základní",J178,0)</f>
        <v>0</v>
      </c>
      <c r="BF178" s="199">
        <f>IF(N178="snížená",J178,0)</f>
        <v>0</v>
      </c>
      <c r="BG178" s="199">
        <f>IF(N178="zákl. přenesená",J178,0)</f>
        <v>0</v>
      </c>
      <c r="BH178" s="199">
        <f>IF(N178="sníž. přenesená",J178,0)</f>
        <v>0</v>
      </c>
      <c r="BI178" s="199">
        <f>IF(N178="nulová",J178,0)</f>
        <v>0</v>
      </c>
      <c r="BJ178" s="14" t="s">
        <v>83</v>
      </c>
      <c r="BK178" s="199">
        <f>ROUND(I178*H178,2)</f>
        <v>0</v>
      </c>
      <c r="BL178" s="14" t="s">
        <v>218</v>
      </c>
      <c r="BM178" s="198" t="s">
        <v>312</v>
      </c>
    </row>
    <row r="179" s="2" customFormat="1">
      <c r="A179" s="35"/>
      <c r="B179" s="36"/>
      <c r="C179" s="37"/>
      <c r="D179" s="200" t="s">
        <v>133</v>
      </c>
      <c r="E179" s="37"/>
      <c r="F179" s="201" t="s">
        <v>238</v>
      </c>
      <c r="G179" s="37"/>
      <c r="H179" s="37"/>
      <c r="I179" s="202"/>
      <c r="J179" s="37"/>
      <c r="K179" s="37"/>
      <c r="L179" s="41"/>
      <c r="M179" s="206"/>
      <c r="N179" s="207"/>
      <c r="O179" s="208"/>
      <c r="P179" s="208"/>
      <c r="Q179" s="208"/>
      <c r="R179" s="208"/>
      <c r="S179" s="208"/>
      <c r="T179" s="209"/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  <c r="AT179" s="14" t="s">
        <v>133</v>
      </c>
      <c r="AU179" s="14" t="s">
        <v>75</v>
      </c>
    </row>
    <row r="180" s="2" customFormat="1" ht="6.96" customHeight="1">
      <c r="A180" s="35"/>
      <c r="B180" s="63"/>
      <c r="C180" s="64"/>
      <c r="D180" s="64"/>
      <c r="E180" s="64"/>
      <c r="F180" s="64"/>
      <c r="G180" s="64"/>
      <c r="H180" s="64"/>
      <c r="I180" s="64"/>
      <c r="J180" s="64"/>
      <c r="K180" s="64"/>
      <c r="L180" s="41"/>
      <c r="M180" s="35"/>
      <c r="O180" s="35"/>
      <c r="P180" s="35"/>
      <c r="Q180" s="35"/>
      <c r="R180" s="35"/>
      <c r="S180" s="35"/>
      <c r="T180" s="35"/>
      <c r="U180" s="35"/>
      <c r="V180" s="35"/>
      <c r="W180" s="35"/>
      <c r="X180" s="35"/>
      <c r="Y180" s="35"/>
      <c r="Z180" s="35"/>
      <c r="AA180" s="35"/>
      <c r="AB180" s="35"/>
      <c r="AC180" s="35"/>
      <c r="AD180" s="35"/>
      <c r="AE180" s="35"/>
    </row>
  </sheetData>
  <sheetProtection sheet="1" autoFilter="0" formatColumns="0" formatRows="0" objects="1" scenarios="1" spinCount="100000" saltValue="rHhnqdYQWUp7p+2aEa+Fv3KgfDd63mLW4G1OYL57lEz1kr700CKU4/bnHBseXqJdX1DH4etjrJpH+jGBMQeEkg==" hashValue="kGg7d5CqZ2N2hcJyuOlBpw3f44FOor/8aI/dudlmmn4wf/yBjXD3h9PxFX6oG/kmTv0GptsOiVQDRXTX5Lv4DQ==" algorithmName="SHA-512" password="CC35"/>
  <autoFilter ref="C115:K179"/>
  <mergeCells count="9">
    <mergeCell ref="E7:H7"/>
    <mergeCell ref="E9:H9"/>
    <mergeCell ref="E18:H18"/>
    <mergeCell ref="E27:H27"/>
    <mergeCell ref="E85:H85"/>
    <mergeCell ref="E87:H87"/>
    <mergeCell ref="E106:H106"/>
    <mergeCell ref="E108:H108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4" t="s">
        <v>94</v>
      </c>
    </row>
    <row r="3" s="1" customFormat="1" ht="6.96" customHeight="1">
      <c r="B3" s="133"/>
      <c r="C3" s="134"/>
      <c r="D3" s="134"/>
      <c r="E3" s="134"/>
      <c r="F3" s="134"/>
      <c r="G3" s="134"/>
      <c r="H3" s="134"/>
      <c r="I3" s="134"/>
      <c r="J3" s="134"/>
      <c r="K3" s="134"/>
      <c r="L3" s="17"/>
      <c r="AT3" s="14" t="s">
        <v>85</v>
      </c>
    </row>
    <row r="4" s="1" customFormat="1" ht="24.96" customHeight="1">
      <c r="B4" s="17"/>
      <c r="D4" s="135" t="s">
        <v>104</v>
      </c>
      <c r="L4" s="17"/>
      <c r="M4" s="136" t="s">
        <v>10</v>
      </c>
      <c r="AT4" s="14" t="s">
        <v>4</v>
      </c>
    </row>
    <row r="5" s="1" customFormat="1" ht="6.96" customHeight="1">
      <c r="B5" s="17"/>
      <c r="L5" s="17"/>
    </row>
    <row r="6" s="1" customFormat="1" ht="12" customHeight="1">
      <c r="B6" s="17"/>
      <c r="D6" s="137" t="s">
        <v>16</v>
      </c>
      <c r="L6" s="17"/>
    </row>
    <row r="7" s="1" customFormat="1" ht="16.5" customHeight="1">
      <c r="B7" s="17"/>
      <c r="E7" s="138" t="str">
        <f>'Rekapitulace stavby'!K6</f>
        <v>OPTAK - Zlínský kraj</v>
      </c>
      <c r="F7" s="137"/>
      <c r="G7" s="137"/>
      <c r="H7" s="137"/>
      <c r="L7" s="17"/>
    </row>
    <row r="8" s="2" customFormat="1" ht="12" customHeight="1">
      <c r="A8" s="35"/>
      <c r="B8" s="41"/>
      <c r="C8" s="35"/>
      <c r="D8" s="137" t="s">
        <v>105</v>
      </c>
      <c r="E8" s="35"/>
      <c r="F8" s="35"/>
      <c r="G8" s="35"/>
      <c r="H8" s="35"/>
      <c r="I8" s="35"/>
      <c r="J8" s="35"/>
      <c r="K8" s="35"/>
      <c r="L8" s="60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="2" customFormat="1" ht="16.5" customHeight="1">
      <c r="A9" s="35"/>
      <c r="B9" s="41"/>
      <c r="C9" s="35"/>
      <c r="D9" s="35"/>
      <c r="E9" s="139" t="s">
        <v>313</v>
      </c>
      <c r="F9" s="35"/>
      <c r="G9" s="35"/>
      <c r="H9" s="35"/>
      <c r="I9" s="35"/>
      <c r="J9" s="35"/>
      <c r="K9" s="35"/>
      <c r="L9" s="60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="2" customFormat="1">
      <c r="A10" s="35"/>
      <c r="B10" s="41"/>
      <c r="C10" s="35"/>
      <c r="D10" s="35"/>
      <c r="E10" s="35"/>
      <c r="F10" s="35"/>
      <c r="G10" s="35"/>
      <c r="H10" s="35"/>
      <c r="I10" s="35"/>
      <c r="J10" s="35"/>
      <c r="K10" s="35"/>
      <c r="L10" s="60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="2" customFormat="1" ht="12" customHeight="1">
      <c r="A11" s="35"/>
      <c r="B11" s="41"/>
      <c r="C11" s="35"/>
      <c r="D11" s="137" t="s">
        <v>18</v>
      </c>
      <c r="E11" s="35"/>
      <c r="F11" s="140" t="s">
        <v>1</v>
      </c>
      <c r="G11" s="35"/>
      <c r="H11" s="35"/>
      <c r="I11" s="137" t="s">
        <v>19</v>
      </c>
      <c r="J11" s="140" t="s">
        <v>1</v>
      </c>
      <c r="K11" s="35"/>
      <c r="L11" s="60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="2" customFormat="1" ht="12" customHeight="1">
      <c r="A12" s="35"/>
      <c r="B12" s="41"/>
      <c r="C12" s="35"/>
      <c r="D12" s="137" t="s">
        <v>20</v>
      </c>
      <c r="E12" s="35"/>
      <c r="F12" s="140" t="s">
        <v>21</v>
      </c>
      <c r="G12" s="35"/>
      <c r="H12" s="35"/>
      <c r="I12" s="137" t="s">
        <v>22</v>
      </c>
      <c r="J12" s="141" t="str">
        <f>'Rekapitulace stavby'!AN8</f>
        <v>10. 12. 2024</v>
      </c>
      <c r="K12" s="35"/>
      <c r="L12" s="60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="2" customFormat="1" ht="10.8" customHeight="1">
      <c r="A13" s="35"/>
      <c r="B13" s="41"/>
      <c r="C13" s="35"/>
      <c r="D13" s="35"/>
      <c r="E13" s="35"/>
      <c r="F13" s="35"/>
      <c r="G13" s="35"/>
      <c r="H13" s="35"/>
      <c r="I13" s="35"/>
      <c r="J13" s="35"/>
      <c r="K13" s="35"/>
      <c r="L13" s="60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="2" customFormat="1" ht="12" customHeight="1">
      <c r="A14" s="35"/>
      <c r="B14" s="41"/>
      <c r="C14" s="35"/>
      <c r="D14" s="137" t="s">
        <v>24</v>
      </c>
      <c r="E14" s="35"/>
      <c r="F14" s="35"/>
      <c r="G14" s="35"/>
      <c r="H14" s="35"/>
      <c r="I14" s="137" t="s">
        <v>25</v>
      </c>
      <c r="J14" s="140" t="s">
        <v>1</v>
      </c>
      <c r="K14" s="35"/>
      <c r="L14" s="60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="2" customFormat="1" ht="18" customHeight="1">
      <c r="A15" s="35"/>
      <c r="B15" s="41"/>
      <c r="C15" s="35"/>
      <c r="D15" s="35"/>
      <c r="E15" s="140" t="s">
        <v>26</v>
      </c>
      <c r="F15" s="35"/>
      <c r="G15" s="35"/>
      <c r="H15" s="35"/>
      <c r="I15" s="137" t="s">
        <v>27</v>
      </c>
      <c r="J15" s="140" t="s">
        <v>1</v>
      </c>
      <c r="K15" s="35"/>
      <c r="L15" s="60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="2" customFormat="1" ht="6.96" customHeight="1">
      <c r="A16" s="35"/>
      <c r="B16" s="41"/>
      <c r="C16" s="35"/>
      <c r="D16" s="35"/>
      <c r="E16" s="35"/>
      <c r="F16" s="35"/>
      <c r="G16" s="35"/>
      <c r="H16" s="35"/>
      <c r="I16" s="35"/>
      <c r="J16" s="35"/>
      <c r="K16" s="35"/>
      <c r="L16" s="60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="2" customFormat="1" ht="12" customHeight="1">
      <c r="A17" s="35"/>
      <c r="B17" s="41"/>
      <c r="C17" s="35"/>
      <c r="D17" s="137" t="s">
        <v>28</v>
      </c>
      <c r="E17" s="35"/>
      <c r="F17" s="35"/>
      <c r="G17" s="35"/>
      <c r="H17" s="35"/>
      <c r="I17" s="137" t="s">
        <v>25</v>
      </c>
      <c r="J17" s="30" t="str">
        <f>'Rekapitulace stavby'!AN13</f>
        <v>Vyplň údaj</v>
      </c>
      <c r="K17" s="35"/>
      <c r="L17" s="60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="2" customFormat="1" ht="18" customHeight="1">
      <c r="A18" s="35"/>
      <c r="B18" s="41"/>
      <c r="C18" s="35"/>
      <c r="D18" s="35"/>
      <c r="E18" s="30" t="str">
        <f>'Rekapitulace stavby'!E14</f>
        <v>Vyplň údaj</v>
      </c>
      <c r="F18" s="140"/>
      <c r="G18" s="140"/>
      <c r="H18" s="140"/>
      <c r="I18" s="137" t="s">
        <v>27</v>
      </c>
      <c r="J18" s="30" t="str">
        <f>'Rekapitulace stavby'!AN14</f>
        <v>Vyplň údaj</v>
      </c>
      <c r="K18" s="35"/>
      <c r="L18" s="60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="2" customFormat="1" ht="6.96" customHeight="1">
      <c r="A19" s="35"/>
      <c r="B19" s="41"/>
      <c r="C19" s="35"/>
      <c r="D19" s="35"/>
      <c r="E19" s="35"/>
      <c r="F19" s="35"/>
      <c r="G19" s="35"/>
      <c r="H19" s="35"/>
      <c r="I19" s="35"/>
      <c r="J19" s="35"/>
      <c r="K19" s="35"/>
      <c r="L19" s="60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="2" customFormat="1" ht="12" customHeight="1">
      <c r="A20" s="35"/>
      <c r="B20" s="41"/>
      <c r="C20" s="35"/>
      <c r="D20" s="137" t="s">
        <v>30</v>
      </c>
      <c r="E20" s="35"/>
      <c r="F20" s="35"/>
      <c r="G20" s="35"/>
      <c r="H20" s="35"/>
      <c r="I20" s="137" t="s">
        <v>25</v>
      </c>
      <c r="J20" s="140" t="s">
        <v>1</v>
      </c>
      <c r="K20" s="35"/>
      <c r="L20" s="60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="2" customFormat="1" ht="18" customHeight="1">
      <c r="A21" s="35"/>
      <c r="B21" s="41"/>
      <c r="C21" s="35"/>
      <c r="D21" s="35"/>
      <c r="E21" s="140" t="s">
        <v>26</v>
      </c>
      <c r="F21" s="35"/>
      <c r="G21" s="35"/>
      <c r="H21" s="35"/>
      <c r="I21" s="137" t="s">
        <v>27</v>
      </c>
      <c r="J21" s="140" t="s">
        <v>1</v>
      </c>
      <c r="K21" s="35"/>
      <c r="L21" s="60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="2" customFormat="1" ht="6.96" customHeight="1">
      <c r="A22" s="35"/>
      <c r="B22" s="41"/>
      <c r="C22" s="35"/>
      <c r="D22" s="35"/>
      <c r="E22" s="35"/>
      <c r="F22" s="35"/>
      <c r="G22" s="35"/>
      <c r="H22" s="35"/>
      <c r="I22" s="35"/>
      <c r="J22" s="35"/>
      <c r="K22" s="35"/>
      <c r="L22" s="60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="2" customFormat="1" ht="12" customHeight="1">
      <c r="A23" s="35"/>
      <c r="B23" s="41"/>
      <c r="C23" s="35"/>
      <c r="D23" s="137" t="s">
        <v>32</v>
      </c>
      <c r="E23" s="35"/>
      <c r="F23" s="35"/>
      <c r="G23" s="35"/>
      <c r="H23" s="35"/>
      <c r="I23" s="137" t="s">
        <v>25</v>
      </c>
      <c r="J23" s="140" t="s">
        <v>1</v>
      </c>
      <c r="K23" s="35"/>
      <c r="L23" s="60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="2" customFormat="1" ht="18" customHeight="1">
      <c r="A24" s="35"/>
      <c r="B24" s="41"/>
      <c r="C24" s="35"/>
      <c r="D24" s="35"/>
      <c r="E24" s="140" t="s">
        <v>33</v>
      </c>
      <c r="F24" s="35"/>
      <c r="G24" s="35"/>
      <c r="H24" s="35"/>
      <c r="I24" s="137" t="s">
        <v>27</v>
      </c>
      <c r="J24" s="140" t="s">
        <v>1</v>
      </c>
      <c r="K24" s="35"/>
      <c r="L24" s="60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="2" customFormat="1" ht="6.96" customHeight="1">
      <c r="A25" s="35"/>
      <c r="B25" s="41"/>
      <c r="C25" s="35"/>
      <c r="D25" s="35"/>
      <c r="E25" s="35"/>
      <c r="F25" s="35"/>
      <c r="G25" s="35"/>
      <c r="H25" s="35"/>
      <c r="I25" s="35"/>
      <c r="J25" s="35"/>
      <c r="K25" s="35"/>
      <c r="L25" s="60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="2" customFormat="1" ht="12" customHeight="1">
      <c r="A26" s="35"/>
      <c r="B26" s="41"/>
      <c r="C26" s="35"/>
      <c r="D26" s="137" t="s">
        <v>34</v>
      </c>
      <c r="E26" s="35"/>
      <c r="F26" s="35"/>
      <c r="G26" s="35"/>
      <c r="H26" s="35"/>
      <c r="I26" s="35"/>
      <c r="J26" s="35"/>
      <c r="K26" s="35"/>
      <c r="L26" s="60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="8" customFormat="1" ht="16.5" customHeight="1">
      <c r="A27" s="142"/>
      <c r="B27" s="143"/>
      <c r="C27" s="142"/>
      <c r="D27" s="142"/>
      <c r="E27" s="144" t="s">
        <v>1</v>
      </c>
      <c r="F27" s="144"/>
      <c r="G27" s="144"/>
      <c r="H27" s="144"/>
      <c r="I27" s="142"/>
      <c r="J27" s="142"/>
      <c r="K27" s="142"/>
      <c r="L27" s="145"/>
      <c r="S27" s="142"/>
      <c r="T27" s="142"/>
      <c r="U27" s="142"/>
      <c r="V27" s="142"/>
      <c r="W27" s="142"/>
      <c r="X27" s="142"/>
      <c r="Y27" s="142"/>
      <c r="Z27" s="142"/>
      <c r="AA27" s="142"/>
      <c r="AB27" s="142"/>
      <c r="AC27" s="142"/>
      <c r="AD27" s="142"/>
      <c r="AE27" s="142"/>
    </row>
    <row r="28" s="2" customFormat="1" ht="6.96" customHeight="1">
      <c r="A28" s="35"/>
      <c r="B28" s="41"/>
      <c r="C28" s="35"/>
      <c r="D28" s="35"/>
      <c r="E28" s="35"/>
      <c r="F28" s="35"/>
      <c r="G28" s="35"/>
      <c r="H28" s="35"/>
      <c r="I28" s="35"/>
      <c r="J28" s="35"/>
      <c r="K28" s="35"/>
      <c r="L28" s="60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="2" customFormat="1" ht="6.96" customHeight="1">
      <c r="A29" s="35"/>
      <c r="B29" s="41"/>
      <c r="C29" s="35"/>
      <c r="D29" s="146"/>
      <c r="E29" s="146"/>
      <c r="F29" s="146"/>
      <c r="G29" s="146"/>
      <c r="H29" s="146"/>
      <c r="I29" s="146"/>
      <c r="J29" s="146"/>
      <c r="K29" s="146"/>
      <c r="L29" s="60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="2" customFormat="1" ht="25.44" customHeight="1">
      <c r="A30" s="35"/>
      <c r="B30" s="41"/>
      <c r="C30" s="35"/>
      <c r="D30" s="147" t="s">
        <v>35</v>
      </c>
      <c r="E30" s="35"/>
      <c r="F30" s="35"/>
      <c r="G30" s="35"/>
      <c r="H30" s="35"/>
      <c r="I30" s="35"/>
      <c r="J30" s="148">
        <f>ROUND(J118, 2)</f>
        <v>0</v>
      </c>
      <c r="K30" s="35"/>
      <c r="L30" s="60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="2" customFormat="1" ht="6.96" customHeight="1">
      <c r="A31" s="35"/>
      <c r="B31" s="41"/>
      <c r="C31" s="35"/>
      <c r="D31" s="146"/>
      <c r="E31" s="146"/>
      <c r="F31" s="146"/>
      <c r="G31" s="146"/>
      <c r="H31" s="146"/>
      <c r="I31" s="146"/>
      <c r="J31" s="146"/>
      <c r="K31" s="146"/>
      <c r="L31" s="60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="2" customFormat="1" ht="14.4" customHeight="1">
      <c r="A32" s="35"/>
      <c r="B32" s="41"/>
      <c r="C32" s="35"/>
      <c r="D32" s="35"/>
      <c r="E32" s="35"/>
      <c r="F32" s="149" t="s">
        <v>37</v>
      </c>
      <c r="G32" s="35"/>
      <c r="H32" s="35"/>
      <c r="I32" s="149" t="s">
        <v>36</v>
      </c>
      <c r="J32" s="149" t="s">
        <v>38</v>
      </c>
      <c r="K32" s="35"/>
      <c r="L32" s="60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="2" customFormat="1" ht="14.4" customHeight="1">
      <c r="A33" s="35"/>
      <c r="B33" s="41"/>
      <c r="C33" s="35"/>
      <c r="D33" s="150" t="s">
        <v>39</v>
      </c>
      <c r="E33" s="137" t="s">
        <v>40</v>
      </c>
      <c r="F33" s="151">
        <f>ROUND((SUM(BE118:BE180)),  2)</f>
        <v>0</v>
      </c>
      <c r="G33" s="35"/>
      <c r="H33" s="35"/>
      <c r="I33" s="152">
        <v>0.20999999999999999</v>
      </c>
      <c r="J33" s="151">
        <f>ROUND(((SUM(BE118:BE180))*I33),  2)</f>
        <v>0</v>
      </c>
      <c r="K33" s="35"/>
      <c r="L33" s="60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="2" customFormat="1" ht="14.4" customHeight="1">
      <c r="A34" s="35"/>
      <c r="B34" s="41"/>
      <c r="C34" s="35"/>
      <c r="D34" s="35"/>
      <c r="E34" s="137" t="s">
        <v>41</v>
      </c>
      <c r="F34" s="151">
        <f>ROUND((SUM(BF118:BF180)),  2)</f>
        <v>0</v>
      </c>
      <c r="G34" s="35"/>
      <c r="H34" s="35"/>
      <c r="I34" s="152">
        <v>0.12</v>
      </c>
      <c r="J34" s="151">
        <f>ROUND(((SUM(BF118:BF180))*I34),  2)</f>
        <v>0</v>
      </c>
      <c r="K34" s="35"/>
      <c r="L34" s="60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hidden="1" s="2" customFormat="1" ht="14.4" customHeight="1">
      <c r="A35" s="35"/>
      <c r="B35" s="41"/>
      <c r="C35" s="35"/>
      <c r="D35" s="35"/>
      <c r="E35" s="137" t="s">
        <v>42</v>
      </c>
      <c r="F35" s="151">
        <f>ROUND((SUM(BG118:BG180)),  2)</f>
        <v>0</v>
      </c>
      <c r="G35" s="35"/>
      <c r="H35" s="35"/>
      <c r="I35" s="152">
        <v>0.20999999999999999</v>
      </c>
      <c r="J35" s="151">
        <f>0</f>
        <v>0</v>
      </c>
      <c r="K35" s="35"/>
      <c r="L35" s="60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hidden="1" s="2" customFormat="1" ht="14.4" customHeight="1">
      <c r="A36" s="35"/>
      <c r="B36" s="41"/>
      <c r="C36" s="35"/>
      <c r="D36" s="35"/>
      <c r="E36" s="137" t="s">
        <v>43</v>
      </c>
      <c r="F36" s="151">
        <f>ROUND((SUM(BH118:BH180)),  2)</f>
        <v>0</v>
      </c>
      <c r="G36" s="35"/>
      <c r="H36" s="35"/>
      <c r="I36" s="152">
        <v>0.12</v>
      </c>
      <c r="J36" s="151">
        <f>0</f>
        <v>0</v>
      </c>
      <c r="K36" s="35"/>
      <c r="L36" s="60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hidden="1" s="2" customFormat="1" ht="14.4" customHeight="1">
      <c r="A37" s="35"/>
      <c r="B37" s="41"/>
      <c r="C37" s="35"/>
      <c r="D37" s="35"/>
      <c r="E37" s="137" t="s">
        <v>44</v>
      </c>
      <c r="F37" s="151">
        <f>ROUND((SUM(BI118:BI180)),  2)</f>
        <v>0</v>
      </c>
      <c r="G37" s="35"/>
      <c r="H37" s="35"/>
      <c r="I37" s="152">
        <v>0</v>
      </c>
      <c r="J37" s="151">
        <f>0</f>
        <v>0</v>
      </c>
      <c r="K37" s="35"/>
      <c r="L37" s="60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="2" customFormat="1" ht="6.96" customHeight="1">
      <c r="A38" s="35"/>
      <c r="B38" s="41"/>
      <c r="C38" s="35"/>
      <c r="D38" s="35"/>
      <c r="E38" s="35"/>
      <c r="F38" s="35"/>
      <c r="G38" s="35"/>
      <c r="H38" s="35"/>
      <c r="I38" s="35"/>
      <c r="J38" s="35"/>
      <c r="K38" s="35"/>
      <c r="L38" s="60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="2" customFormat="1" ht="25.44" customHeight="1">
      <c r="A39" s="35"/>
      <c r="B39" s="41"/>
      <c r="C39" s="153"/>
      <c r="D39" s="154" t="s">
        <v>45</v>
      </c>
      <c r="E39" s="155"/>
      <c r="F39" s="155"/>
      <c r="G39" s="156" t="s">
        <v>46</v>
      </c>
      <c r="H39" s="157" t="s">
        <v>47</v>
      </c>
      <c r="I39" s="155"/>
      <c r="J39" s="158">
        <f>SUM(J30:J37)</f>
        <v>0</v>
      </c>
      <c r="K39" s="159"/>
      <c r="L39" s="60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="2" customFormat="1" ht="14.4" customHeight="1">
      <c r="A40" s="35"/>
      <c r="B40" s="41"/>
      <c r="C40" s="35"/>
      <c r="D40" s="35"/>
      <c r="E40" s="35"/>
      <c r="F40" s="35"/>
      <c r="G40" s="35"/>
      <c r="H40" s="35"/>
      <c r="I40" s="35"/>
      <c r="J40" s="35"/>
      <c r="K40" s="35"/>
      <c r="L40" s="60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="1" customFormat="1" ht="14.4" customHeight="1">
      <c r="B41" s="17"/>
      <c r="L41" s="17"/>
    </row>
    <row r="42" s="1" customFormat="1" ht="14.4" customHeight="1">
      <c r="B42" s="17"/>
      <c r="L42" s="17"/>
    </row>
    <row r="43" s="1" customFormat="1" ht="14.4" customHeight="1">
      <c r="B43" s="17"/>
      <c r="L43" s="17"/>
    </row>
    <row r="44" s="1" customFormat="1" ht="14.4" customHeight="1">
      <c r="B44" s="17"/>
      <c r="L44" s="17"/>
    </row>
    <row r="45" s="1" customFormat="1" ht="14.4" customHeight="1">
      <c r="B45" s="17"/>
      <c r="L45" s="17"/>
    </row>
    <row r="46" s="1" customFormat="1" ht="14.4" customHeight="1">
      <c r="B46" s="17"/>
      <c r="L46" s="17"/>
    </row>
    <row r="47" s="1" customFormat="1" ht="14.4" customHeight="1">
      <c r="B47" s="17"/>
      <c r="L47" s="17"/>
    </row>
    <row r="48" s="1" customFormat="1" ht="14.4" customHeight="1">
      <c r="B48" s="17"/>
      <c r="L48" s="17"/>
    </row>
    <row r="49" s="1" customFormat="1" ht="14.4" customHeight="1">
      <c r="B49" s="17"/>
      <c r="L49" s="17"/>
    </row>
    <row r="50" s="2" customFormat="1" ht="14.4" customHeight="1">
      <c r="B50" s="60"/>
      <c r="D50" s="160" t="s">
        <v>48</v>
      </c>
      <c r="E50" s="161"/>
      <c r="F50" s="161"/>
      <c r="G50" s="160" t="s">
        <v>49</v>
      </c>
      <c r="H50" s="161"/>
      <c r="I50" s="161"/>
      <c r="J50" s="161"/>
      <c r="K50" s="161"/>
      <c r="L50" s="60"/>
    </row>
    <row r="51">
      <c r="B51" s="17"/>
      <c r="L51" s="17"/>
    </row>
    <row r="52">
      <c r="B52" s="17"/>
      <c r="L52" s="17"/>
    </row>
    <row r="53">
      <c r="B53" s="17"/>
      <c r="L53" s="17"/>
    </row>
    <row r="54">
      <c r="B54" s="17"/>
      <c r="L54" s="17"/>
    </row>
    <row r="55">
      <c r="B55" s="17"/>
      <c r="L55" s="17"/>
    </row>
    <row r="56">
      <c r="B56" s="17"/>
      <c r="L56" s="17"/>
    </row>
    <row r="57">
      <c r="B57" s="17"/>
      <c r="L57" s="17"/>
    </row>
    <row r="58">
      <c r="B58" s="17"/>
      <c r="L58" s="17"/>
    </row>
    <row r="59">
      <c r="B59" s="17"/>
      <c r="L59" s="17"/>
    </row>
    <row r="60">
      <c r="B60" s="17"/>
      <c r="L60" s="17"/>
    </row>
    <row r="61" s="2" customFormat="1">
      <c r="A61" s="35"/>
      <c r="B61" s="41"/>
      <c r="C61" s="35"/>
      <c r="D61" s="162" t="s">
        <v>50</v>
      </c>
      <c r="E61" s="163"/>
      <c r="F61" s="164" t="s">
        <v>51</v>
      </c>
      <c r="G61" s="162" t="s">
        <v>50</v>
      </c>
      <c r="H61" s="163"/>
      <c r="I61" s="163"/>
      <c r="J61" s="165" t="s">
        <v>51</v>
      </c>
      <c r="K61" s="163"/>
      <c r="L61" s="60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>
      <c r="B62" s="17"/>
      <c r="L62" s="17"/>
    </row>
    <row r="63">
      <c r="B63" s="17"/>
      <c r="L63" s="17"/>
    </row>
    <row r="64">
      <c r="B64" s="17"/>
      <c r="L64" s="17"/>
    </row>
    <row r="65" s="2" customFormat="1">
      <c r="A65" s="35"/>
      <c r="B65" s="41"/>
      <c r="C65" s="35"/>
      <c r="D65" s="160" t="s">
        <v>52</v>
      </c>
      <c r="E65" s="166"/>
      <c r="F65" s="166"/>
      <c r="G65" s="160" t="s">
        <v>53</v>
      </c>
      <c r="H65" s="166"/>
      <c r="I65" s="166"/>
      <c r="J65" s="166"/>
      <c r="K65" s="166"/>
      <c r="L65" s="60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>
      <c r="B66" s="17"/>
      <c r="L66" s="17"/>
    </row>
    <row r="67">
      <c r="B67" s="17"/>
      <c r="L67" s="17"/>
    </row>
    <row r="68">
      <c r="B68" s="17"/>
      <c r="L68" s="17"/>
    </row>
    <row r="69">
      <c r="B69" s="17"/>
      <c r="L69" s="17"/>
    </row>
    <row r="70">
      <c r="B70" s="17"/>
      <c r="L70" s="17"/>
    </row>
    <row r="71">
      <c r="B71" s="17"/>
      <c r="L71" s="17"/>
    </row>
    <row r="72">
      <c r="B72" s="17"/>
      <c r="L72" s="17"/>
    </row>
    <row r="73">
      <c r="B73" s="17"/>
      <c r="L73" s="17"/>
    </row>
    <row r="74">
      <c r="B74" s="17"/>
      <c r="L74" s="17"/>
    </row>
    <row r="75">
      <c r="B75" s="17"/>
      <c r="L75" s="17"/>
    </row>
    <row r="76" s="2" customFormat="1">
      <c r="A76" s="35"/>
      <c r="B76" s="41"/>
      <c r="C76" s="35"/>
      <c r="D76" s="162" t="s">
        <v>50</v>
      </c>
      <c r="E76" s="163"/>
      <c r="F76" s="164" t="s">
        <v>51</v>
      </c>
      <c r="G76" s="162" t="s">
        <v>50</v>
      </c>
      <c r="H76" s="163"/>
      <c r="I76" s="163"/>
      <c r="J76" s="165" t="s">
        <v>51</v>
      </c>
      <c r="K76" s="163"/>
      <c r="L76" s="60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="2" customFormat="1" ht="14.4" customHeight="1">
      <c r="A77" s="35"/>
      <c r="B77" s="167"/>
      <c r="C77" s="168"/>
      <c r="D77" s="168"/>
      <c r="E77" s="168"/>
      <c r="F77" s="168"/>
      <c r="G77" s="168"/>
      <c r="H77" s="168"/>
      <c r="I77" s="168"/>
      <c r="J77" s="168"/>
      <c r="K77" s="168"/>
      <c r="L77" s="60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hidden="1" s="2" customFormat="1" ht="6.96" customHeight="1">
      <c r="A81" s="35"/>
      <c r="B81" s="169"/>
      <c r="C81" s="170"/>
      <c r="D81" s="170"/>
      <c r="E81" s="170"/>
      <c r="F81" s="170"/>
      <c r="G81" s="170"/>
      <c r="H81" s="170"/>
      <c r="I81" s="170"/>
      <c r="J81" s="170"/>
      <c r="K81" s="170"/>
      <c r="L81" s="60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hidden="1" s="2" customFormat="1" ht="24.96" customHeight="1">
      <c r="A82" s="35"/>
      <c r="B82" s="36"/>
      <c r="C82" s="20" t="s">
        <v>107</v>
      </c>
      <c r="D82" s="37"/>
      <c r="E82" s="37"/>
      <c r="F82" s="37"/>
      <c r="G82" s="37"/>
      <c r="H82" s="37"/>
      <c r="I82" s="37"/>
      <c r="J82" s="37"/>
      <c r="K82" s="37"/>
      <c r="L82" s="60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hidden="1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60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hidden="1" s="2" customFormat="1" ht="12" customHeight="1">
      <c r="A84" s="35"/>
      <c r="B84" s="36"/>
      <c r="C84" s="29" t="s">
        <v>16</v>
      </c>
      <c r="D84" s="37"/>
      <c r="E84" s="37"/>
      <c r="F84" s="37"/>
      <c r="G84" s="37"/>
      <c r="H84" s="37"/>
      <c r="I84" s="37"/>
      <c r="J84" s="37"/>
      <c r="K84" s="37"/>
      <c r="L84" s="60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hidden="1" s="2" customFormat="1" ht="16.5" customHeight="1">
      <c r="A85" s="35"/>
      <c r="B85" s="36"/>
      <c r="C85" s="37"/>
      <c r="D85" s="37"/>
      <c r="E85" s="171" t="str">
        <f>E7</f>
        <v>OPTAK - Zlínský kraj</v>
      </c>
      <c r="F85" s="29"/>
      <c r="G85" s="29"/>
      <c r="H85" s="29"/>
      <c r="I85" s="37"/>
      <c r="J85" s="37"/>
      <c r="K85" s="37"/>
      <c r="L85" s="60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hidden="1" s="2" customFormat="1" ht="12" customHeight="1">
      <c r="A86" s="35"/>
      <c r="B86" s="36"/>
      <c r="C86" s="29" t="s">
        <v>105</v>
      </c>
      <c r="D86" s="37"/>
      <c r="E86" s="37"/>
      <c r="F86" s="37"/>
      <c r="G86" s="37"/>
      <c r="H86" s="37"/>
      <c r="I86" s="37"/>
      <c r="J86" s="37"/>
      <c r="K86" s="37"/>
      <c r="L86" s="60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hidden="1" s="2" customFormat="1" ht="16.5" customHeight="1">
      <c r="A87" s="35"/>
      <c r="B87" s="36"/>
      <c r="C87" s="37"/>
      <c r="D87" s="37"/>
      <c r="E87" s="73" t="str">
        <f>E9</f>
        <v>06-07 - Otrokovice</v>
      </c>
      <c r="F87" s="37"/>
      <c r="G87" s="37"/>
      <c r="H87" s="37"/>
      <c r="I87" s="37"/>
      <c r="J87" s="37"/>
      <c r="K87" s="37"/>
      <c r="L87" s="60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hidden="1" s="2" customFormat="1" ht="6.96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60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hidden="1" s="2" customFormat="1" ht="12" customHeight="1">
      <c r="A89" s="35"/>
      <c r="B89" s="36"/>
      <c r="C89" s="29" t="s">
        <v>20</v>
      </c>
      <c r="D89" s="37"/>
      <c r="E89" s="37"/>
      <c r="F89" s="24" t="str">
        <f>F12</f>
        <v>SEE Olomouc</v>
      </c>
      <c r="G89" s="37"/>
      <c r="H89" s="37"/>
      <c r="I89" s="29" t="s">
        <v>22</v>
      </c>
      <c r="J89" s="76" t="str">
        <f>IF(J12="","",J12)</f>
        <v>10. 12. 2024</v>
      </c>
      <c r="K89" s="37"/>
      <c r="L89" s="60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hidden="1" s="2" customFormat="1" ht="6.96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60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hidden="1" s="2" customFormat="1" ht="15.15" customHeight="1">
      <c r="A91" s="35"/>
      <c r="B91" s="36"/>
      <c r="C91" s="29" t="s">
        <v>24</v>
      </c>
      <c r="D91" s="37"/>
      <c r="E91" s="37"/>
      <c r="F91" s="24" t="str">
        <f>E15</f>
        <v xml:space="preserve"> </v>
      </c>
      <c r="G91" s="37"/>
      <c r="H91" s="37"/>
      <c r="I91" s="29" t="s">
        <v>30</v>
      </c>
      <c r="J91" s="33" t="str">
        <f>E21</f>
        <v xml:space="preserve"> </v>
      </c>
      <c r="K91" s="37"/>
      <c r="L91" s="60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hidden="1" s="2" customFormat="1" ht="15.15" customHeight="1">
      <c r="A92" s="35"/>
      <c r="B92" s="36"/>
      <c r="C92" s="29" t="s">
        <v>28</v>
      </c>
      <c r="D92" s="37"/>
      <c r="E92" s="37"/>
      <c r="F92" s="24" t="str">
        <f>IF(E18="","",E18)</f>
        <v>Vyplň údaj</v>
      </c>
      <c r="G92" s="37"/>
      <c r="H92" s="37"/>
      <c r="I92" s="29" t="s">
        <v>32</v>
      </c>
      <c r="J92" s="33" t="str">
        <f>E24</f>
        <v>Ing. Petr Zajíček</v>
      </c>
      <c r="K92" s="37"/>
      <c r="L92" s="60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hidden="1" s="2" customFormat="1" ht="10.32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60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hidden="1" s="2" customFormat="1" ht="29.28" customHeight="1">
      <c r="A94" s="35"/>
      <c r="B94" s="36"/>
      <c r="C94" s="172" t="s">
        <v>108</v>
      </c>
      <c r="D94" s="173"/>
      <c r="E94" s="173"/>
      <c r="F94" s="173"/>
      <c r="G94" s="173"/>
      <c r="H94" s="173"/>
      <c r="I94" s="173"/>
      <c r="J94" s="174" t="s">
        <v>109</v>
      </c>
      <c r="K94" s="173"/>
      <c r="L94" s="60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hidden="1" s="2" customFormat="1" ht="10.32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60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hidden="1" s="2" customFormat="1" ht="22.8" customHeight="1">
      <c r="A96" s="35"/>
      <c r="B96" s="36"/>
      <c r="C96" s="175" t="s">
        <v>110</v>
      </c>
      <c r="D96" s="37"/>
      <c r="E96" s="37"/>
      <c r="F96" s="37"/>
      <c r="G96" s="37"/>
      <c r="H96" s="37"/>
      <c r="I96" s="37"/>
      <c r="J96" s="107">
        <f>J118</f>
        <v>0</v>
      </c>
      <c r="K96" s="37"/>
      <c r="L96" s="60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4" t="s">
        <v>111</v>
      </c>
    </row>
    <row r="97" hidden="1" s="10" customFormat="1" ht="24.96" customHeight="1">
      <c r="A97" s="10"/>
      <c r="B97" s="210"/>
      <c r="C97" s="211"/>
      <c r="D97" s="212" t="s">
        <v>314</v>
      </c>
      <c r="E97" s="213"/>
      <c r="F97" s="213"/>
      <c r="G97" s="213"/>
      <c r="H97" s="213"/>
      <c r="I97" s="213"/>
      <c r="J97" s="214">
        <f>J119</f>
        <v>0</v>
      </c>
      <c r="K97" s="211"/>
      <c r="L97" s="215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</row>
    <row r="98" hidden="1" s="11" customFormat="1" ht="19.92" customHeight="1">
      <c r="A98" s="11"/>
      <c r="B98" s="216"/>
      <c r="C98" s="217"/>
      <c r="D98" s="218" t="s">
        <v>315</v>
      </c>
      <c r="E98" s="219"/>
      <c r="F98" s="219"/>
      <c r="G98" s="219"/>
      <c r="H98" s="219"/>
      <c r="I98" s="219"/>
      <c r="J98" s="220">
        <f>J120</f>
        <v>0</v>
      </c>
      <c r="K98" s="217"/>
      <c r="L98" s="221"/>
      <c r="S98" s="11"/>
      <c r="T98" s="11"/>
      <c r="U98" s="11"/>
      <c r="V98" s="11"/>
      <c r="W98" s="11"/>
      <c r="X98" s="11"/>
      <c r="Y98" s="11"/>
      <c r="Z98" s="11"/>
      <c r="AA98" s="11"/>
      <c r="AB98" s="11"/>
      <c r="AC98" s="11"/>
      <c r="AD98" s="11"/>
      <c r="AE98" s="11"/>
    </row>
    <row r="99" hidden="1" s="2" customFormat="1" ht="21.84" customHeight="1">
      <c r="A99" s="35"/>
      <c r="B99" s="36"/>
      <c r="C99" s="37"/>
      <c r="D99" s="37"/>
      <c r="E99" s="37"/>
      <c r="F99" s="37"/>
      <c r="G99" s="37"/>
      <c r="H99" s="37"/>
      <c r="I99" s="37"/>
      <c r="J99" s="37"/>
      <c r="K99" s="37"/>
      <c r="L99" s="60"/>
      <c r="S99" s="35"/>
      <c r="T99" s="35"/>
      <c r="U99" s="35"/>
      <c r="V99" s="35"/>
      <c r="W99" s="35"/>
      <c r="X99" s="35"/>
      <c r="Y99" s="35"/>
      <c r="Z99" s="35"/>
      <c r="AA99" s="35"/>
      <c r="AB99" s="35"/>
      <c r="AC99" s="35"/>
      <c r="AD99" s="35"/>
      <c r="AE99" s="35"/>
    </row>
    <row r="100" hidden="1" s="2" customFormat="1" ht="6.96" customHeight="1">
      <c r="A100" s="35"/>
      <c r="B100" s="63"/>
      <c r="C100" s="64"/>
      <c r="D100" s="64"/>
      <c r="E100" s="64"/>
      <c r="F100" s="64"/>
      <c r="G100" s="64"/>
      <c r="H100" s="64"/>
      <c r="I100" s="64"/>
      <c r="J100" s="64"/>
      <c r="K100" s="64"/>
      <c r="L100" s="60"/>
      <c r="S100" s="35"/>
      <c r="T100" s="35"/>
      <c r="U100" s="35"/>
      <c r="V100" s="35"/>
      <c r="W100" s="35"/>
      <c r="X100" s="35"/>
      <c r="Y100" s="35"/>
      <c r="Z100" s="35"/>
      <c r="AA100" s="35"/>
      <c r="AB100" s="35"/>
      <c r="AC100" s="35"/>
      <c r="AD100" s="35"/>
      <c r="AE100" s="35"/>
    </row>
    <row r="101" hidden="1"/>
    <row r="102" hidden="1"/>
    <row r="103" hidden="1"/>
    <row r="104" s="2" customFormat="1" ht="6.96" customHeight="1">
      <c r="A104" s="35"/>
      <c r="B104" s="65"/>
      <c r="C104" s="66"/>
      <c r="D104" s="66"/>
      <c r="E104" s="66"/>
      <c r="F104" s="66"/>
      <c r="G104" s="66"/>
      <c r="H104" s="66"/>
      <c r="I104" s="66"/>
      <c r="J104" s="66"/>
      <c r="K104" s="66"/>
      <c r="L104" s="60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</row>
    <row r="105" s="2" customFormat="1" ht="24.96" customHeight="1">
      <c r="A105" s="35"/>
      <c r="B105" s="36"/>
      <c r="C105" s="20" t="s">
        <v>112</v>
      </c>
      <c r="D105" s="37"/>
      <c r="E105" s="37"/>
      <c r="F105" s="37"/>
      <c r="G105" s="37"/>
      <c r="H105" s="37"/>
      <c r="I105" s="37"/>
      <c r="J105" s="37"/>
      <c r="K105" s="37"/>
      <c r="L105" s="60"/>
      <c r="S105" s="35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</row>
    <row r="106" s="2" customFormat="1" ht="6.96" customHeight="1">
      <c r="A106" s="35"/>
      <c r="B106" s="36"/>
      <c r="C106" s="37"/>
      <c r="D106" s="37"/>
      <c r="E106" s="37"/>
      <c r="F106" s="37"/>
      <c r="G106" s="37"/>
      <c r="H106" s="37"/>
      <c r="I106" s="37"/>
      <c r="J106" s="37"/>
      <c r="K106" s="37"/>
      <c r="L106" s="60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</row>
    <row r="107" s="2" customFormat="1" ht="12" customHeight="1">
      <c r="A107" s="35"/>
      <c r="B107" s="36"/>
      <c r="C107" s="29" t="s">
        <v>16</v>
      </c>
      <c r="D107" s="37"/>
      <c r="E107" s="37"/>
      <c r="F107" s="37"/>
      <c r="G107" s="37"/>
      <c r="H107" s="37"/>
      <c r="I107" s="37"/>
      <c r="J107" s="37"/>
      <c r="K107" s="37"/>
      <c r="L107" s="60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</row>
    <row r="108" s="2" customFormat="1" ht="16.5" customHeight="1">
      <c r="A108" s="35"/>
      <c r="B108" s="36"/>
      <c r="C108" s="37"/>
      <c r="D108" s="37"/>
      <c r="E108" s="171" t="str">
        <f>E7</f>
        <v>OPTAK - Zlínský kraj</v>
      </c>
      <c r="F108" s="29"/>
      <c r="G108" s="29"/>
      <c r="H108" s="29"/>
      <c r="I108" s="37"/>
      <c r="J108" s="37"/>
      <c r="K108" s="37"/>
      <c r="L108" s="60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</row>
    <row r="109" s="2" customFormat="1" ht="12" customHeight="1">
      <c r="A109" s="35"/>
      <c r="B109" s="36"/>
      <c r="C109" s="29" t="s">
        <v>105</v>
      </c>
      <c r="D109" s="37"/>
      <c r="E109" s="37"/>
      <c r="F109" s="37"/>
      <c r="G109" s="37"/>
      <c r="H109" s="37"/>
      <c r="I109" s="37"/>
      <c r="J109" s="37"/>
      <c r="K109" s="37"/>
      <c r="L109" s="60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0" s="2" customFormat="1" ht="16.5" customHeight="1">
      <c r="A110" s="35"/>
      <c r="B110" s="36"/>
      <c r="C110" s="37"/>
      <c r="D110" s="37"/>
      <c r="E110" s="73" t="str">
        <f>E9</f>
        <v>06-07 - Otrokovice</v>
      </c>
      <c r="F110" s="37"/>
      <c r="G110" s="37"/>
      <c r="H110" s="37"/>
      <c r="I110" s="37"/>
      <c r="J110" s="37"/>
      <c r="K110" s="37"/>
      <c r="L110" s="60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="2" customFormat="1" ht="6.96" customHeight="1">
      <c r="A111" s="35"/>
      <c r="B111" s="36"/>
      <c r="C111" s="37"/>
      <c r="D111" s="37"/>
      <c r="E111" s="37"/>
      <c r="F111" s="37"/>
      <c r="G111" s="37"/>
      <c r="H111" s="37"/>
      <c r="I111" s="37"/>
      <c r="J111" s="37"/>
      <c r="K111" s="37"/>
      <c r="L111" s="60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="2" customFormat="1" ht="12" customHeight="1">
      <c r="A112" s="35"/>
      <c r="B112" s="36"/>
      <c r="C112" s="29" t="s">
        <v>20</v>
      </c>
      <c r="D112" s="37"/>
      <c r="E112" s="37"/>
      <c r="F112" s="24" t="str">
        <f>F12</f>
        <v>SEE Olomouc</v>
      </c>
      <c r="G112" s="37"/>
      <c r="H112" s="37"/>
      <c r="I112" s="29" t="s">
        <v>22</v>
      </c>
      <c r="J112" s="76" t="str">
        <f>IF(J12="","",J12)</f>
        <v>10. 12. 2024</v>
      </c>
      <c r="K112" s="37"/>
      <c r="L112" s="60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="2" customFormat="1" ht="6.96" customHeight="1">
      <c r="A113" s="35"/>
      <c r="B113" s="36"/>
      <c r="C113" s="37"/>
      <c r="D113" s="37"/>
      <c r="E113" s="37"/>
      <c r="F113" s="37"/>
      <c r="G113" s="37"/>
      <c r="H113" s="37"/>
      <c r="I113" s="37"/>
      <c r="J113" s="37"/>
      <c r="K113" s="37"/>
      <c r="L113" s="60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="2" customFormat="1" ht="15.15" customHeight="1">
      <c r="A114" s="35"/>
      <c r="B114" s="36"/>
      <c r="C114" s="29" t="s">
        <v>24</v>
      </c>
      <c r="D114" s="37"/>
      <c r="E114" s="37"/>
      <c r="F114" s="24" t="str">
        <f>E15</f>
        <v xml:space="preserve"> </v>
      </c>
      <c r="G114" s="37"/>
      <c r="H114" s="37"/>
      <c r="I114" s="29" t="s">
        <v>30</v>
      </c>
      <c r="J114" s="33" t="str">
        <f>E21</f>
        <v xml:space="preserve"> </v>
      </c>
      <c r="K114" s="37"/>
      <c r="L114" s="60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="2" customFormat="1" ht="15.15" customHeight="1">
      <c r="A115" s="35"/>
      <c r="B115" s="36"/>
      <c r="C115" s="29" t="s">
        <v>28</v>
      </c>
      <c r="D115" s="37"/>
      <c r="E115" s="37"/>
      <c r="F115" s="24" t="str">
        <f>IF(E18="","",E18)</f>
        <v>Vyplň údaj</v>
      </c>
      <c r="G115" s="37"/>
      <c r="H115" s="37"/>
      <c r="I115" s="29" t="s">
        <v>32</v>
      </c>
      <c r="J115" s="33" t="str">
        <f>E24</f>
        <v>Ing. Petr Zajíček</v>
      </c>
      <c r="K115" s="37"/>
      <c r="L115" s="60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="2" customFormat="1" ht="10.32" customHeight="1">
      <c r="A116" s="35"/>
      <c r="B116" s="36"/>
      <c r="C116" s="37"/>
      <c r="D116" s="37"/>
      <c r="E116" s="37"/>
      <c r="F116" s="37"/>
      <c r="G116" s="37"/>
      <c r="H116" s="37"/>
      <c r="I116" s="37"/>
      <c r="J116" s="37"/>
      <c r="K116" s="37"/>
      <c r="L116" s="60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="9" customFormat="1" ht="29.28" customHeight="1">
      <c r="A117" s="176"/>
      <c r="B117" s="177"/>
      <c r="C117" s="178" t="s">
        <v>113</v>
      </c>
      <c r="D117" s="179" t="s">
        <v>60</v>
      </c>
      <c r="E117" s="179" t="s">
        <v>56</v>
      </c>
      <c r="F117" s="179" t="s">
        <v>57</v>
      </c>
      <c r="G117" s="179" t="s">
        <v>114</v>
      </c>
      <c r="H117" s="179" t="s">
        <v>115</v>
      </c>
      <c r="I117" s="179" t="s">
        <v>116</v>
      </c>
      <c r="J117" s="179" t="s">
        <v>109</v>
      </c>
      <c r="K117" s="180" t="s">
        <v>117</v>
      </c>
      <c r="L117" s="181"/>
      <c r="M117" s="97" t="s">
        <v>1</v>
      </c>
      <c r="N117" s="98" t="s">
        <v>39</v>
      </c>
      <c r="O117" s="98" t="s">
        <v>118</v>
      </c>
      <c r="P117" s="98" t="s">
        <v>119</v>
      </c>
      <c r="Q117" s="98" t="s">
        <v>120</v>
      </c>
      <c r="R117" s="98" t="s">
        <v>121</v>
      </c>
      <c r="S117" s="98" t="s">
        <v>122</v>
      </c>
      <c r="T117" s="99" t="s">
        <v>123</v>
      </c>
      <c r="U117" s="176"/>
      <c r="V117" s="176"/>
      <c r="W117" s="176"/>
      <c r="X117" s="176"/>
      <c r="Y117" s="176"/>
      <c r="Z117" s="176"/>
      <c r="AA117" s="176"/>
      <c r="AB117" s="176"/>
      <c r="AC117" s="176"/>
      <c r="AD117" s="176"/>
      <c r="AE117" s="176"/>
    </row>
    <row r="118" s="2" customFormat="1" ht="22.8" customHeight="1">
      <c r="A118" s="35"/>
      <c r="B118" s="36"/>
      <c r="C118" s="104" t="s">
        <v>124</v>
      </c>
      <c r="D118" s="37"/>
      <c r="E118" s="37"/>
      <c r="F118" s="37"/>
      <c r="G118" s="37"/>
      <c r="H118" s="37"/>
      <c r="I118" s="37"/>
      <c r="J118" s="182">
        <f>BK118</f>
        <v>0</v>
      </c>
      <c r="K118" s="37"/>
      <c r="L118" s="41"/>
      <c r="M118" s="100"/>
      <c r="N118" s="183"/>
      <c r="O118" s="101"/>
      <c r="P118" s="184">
        <f>P119</f>
        <v>0</v>
      </c>
      <c r="Q118" s="101"/>
      <c r="R118" s="184">
        <f>R119</f>
        <v>0</v>
      </c>
      <c r="S118" s="101"/>
      <c r="T118" s="185">
        <f>T119</f>
        <v>0</v>
      </c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  <c r="AT118" s="14" t="s">
        <v>74</v>
      </c>
      <c r="AU118" s="14" t="s">
        <v>111</v>
      </c>
      <c r="BK118" s="186">
        <f>BK119</f>
        <v>0</v>
      </c>
    </row>
    <row r="119" s="12" customFormat="1" ht="25.92" customHeight="1">
      <c r="A119" s="12"/>
      <c r="B119" s="222"/>
      <c r="C119" s="223"/>
      <c r="D119" s="224" t="s">
        <v>74</v>
      </c>
      <c r="E119" s="225" t="s">
        <v>316</v>
      </c>
      <c r="F119" s="225" t="s">
        <v>317</v>
      </c>
      <c r="G119" s="223"/>
      <c r="H119" s="223"/>
      <c r="I119" s="226"/>
      <c r="J119" s="227">
        <f>BK119</f>
        <v>0</v>
      </c>
      <c r="K119" s="223"/>
      <c r="L119" s="228"/>
      <c r="M119" s="229"/>
      <c r="N119" s="230"/>
      <c r="O119" s="230"/>
      <c r="P119" s="231">
        <f>P120</f>
        <v>0</v>
      </c>
      <c r="Q119" s="230"/>
      <c r="R119" s="231">
        <f>R120</f>
        <v>0</v>
      </c>
      <c r="S119" s="230"/>
      <c r="T119" s="232">
        <f>T120</f>
        <v>0</v>
      </c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R119" s="233" t="s">
        <v>85</v>
      </c>
      <c r="AT119" s="234" t="s">
        <v>74</v>
      </c>
      <c r="AU119" s="234" t="s">
        <v>75</v>
      </c>
      <c r="AY119" s="233" t="s">
        <v>131</v>
      </c>
      <c r="BK119" s="235">
        <f>BK120</f>
        <v>0</v>
      </c>
    </row>
    <row r="120" s="12" customFormat="1" ht="22.8" customHeight="1">
      <c r="A120" s="12"/>
      <c r="B120" s="222"/>
      <c r="C120" s="223"/>
      <c r="D120" s="224" t="s">
        <v>74</v>
      </c>
      <c r="E120" s="236" t="s">
        <v>318</v>
      </c>
      <c r="F120" s="236" t="s">
        <v>319</v>
      </c>
      <c r="G120" s="223"/>
      <c r="H120" s="223"/>
      <c r="I120" s="226"/>
      <c r="J120" s="237">
        <f>BK120</f>
        <v>0</v>
      </c>
      <c r="K120" s="223"/>
      <c r="L120" s="228"/>
      <c r="M120" s="229"/>
      <c r="N120" s="230"/>
      <c r="O120" s="230"/>
      <c r="P120" s="231">
        <f>SUM(P121:P180)</f>
        <v>0</v>
      </c>
      <c r="Q120" s="230"/>
      <c r="R120" s="231">
        <f>SUM(R121:R180)</f>
        <v>0</v>
      </c>
      <c r="S120" s="230"/>
      <c r="T120" s="232">
        <f>SUM(T121:T180)</f>
        <v>0</v>
      </c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R120" s="233" t="s">
        <v>85</v>
      </c>
      <c r="AT120" s="234" t="s">
        <v>74</v>
      </c>
      <c r="AU120" s="234" t="s">
        <v>83</v>
      </c>
      <c r="AY120" s="233" t="s">
        <v>131</v>
      </c>
      <c r="BK120" s="235">
        <f>SUM(BK121:BK180)</f>
        <v>0</v>
      </c>
    </row>
    <row r="121" s="2" customFormat="1" ht="24.15" customHeight="1">
      <c r="A121" s="35"/>
      <c r="B121" s="36"/>
      <c r="C121" s="187" t="s">
        <v>83</v>
      </c>
      <c r="D121" s="187" t="s">
        <v>125</v>
      </c>
      <c r="E121" s="188" t="s">
        <v>126</v>
      </c>
      <c r="F121" s="189" t="s">
        <v>127</v>
      </c>
      <c r="G121" s="190" t="s">
        <v>128</v>
      </c>
      <c r="H121" s="191">
        <v>2</v>
      </c>
      <c r="I121" s="192"/>
      <c r="J121" s="193">
        <f>ROUND(I121*H121,2)</f>
        <v>0</v>
      </c>
      <c r="K121" s="189" t="s">
        <v>129</v>
      </c>
      <c r="L121" s="41"/>
      <c r="M121" s="194" t="s">
        <v>1</v>
      </c>
      <c r="N121" s="195" t="s">
        <v>40</v>
      </c>
      <c r="O121" s="88"/>
      <c r="P121" s="196">
        <f>O121*H121</f>
        <v>0</v>
      </c>
      <c r="Q121" s="196">
        <v>0</v>
      </c>
      <c r="R121" s="196">
        <f>Q121*H121</f>
        <v>0</v>
      </c>
      <c r="S121" s="196">
        <v>0</v>
      </c>
      <c r="T121" s="197">
        <f>S121*H121</f>
        <v>0</v>
      </c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  <c r="AR121" s="198" t="s">
        <v>130</v>
      </c>
      <c r="AT121" s="198" t="s">
        <v>125</v>
      </c>
      <c r="AU121" s="198" t="s">
        <v>85</v>
      </c>
      <c r="AY121" s="14" t="s">
        <v>131</v>
      </c>
      <c r="BE121" s="199">
        <f>IF(N121="základní",J121,0)</f>
        <v>0</v>
      </c>
      <c r="BF121" s="199">
        <f>IF(N121="snížená",J121,0)</f>
        <v>0</v>
      </c>
      <c r="BG121" s="199">
        <f>IF(N121="zákl. přenesená",J121,0)</f>
        <v>0</v>
      </c>
      <c r="BH121" s="199">
        <f>IF(N121="sníž. přenesená",J121,0)</f>
        <v>0</v>
      </c>
      <c r="BI121" s="199">
        <f>IF(N121="nulová",J121,0)</f>
        <v>0</v>
      </c>
      <c r="BJ121" s="14" t="s">
        <v>83</v>
      </c>
      <c r="BK121" s="199">
        <f>ROUND(I121*H121,2)</f>
        <v>0</v>
      </c>
      <c r="BL121" s="14" t="s">
        <v>130</v>
      </c>
      <c r="BM121" s="198" t="s">
        <v>320</v>
      </c>
    </row>
    <row r="122" s="2" customFormat="1">
      <c r="A122" s="35"/>
      <c r="B122" s="36"/>
      <c r="C122" s="37"/>
      <c r="D122" s="200" t="s">
        <v>133</v>
      </c>
      <c r="E122" s="37"/>
      <c r="F122" s="201" t="s">
        <v>127</v>
      </c>
      <c r="G122" s="37"/>
      <c r="H122" s="37"/>
      <c r="I122" s="202"/>
      <c r="J122" s="37"/>
      <c r="K122" s="37"/>
      <c r="L122" s="41"/>
      <c r="M122" s="203"/>
      <c r="N122" s="204"/>
      <c r="O122" s="88"/>
      <c r="P122" s="88"/>
      <c r="Q122" s="88"/>
      <c r="R122" s="88"/>
      <c r="S122" s="88"/>
      <c r="T122" s="89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T122" s="14" t="s">
        <v>133</v>
      </c>
      <c r="AU122" s="14" t="s">
        <v>85</v>
      </c>
    </row>
    <row r="123" s="2" customFormat="1" ht="24.15" customHeight="1">
      <c r="A123" s="35"/>
      <c r="B123" s="36"/>
      <c r="C123" s="187" t="s">
        <v>85</v>
      </c>
      <c r="D123" s="187" t="s">
        <v>125</v>
      </c>
      <c r="E123" s="188" t="s">
        <v>134</v>
      </c>
      <c r="F123" s="189" t="s">
        <v>135</v>
      </c>
      <c r="G123" s="190" t="s">
        <v>136</v>
      </c>
      <c r="H123" s="191">
        <v>140</v>
      </c>
      <c r="I123" s="192"/>
      <c r="J123" s="193">
        <f>ROUND(I123*H123,2)</f>
        <v>0</v>
      </c>
      <c r="K123" s="189" t="s">
        <v>129</v>
      </c>
      <c r="L123" s="41"/>
      <c r="M123" s="194" t="s">
        <v>1</v>
      </c>
      <c r="N123" s="195" t="s">
        <v>40</v>
      </c>
      <c r="O123" s="88"/>
      <c r="P123" s="196">
        <f>O123*H123</f>
        <v>0</v>
      </c>
      <c r="Q123" s="196">
        <v>0</v>
      </c>
      <c r="R123" s="196">
        <f>Q123*H123</f>
        <v>0</v>
      </c>
      <c r="S123" s="196">
        <v>0</v>
      </c>
      <c r="T123" s="197">
        <f>S123*H123</f>
        <v>0</v>
      </c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  <c r="AR123" s="198" t="s">
        <v>130</v>
      </c>
      <c r="AT123" s="198" t="s">
        <v>125</v>
      </c>
      <c r="AU123" s="198" t="s">
        <v>85</v>
      </c>
      <c r="AY123" s="14" t="s">
        <v>131</v>
      </c>
      <c r="BE123" s="199">
        <f>IF(N123="základní",J123,0)</f>
        <v>0</v>
      </c>
      <c r="BF123" s="199">
        <f>IF(N123="snížená",J123,0)</f>
        <v>0</v>
      </c>
      <c r="BG123" s="199">
        <f>IF(N123="zákl. přenesená",J123,0)</f>
        <v>0</v>
      </c>
      <c r="BH123" s="199">
        <f>IF(N123="sníž. přenesená",J123,0)</f>
        <v>0</v>
      </c>
      <c r="BI123" s="199">
        <f>IF(N123="nulová",J123,0)</f>
        <v>0</v>
      </c>
      <c r="BJ123" s="14" t="s">
        <v>83</v>
      </c>
      <c r="BK123" s="199">
        <f>ROUND(I123*H123,2)</f>
        <v>0</v>
      </c>
      <c r="BL123" s="14" t="s">
        <v>130</v>
      </c>
      <c r="BM123" s="198" t="s">
        <v>321</v>
      </c>
    </row>
    <row r="124" s="2" customFormat="1">
      <c r="A124" s="35"/>
      <c r="B124" s="36"/>
      <c r="C124" s="37"/>
      <c r="D124" s="200" t="s">
        <v>133</v>
      </c>
      <c r="E124" s="37"/>
      <c r="F124" s="201" t="s">
        <v>135</v>
      </c>
      <c r="G124" s="37"/>
      <c r="H124" s="37"/>
      <c r="I124" s="202"/>
      <c r="J124" s="37"/>
      <c r="K124" s="37"/>
      <c r="L124" s="41"/>
      <c r="M124" s="203"/>
      <c r="N124" s="204"/>
      <c r="O124" s="88"/>
      <c r="P124" s="88"/>
      <c r="Q124" s="88"/>
      <c r="R124" s="88"/>
      <c r="S124" s="88"/>
      <c r="T124" s="89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T124" s="14" t="s">
        <v>133</v>
      </c>
      <c r="AU124" s="14" t="s">
        <v>85</v>
      </c>
    </row>
    <row r="125" s="2" customFormat="1" ht="24.15" customHeight="1">
      <c r="A125" s="35"/>
      <c r="B125" s="36"/>
      <c r="C125" s="187" t="s">
        <v>138</v>
      </c>
      <c r="D125" s="187" t="s">
        <v>125</v>
      </c>
      <c r="E125" s="188" t="s">
        <v>139</v>
      </c>
      <c r="F125" s="189" t="s">
        <v>140</v>
      </c>
      <c r="G125" s="190" t="s">
        <v>141</v>
      </c>
      <c r="H125" s="191">
        <v>8</v>
      </c>
      <c r="I125" s="192"/>
      <c r="J125" s="193">
        <f>ROUND(I125*H125,2)</f>
        <v>0</v>
      </c>
      <c r="K125" s="189" t="s">
        <v>129</v>
      </c>
      <c r="L125" s="41"/>
      <c r="M125" s="194" t="s">
        <v>1</v>
      </c>
      <c r="N125" s="195" t="s">
        <v>40</v>
      </c>
      <c r="O125" s="88"/>
      <c r="P125" s="196">
        <f>O125*H125</f>
        <v>0</v>
      </c>
      <c r="Q125" s="196">
        <v>0</v>
      </c>
      <c r="R125" s="196">
        <f>Q125*H125</f>
        <v>0</v>
      </c>
      <c r="S125" s="196">
        <v>0</v>
      </c>
      <c r="T125" s="197">
        <f>S125*H125</f>
        <v>0</v>
      </c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R125" s="198" t="s">
        <v>130</v>
      </c>
      <c r="AT125" s="198" t="s">
        <v>125</v>
      </c>
      <c r="AU125" s="198" t="s">
        <v>85</v>
      </c>
      <c r="AY125" s="14" t="s">
        <v>131</v>
      </c>
      <c r="BE125" s="199">
        <f>IF(N125="základní",J125,0)</f>
        <v>0</v>
      </c>
      <c r="BF125" s="199">
        <f>IF(N125="snížená",J125,0)</f>
        <v>0</v>
      </c>
      <c r="BG125" s="199">
        <f>IF(N125="zákl. přenesená",J125,0)</f>
        <v>0</v>
      </c>
      <c r="BH125" s="199">
        <f>IF(N125="sníž. přenesená",J125,0)</f>
        <v>0</v>
      </c>
      <c r="BI125" s="199">
        <f>IF(N125="nulová",J125,0)</f>
        <v>0</v>
      </c>
      <c r="BJ125" s="14" t="s">
        <v>83</v>
      </c>
      <c r="BK125" s="199">
        <f>ROUND(I125*H125,2)</f>
        <v>0</v>
      </c>
      <c r="BL125" s="14" t="s">
        <v>130</v>
      </c>
      <c r="BM125" s="198" t="s">
        <v>322</v>
      </c>
    </row>
    <row r="126" s="2" customFormat="1">
      <c r="A126" s="35"/>
      <c r="B126" s="36"/>
      <c r="C126" s="37"/>
      <c r="D126" s="200" t="s">
        <v>133</v>
      </c>
      <c r="E126" s="37"/>
      <c r="F126" s="201" t="s">
        <v>140</v>
      </c>
      <c r="G126" s="37"/>
      <c r="H126" s="37"/>
      <c r="I126" s="202"/>
      <c r="J126" s="37"/>
      <c r="K126" s="37"/>
      <c r="L126" s="41"/>
      <c r="M126" s="203"/>
      <c r="N126" s="204"/>
      <c r="O126" s="88"/>
      <c r="P126" s="88"/>
      <c r="Q126" s="88"/>
      <c r="R126" s="88"/>
      <c r="S126" s="88"/>
      <c r="T126" s="89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T126" s="14" t="s">
        <v>133</v>
      </c>
      <c r="AU126" s="14" t="s">
        <v>85</v>
      </c>
    </row>
    <row r="127" s="2" customFormat="1" ht="21.75" customHeight="1">
      <c r="A127" s="35"/>
      <c r="B127" s="36"/>
      <c r="C127" s="187" t="s">
        <v>143</v>
      </c>
      <c r="D127" s="187" t="s">
        <v>125</v>
      </c>
      <c r="E127" s="188" t="s">
        <v>144</v>
      </c>
      <c r="F127" s="189" t="s">
        <v>145</v>
      </c>
      <c r="G127" s="190" t="s">
        <v>141</v>
      </c>
      <c r="H127" s="191">
        <v>30</v>
      </c>
      <c r="I127" s="192"/>
      <c r="J127" s="193">
        <f>ROUND(I127*H127,2)</f>
        <v>0</v>
      </c>
      <c r="K127" s="189" t="s">
        <v>129</v>
      </c>
      <c r="L127" s="41"/>
      <c r="M127" s="194" t="s">
        <v>1</v>
      </c>
      <c r="N127" s="195" t="s">
        <v>40</v>
      </c>
      <c r="O127" s="88"/>
      <c r="P127" s="196">
        <f>O127*H127</f>
        <v>0</v>
      </c>
      <c r="Q127" s="196">
        <v>0</v>
      </c>
      <c r="R127" s="196">
        <f>Q127*H127</f>
        <v>0</v>
      </c>
      <c r="S127" s="196">
        <v>0</v>
      </c>
      <c r="T127" s="197">
        <f>S127*H127</f>
        <v>0</v>
      </c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R127" s="198" t="s">
        <v>130</v>
      </c>
      <c r="AT127" s="198" t="s">
        <v>125</v>
      </c>
      <c r="AU127" s="198" t="s">
        <v>85</v>
      </c>
      <c r="AY127" s="14" t="s">
        <v>131</v>
      </c>
      <c r="BE127" s="199">
        <f>IF(N127="základní",J127,0)</f>
        <v>0</v>
      </c>
      <c r="BF127" s="199">
        <f>IF(N127="snížená",J127,0)</f>
        <v>0</v>
      </c>
      <c r="BG127" s="199">
        <f>IF(N127="zákl. přenesená",J127,0)</f>
        <v>0</v>
      </c>
      <c r="BH127" s="199">
        <f>IF(N127="sníž. přenesená",J127,0)</f>
        <v>0</v>
      </c>
      <c r="BI127" s="199">
        <f>IF(N127="nulová",J127,0)</f>
        <v>0</v>
      </c>
      <c r="BJ127" s="14" t="s">
        <v>83</v>
      </c>
      <c r="BK127" s="199">
        <f>ROUND(I127*H127,2)</f>
        <v>0</v>
      </c>
      <c r="BL127" s="14" t="s">
        <v>130</v>
      </c>
      <c r="BM127" s="198" t="s">
        <v>323</v>
      </c>
    </row>
    <row r="128" s="2" customFormat="1">
      <c r="A128" s="35"/>
      <c r="B128" s="36"/>
      <c r="C128" s="37"/>
      <c r="D128" s="200" t="s">
        <v>133</v>
      </c>
      <c r="E128" s="37"/>
      <c r="F128" s="201" t="s">
        <v>145</v>
      </c>
      <c r="G128" s="37"/>
      <c r="H128" s="37"/>
      <c r="I128" s="202"/>
      <c r="J128" s="37"/>
      <c r="K128" s="37"/>
      <c r="L128" s="41"/>
      <c r="M128" s="203"/>
      <c r="N128" s="204"/>
      <c r="O128" s="88"/>
      <c r="P128" s="88"/>
      <c r="Q128" s="88"/>
      <c r="R128" s="88"/>
      <c r="S128" s="88"/>
      <c r="T128" s="89"/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T128" s="14" t="s">
        <v>133</v>
      </c>
      <c r="AU128" s="14" t="s">
        <v>85</v>
      </c>
    </row>
    <row r="129" s="2" customFormat="1">
      <c r="A129" s="35"/>
      <c r="B129" s="36"/>
      <c r="C129" s="37"/>
      <c r="D129" s="200" t="s">
        <v>147</v>
      </c>
      <c r="E129" s="37"/>
      <c r="F129" s="205" t="s">
        <v>148</v>
      </c>
      <c r="G129" s="37"/>
      <c r="H129" s="37"/>
      <c r="I129" s="202"/>
      <c r="J129" s="37"/>
      <c r="K129" s="37"/>
      <c r="L129" s="41"/>
      <c r="M129" s="203"/>
      <c r="N129" s="204"/>
      <c r="O129" s="88"/>
      <c r="P129" s="88"/>
      <c r="Q129" s="88"/>
      <c r="R129" s="88"/>
      <c r="S129" s="88"/>
      <c r="T129" s="89"/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T129" s="14" t="s">
        <v>147</v>
      </c>
      <c r="AU129" s="14" t="s">
        <v>85</v>
      </c>
    </row>
    <row r="130" s="2" customFormat="1" ht="37.8" customHeight="1">
      <c r="A130" s="35"/>
      <c r="B130" s="36"/>
      <c r="C130" s="187" t="s">
        <v>245</v>
      </c>
      <c r="D130" s="187" t="s">
        <v>125</v>
      </c>
      <c r="E130" s="188" t="s">
        <v>246</v>
      </c>
      <c r="F130" s="189" t="s">
        <v>247</v>
      </c>
      <c r="G130" s="190" t="s">
        <v>192</v>
      </c>
      <c r="H130" s="191">
        <v>5</v>
      </c>
      <c r="I130" s="192"/>
      <c r="J130" s="193">
        <f>ROUND(I130*H130,2)</f>
        <v>0</v>
      </c>
      <c r="K130" s="189" t="s">
        <v>129</v>
      </c>
      <c r="L130" s="41"/>
      <c r="M130" s="194" t="s">
        <v>1</v>
      </c>
      <c r="N130" s="195" t="s">
        <v>40</v>
      </c>
      <c r="O130" s="88"/>
      <c r="P130" s="196">
        <f>O130*H130</f>
        <v>0</v>
      </c>
      <c r="Q130" s="196">
        <v>0</v>
      </c>
      <c r="R130" s="196">
        <f>Q130*H130</f>
        <v>0</v>
      </c>
      <c r="S130" s="196">
        <v>0</v>
      </c>
      <c r="T130" s="197">
        <f>S130*H130</f>
        <v>0</v>
      </c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R130" s="198" t="s">
        <v>130</v>
      </c>
      <c r="AT130" s="198" t="s">
        <v>125</v>
      </c>
      <c r="AU130" s="198" t="s">
        <v>85</v>
      </c>
      <c r="AY130" s="14" t="s">
        <v>131</v>
      </c>
      <c r="BE130" s="199">
        <f>IF(N130="základní",J130,0)</f>
        <v>0</v>
      </c>
      <c r="BF130" s="199">
        <f>IF(N130="snížená",J130,0)</f>
        <v>0</v>
      </c>
      <c r="BG130" s="199">
        <f>IF(N130="zákl. přenesená",J130,0)</f>
        <v>0</v>
      </c>
      <c r="BH130" s="199">
        <f>IF(N130="sníž. přenesená",J130,0)</f>
        <v>0</v>
      </c>
      <c r="BI130" s="199">
        <f>IF(N130="nulová",J130,0)</f>
        <v>0</v>
      </c>
      <c r="BJ130" s="14" t="s">
        <v>83</v>
      </c>
      <c r="BK130" s="199">
        <f>ROUND(I130*H130,2)</f>
        <v>0</v>
      </c>
      <c r="BL130" s="14" t="s">
        <v>130</v>
      </c>
      <c r="BM130" s="198" t="s">
        <v>324</v>
      </c>
    </row>
    <row r="131" s="2" customFormat="1">
      <c r="A131" s="35"/>
      <c r="B131" s="36"/>
      <c r="C131" s="37"/>
      <c r="D131" s="200" t="s">
        <v>133</v>
      </c>
      <c r="E131" s="37"/>
      <c r="F131" s="201" t="s">
        <v>247</v>
      </c>
      <c r="G131" s="37"/>
      <c r="H131" s="37"/>
      <c r="I131" s="202"/>
      <c r="J131" s="37"/>
      <c r="K131" s="37"/>
      <c r="L131" s="41"/>
      <c r="M131" s="203"/>
      <c r="N131" s="204"/>
      <c r="O131" s="88"/>
      <c r="P131" s="88"/>
      <c r="Q131" s="88"/>
      <c r="R131" s="88"/>
      <c r="S131" s="88"/>
      <c r="T131" s="89"/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T131" s="14" t="s">
        <v>133</v>
      </c>
      <c r="AU131" s="14" t="s">
        <v>85</v>
      </c>
    </row>
    <row r="132" s="2" customFormat="1">
      <c r="A132" s="35"/>
      <c r="B132" s="36"/>
      <c r="C132" s="37"/>
      <c r="D132" s="200" t="s">
        <v>147</v>
      </c>
      <c r="E132" s="37"/>
      <c r="F132" s="205" t="s">
        <v>148</v>
      </c>
      <c r="G132" s="37"/>
      <c r="H132" s="37"/>
      <c r="I132" s="202"/>
      <c r="J132" s="37"/>
      <c r="K132" s="37"/>
      <c r="L132" s="41"/>
      <c r="M132" s="203"/>
      <c r="N132" s="204"/>
      <c r="O132" s="88"/>
      <c r="P132" s="88"/>
      <c r="Q132" s="88"/>
      <c r="R132" s="88"/>
      <c r="S132" s="88"/>
      <c r="T132" s="89"/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T132" s="14" t="s">
        <v>147</v>
      </c>
      <c r="AU132" s="14" t="s">
        <v>85</v>
      </c>
    </row>
    <row r="133" s="2" customFormat="1" ht="24.15" customHeight="1">
      <c r="A133" s="35"/>
      <c r="B133" s="36"/>
      <c r="C133" s="187" t="s">
        <v>149</v>
      </c>
      <c r="D133" s="187" t="s">
        <v>125</v>
      </c>
      <c r="E133" s="188" t="s">
        <v>150</v>
      </c>
      <c r="F133" s="189" t="s">
        <v>151</v>
      </c>
      <c r="G133" s="190" t="s">
        <v>152</v>
      </c>
      <c r="H133" s="191">
        <v>2</v>
      </c>
      <c r="I133" s="192"/>
      <c r="J133" s="193">
        <f>ROUND(I133*H133,2)</f>
        <v>0</v>
      </c>
      <c r="K133" s="189" t="s">
        <v>1</v>
      </c>
      <c r="L133" s="41"/>
      <c r="M133" s="194" t="s">
        <v>1</v>
      </c>
      <c r="N133" s="195" t="s">
        <v>40</v>
      </c>
      <c r="O133" s="88"/>
      <c r="P133" s="196">
        <f>O133*H133</f>
        <v>0</v>
      </c>
      <c r="Q133" s="196">
        <v>0</v>
      </c>
      <c r="R133" s="196">
        <f>Q133*H133</f>
        <v>0</v>
      </c>
      <c r="S133" s="196">
        <v>0</v>
      </c>
      <c r="T133" s="197">
        <f>S133*H133</f>
        <v>0</v>
      </c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R133" s="198" t="s">
        <v>130</v>
      </c>
      <c r="AT133" s="198" t="s">
        <v>125</v>
      </c>
      <c r="AU133" s="198" t="s">
        <v>85</v>
      </c>
      <c r="AY133" s="14" t="s">
        <v>131</v>
      </c>
      <c r="BE133" s="199">
        <f>IF(N133="základní",J133,0)</f>
        <v>0</v>
      </c>
      <c r="BF133" s="199">
        <f>IF(N133="snížená",J133,0)</f>
        <v>0</v>
      </c>
      <c r="BG133" s="199">
        <f>IF(N133="zákl. přenesená",J133,0)</f>
        <v>0</v>
      </c>
      <c r="BH133" s="199">
        <f>IF(N133="sníž. přenesená",J133,0)</f>
        <v>0</v>
      </c>
      <c r="BI133" s="199">
        <f>IF(N133="nulová",J133,0)</f>
        <v>0</v>
      </c>
      <c r="BJ133" s="14" t="s">
        <v>83</v>
      </c>
      <c r="BK133" s="199">
        <f>ROUND(I133*H133,2)</f>
        <v>0</v>
      </c>
      <c r="BL133" s="14" t="s">
        <v>130</v>
      </c>
      <c r="BM133" s="198" t="s">
        <v>325</v>
      </c>
    </row>
    <row r="134" s="2" customFormat="1">
      <c r="A134" s="35"/>
      <c r="B134" s="36"/>
      <c r="C134" s="37"/>
      <c r="D134" s="200" t="s">
        <v>133</v>
      </c>
      <c r="E134" s="37"/>
      <c r="F134" s="201" t="s">
        <v>151</v>
      </c>
      <c r="G134" s="37"/>
      <c r="H134" s="37"/>
      <c r="I134" s="202"/>
      <c r="J134" s="37"/>
      <c r="K134" s="37"/>
      <c r="L134" s="41"/>
      <c r="M134" s="203"/>
      <c r="N134" s="204"/>
      <c r="O134" s="88"/>
      <c r="P134" s="88"/>
      <c r="Q134" s="88"/>
      <c r="R134" s="88"/>
      <c r="S134" s="88"/>
      <c r="T134" s="89"/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T134" s="14" t="s">
        <v>133</v>
      </c>
      <c r="AU134" s="14" t="s">
        <v>85</v>
      </c>
    </row>
    <row r="135" s="2" customFormat="1">
      <c r="A135" s="35"/>
      <c r="B135" s="36"/>
      <c r="C135" s="37"/>
      <c r="D135" s="200" t="s">
        <v>147</v>
      </c>
      <c r="E135" s="37"/>
      <c r="F135" s="205" t="s">
        <v>154</v>
      </c>
      <c r="G135" s="37"/>
      <c r="H135" s="37"/>
      <c r="I135" s="202"/>
      <c r="J135" s="37"/>
      <c r="K135" s="37"/>
      <c r="L135" s="41"/>
      <c r="M135" s="203"/>
      <c r="N135" s="204"/>
      <c r="O135" s="88"/>
      <c r="P135" s="88"/>
      <c r="Q135" s="88"/>
      <c r="R135" s="88"/>
      <c r="S135" s="88"/>
      <c r="T135" s="89"/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T135" s="14" t="s">
        <v>147</v>
      </c>
      <c r="AU135" s="14" t="s">
        <v>85</v>
      </c>
    </row>
    <row r="136" s="2" customFormat="1" ht="16.5" customHeight="1">
      <c r="A136" s="35"/>
      <c r="B136" s="36"/>
      <c r="C136" s="187" t="s">
        <v>155</v>
      </c>
      <c r="D136" s="187" t="s">
        <v>125</v>
      </c>
      <c r="E136" s="188" t="s">
        <v>156</v>
      </c>
      <c r="F136" s="189" t="s">
        <v>157</v>
      </c>
      <c r="G136" s="190" t="s">
        <v>152</v>
      </c>
      <c r="H136" s="191">
        <v>4</v>
      </c>
      <c r="I136" s="192"/>
      <c r="J136" s="193">
        <f>ROUND(I136*H136,2)</f>
        <v>0</v>
      </c>
      <c r="K136" s="189" t="s">
        <v>1</v>
      </c>
      <c r="L136" s="41"/>
      <c r="M136" s="194" t="s">
        <v>1</v>
      </c>
      <c r="N136" s="195" t="s">
        <v>40</v>
      </c>
      <c r="O136" s="88"/>
      <c r="P136" s="196">
        <f>O136*H136</f>
        <v>0</v>
      </c>
      <c r="Q136" s="196">
        <v>0</v>
      </c>
      <c r="R136" s="196">
        <f>Q136*H136</f>
        <v>0</v>
      </c>
      <c r="S136" s="196">
        <v>0</v>
      </c>
      <c r="T136" s="197">
        <f>S136*H136</f>
        <v>0</v>
      </c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R136" s="198" t="s">
        <v>130</v>
      </c>
      <c r="AT136" s="198" t="s">
        <v>125</v>
      </c>
      <c r="AU136" s="198" t="s">
        <v>85</v>
      </c>
      <c r="AY136" s="14" t="s">
        <v>131</v>
      </c>
      <c r="BE136" s="199">
        <f>IF(N136="základní",J136,0)</f>
        <v>0</v>
      </c>
      <c r="BF136" s="199">
        <f>IF(N136="snížená",J136,0)</f>
        <v>0</v>
      </c>
      <c r="BG136" s="199">
        <f>IF(N136="zákl. přenesená",J136,0)</f>
        <v>0</v>
      </c>
      <c r="BH136" s="199">
        <f>IF(N136="sníž. přenesená",J136,0)</f>
        <v>0</v>
      </c>
      <c r="BI136" s="199">
        <f>IF(N136="nulová",J136,0)</f>
        <v>0</v>
      </c>
      <c r="BJ136" s="14" t="s">
        <v>83</v>
      </c>
      <c r="BK136" s="199">
        <f>ROUND(I136*H136,2)</f>
        <v>0</v>
      </c>
      <c r="BL136" s="14" t="s">
        <v>130</v>
      </c>
      <c r="BM136" s="198" t="s">
        <v>326</v>
      </c>
    </row>
    <row r="137" s="2" customFormat="1">
      <c r="A137" s="35"/>
      <c r="B137" s="36"/>
      <c r="C137" s="37"/>
      <c r="D137" s="200" t="s">
        <v>133</v>
      </c>
      <c r="E137" s="37"/>
      <c r="F137" s="201" t="s">
        <v>157</v>
      </c>
      <c r="G137" s="37"/>
      <c r="H137" s="37"/>
      <c r="I137" s="202"/>
      <c r="J137" s="37"/>
      <c r="K137" s="37"/>
      <c r="L137" s="41"/>
      <c r="M137" s="203"/>
      <c r="N137" s="204"/>
      <c r="O137" s="88"/>
      <c r="P137" s="88"/>
      <c r="Q137" s="88"/>
      <c r="R137" s="88"/>
      <c r="S137" s="88"/>
      <c r="T137" s="89"/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T137" s="14" t="s">
        <v>133</v>
      </c>
      <c r="AU137" s="14" t="s">
        <v>85</v>
      </c>
    </row>
    <row r="138" s="2" customFormat="1" ht="33" customHeight="1">
      <c r="A138" s="35"/>
      <c r="B138" s="36"/>
      <c r="C138" s="187" t="s">
        <v>159</v>
      </c>
      <c r="D138" s="187" t="s">
        <v>125</v>
      </c>
      <c r="E138" s="188" t="s">
        <v>160</v>
      </c>
      <c r="F138" s="189" t="s">
        <v>161</v>
      </c>
      <c r="G138" s="190" t="s">
        <v>152</v>
      </c>
      <c r="H138" s="191">
        <v>8</v>
      </c>
      <c r="I138" s="192"/>
      <c r="J138" s="193">
        <f>ROUND(I138*H138,2)</f>
        <v>0</v>
      </c>
      <c r="K138" s="189" t="s">
        <v>129</v>
      </c>
      <c r="L138" s="41"/>
      <c r="M138" s="194" t="s">
        <v>1</v>
      </c>
      <c r="N138" s="195" t="s">
        <v>40</v>
      </c>
      <c r="O138" s="88"/>
      <c r="P138" s="196">
        <f>O138*H138</f>
        <v>0</v>
      </c>
      <c r="Q138" s="196">
        <v>0</v>
      </c>
      <c r="R138" s="196">
        <f>Q138*H138</f>
        <v>0</v>
      </c>
      <c r="S138" s="196">
        <v>0</v>
      </c>
      <c r="T138" s="197">
        <f>S138*H138</f>
        <v>0</v>
      </c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R138" s="198" t="s">
        <v>130</v>
      </c>
      <c r="AT138" s="198" t="s">
        <v>125</v>
      </c>
      <c r="AU138" s="198" t="s">
        <v>85</v>
      </c>
      <c r="AY138" s="14" t="s">
        <v>131</v>
      </c>
      <c r="BE138" s="199">
        <f>IF(N138="základní",J138,0)</f>
        <v>0</v>
      </c>
      <c r="BF138" s="199">
        <f>IF(N138="snížená",J138,0)</f>
        <v>0</v>
      </c>
      <c r="BG138" s="199">
        <f>IF(N138="zákl. přenesená",J138,0)</f>
        <v>0</v>
      </c>
      <c r="BH138" s="199">
        <f>IF(N138="sníž. přenesená",J138,0)</f>
        <v>0</v>
      </c>
      <c r="BI138" s="199">
        <f>IF(N138="nulová",J138,0)</f>
        <v>0</v>
      </c>
      <c r="BJ138" s="14" t="s">
        <v>83</v>
      </c>
      <c r="BK138" s="199">
        <f>ROUND(I138*H138,2)</f>
        <v>0</v>
      </c>
      <c r="BL138" s="14" t="s">
        <v>130</v>
      </c>
      <c r="BM138" s="198" t="s">
        <v>327</v>
      </c>
    </row>
    <row r="139" s="2" customFormat="1">
      <c r="A139" s="35"/>
      <c r="B139" s="36"/>
      <c r="C139" s="37"/>
      <c r="D139" s="200" t="s">
        <v>133</v>
      </c>
      <c r="E139" s="37"/>
      <c r="F139" s="201" t="s">
        <v>161</v>
      </c>
      <c r="G139" s="37"/>
      <c r="H139" s="37"/>
      <c r="I139" s="202"/>
      <c r="J139" s="37"/>
      <c r="K139" s="37"/>
      <c r="L139" s="41"/>
      <c r="M139" s="203"/>
      <c r="N139" s="204"/>
      <c r="O139" s="88"/>
      <c r="P139" s="88"/>
      <c r="Q139" s="88"/>
      <c r="R139" s="88"/>
      <c r="S139" s="88"/>
      <c r="T139" s="89"/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T139" s="14" t="s">
        <v>133</v>
      </c>
      <c r="AU139" s="14" t="s">
        <v>85</v>
      </c>
    </row>
    <row r="140" s="2" customFormat="1" ht="16.5" customHeight="1">
      <c r="A140" s="35"/>
      <c r="B140" s="36"/>
      <c r="C140" s="187" t="s">
        <v>101</v>
      </c>
      <c r="D140" s="187" t="s">
        <v>125</v>
      </c>
      <c r="E140" s="188" t="s">
        <v>163</v>
      </c>
      <c r="F140" s="189" t="s">
        <v>164</v>
      </c>
      <c r="G140" s="190" t="s">
        <v>152</v>
      </c>
      <c r="H140" s="191">
        <v>4</v>
      </c>
      <c r="I140" s="192"/>
      <c r="J140" s="193">
        <f>ROUND(I140*H140,2)</f>
        <v>0</v>
      </c>
      <c r="K140" s="189" t="s">
        <v>129</v>
      </c>
      <c r="L140" s="41"/>
      <c r="M140" s="194" t="s">
        <v>1</v>
      </c>
      <c r="N140" s="195" t="s">
        <v>40</v>
      </c>
      <c r="O140" s="88"/>
      <c r="P140" s="196">
        <f>O140*H140</f>
        <v>0</v>
      </c>
      <c r="Q140" s="196">
        <v>0</v>
      </c>
      <c r="R140" s="196">
        <f>Q140*H140</f>
        <v>0</v>
      </c>
      <c r="S140" s="196">
        <v>0</v>
      </c>
      <c r="T140" s="197">
        <f>S140*H140</f>
        <v>0</v>
      </c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R140" s="198" t="s">
        <v>130</v>
      </c>
      <c r="AT140" s="198" t="s">
        <v>125</v>
      </c>
      <c r="AU140" s="198" t="s">
        <v>85</v>
      </c>
      <c r="AY140" s="14" t="s">
        <v>131</v>
      </c>
      <c r="BE140" s="199">
        <f>IF(N140="základní",J140,0)</f>
        <v>0</v>
      </c>
      <c r="BF140" s="199">
        <f>IF(N140="snížená",J140,0)</f>
        <v>0</v>
      </c>
      <c r="BG140" s="199">
        <f>IF(N140="zákl. přenesená",J140,0)</f>
        <v>0</v>
      </c>
      <c r="BH140" s="199">
        <f>IF(N140="sníž. přenesená",J140,0)</f>
        <v>0</v>
      </c>
      <c r="BI140" s="199">
        <f>IF(N140="nulová",J140,0)</f>
        <v>0</v>
      </c>
      <c r="BJ140" s="14" t="s">
        <v>83</v>
      </c>
      <c r="BK140" s="199">
        <f>ROUND(I140*H140,2)</f>
        <v>0</v>
      </c>
      <c r="BL140" s="14" t="s">
        <v>130</v>
      </c>
      <c r="BM140" s="198" t="s">
        <v>328</v>
      </c>
    </row>
    <row r="141" s="2" customFormat="1">
      <c r="A141" s="35"/>
      <c r="B141" s="36"/>
      <c r="C141" s="37"/>
      <c r="D141" s="200" t="s">
        <v>133</v>
      </c>
      <c r="E141" s="37"/>
      <c r="F141" s="201" t="s">
        <v>164</v>
      </c>
      <c r="G141" s="37"/>
      <c r="H141" s="37"/>
      <c r="I141" s="202"/>
      <c r="J141" s="37"/>
      <c r="K141" s="37"/>
      <c r="L141" s="41"/>
      <c r="M141" s="203"/>
      <c r="N141" s="204"/>
      <c r="O141" s="88"/>
      <c r="P141" s="88"/>
      <c r="Q141" s="88"/>
      <c r="R141" s="88"/>
      <c r="S141" s="88"/>
      <c r="T141" s="89"/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T141" s="14" t="s">
        <v>133</v>
      </c>
      <c r="AU141" s="14" t="s">
        <v>85</v>
      </c>
    </row>
    <row r="142" s="2" customFormat="1" ht="37.8" customHeight="1">
      <c r="A142" s="35"/>
      <c r="B142" s="36"/>
      <c r="C142" s="187" t="s">
        <v>166</v>
      </c>
      <c r="D142" s="187" t="s">
        <v>125</v>
      </c>
      <c r="E142" s="188" t="s">
        <v>167</v>
      </c>
      <c r="F142" s="189" t="s">
        <v>168</v>
      </c>
      <c r="G142" s="190" t="s">
        <v>152</v>
      </c>
      <c r="H142" s="191">
        <v>2</v>
      </c>
      <c r="I142" s="192"/>
      <c r="J142" s="193">
        <f>ROUND(I142*H142,2)</f>
        <v>0</v>
      </c>
      <c r="K142" s="189" t="s">
        <v>129</v>
      </c>
      <c r="L142" s="41"/>
      <c r="M142" s="194" t="s">
        <v>1</v>
      </c>
      <c r="N142" s="195" t="s">
        <v>40</v>
      </c>
      <c r="O142" s="88"/>
      <c r="P142" s="196">
        <f>O142*H142</f>
        <v>0</v>
      </c>
      <c r="Q142" s="196">
        <v>0</v>
      </c>
      <c r="R142" s="196">
        <f>Q142*H142</f>
        <v>0</v>
      </c>
      <c r="S142" s="196">
        <v>0</v>
      </c>
      <c r="T142" s="197">
        <f>S142*H142</f>
        <v>0</v>
      </c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R142" s="198" t="s">
        <v>130</v>
      </c>
      <c r="AT142" s="198" t="s">
        <v>125</v>
      </c>
      <c r="AU142" s="198" t="s">
        <v>85</v>
      </c>
      <c r="AY142" s="14" t="s">
        <v>131</v>
      </c>
      <c r="BE142" s="199">
        <f>IF(N142="základní",J142,0)</f>
        <v>0</v>
      </c>
      <c r="BF142" s="199">
        <f>IF(N142="snížená",J142,0)</f>
        <v>0</v>
      </c>
      <c r="BG142" s="199">
        <f>IF(N142="zákl. přenesená",J142,0)</f>
        <v>0</v>
      </c>
      <c r="BH142" s="199">
        <f>IF(N142="sníž. přenesená",J142,0)</f>
        <v>0</v>
      </c>
      <c r="BI142" s="199">
        <f>IF(N142="nulová",J142,0)</f>
        <v>0</v>
      </c>
      <c r="BJ142" s="14" t="s">
        <v>83</v>
      </c>
      <c r="BK142" s="199">
        <f>ROUND(I142*H142,2)</f>
        <v>0</v>
      </c>
      <c r="BL142" s="14" t="s">
        <v>130</v>
      </c>
      <c r="BM142" s="198" t="s">
        <v>329</v>
      </c>
    </row>
    <row r="143" s="2" customFormat="1">
      <c r="A143" s="35"/>
      <c r="B143" s="36"/>
      <c r="C143" s="37"/>
      <c r="D143" s="200" t="s">
        <v>133</v>
      </c>
      <c r="E143" s="37"/>
      <c r="F143" s="201" t="s">
        <v>168</v>
      </c>
      <c r="G143" s="37"/>
      <c r="H143" s="37"/>
      <c r="I143" s="202"/>
      <c r="J143" s="37"/>
      <c r="K143" s="37"/>
      <c r="L143" s="41"/>
      <c r="M143" s="203"/>
      <c r="N143" s="204"/>
      <c r="O143" s="88"/>
      <c r="P143" s="88"/>
      <c r="Q143" s="88"/>
      <c r="R143" s="88"/>
      <c r="S143" s="88"/>
      <c r="T143" s="89"/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T143" s="14" t="s">
        <v>133</v>
      </c>
      <c r="AU143" s="14" t="s">
        <v>85</v>
      </c>
    </row>
    <row r="144" s="2" customFormat="1" ht="21.75" customHeight="1">
      <c r="A144" s="35"/>
      <c r="B144" s="36"/>
      <c r="C144" s="187" t="s">
        <v>8</v>
      </c>
      <c r="D144" s="187" t="s">
        <v>125</v>
      </c>
      <c r="E144" s="188" t="s">
        <v>254</v>
      </c>
      <c r="F144" s="189" t="s">
        <v>255</v>
      </c>
      <c r="G144" s="190" t="s">
        <v>152</v>
      </c>
      <c r="H144" s="191">
        <v>2</v>
      </c>
      <c r="I144" s="192"/>
      <c r="J144" s="193">
        <f>ROUND(I144*H144,2)</f>
        <v>0</v>
      </c>
      <c r="K144" s="189" t="s">
        <v>256</v>
      </c>
      <c r="L144" s="41"/>
      <c r="M144" s="194" t="s">
        <v>1</v>
      </c>
      <c r="N144" s="195" t="s">
        <v>40</v>
      </c>
      <c r="O144" s="88"/>
      <c r="P144" s="196">
        <f>O144*H144</f>
        <v>0</v>
      </c>
      <c r="Q144" s="196">
        <v>0</v>
      </c>
      <c r="R144" s="196">
        <f>Q144*H144</f>
        <v>0</v>
      </c>
      <c r="S144" s="196">
        <v>0</v>
      </c>
      <c r="T144" s="197">
        <f>S144*H144</f>
        <v>0</v>
      </c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R144" s="198" t="s">
        <v>130</v>
      </c>
      <c r="AT144" s="198" t="s">
        <v>125</v>
      </c>
      <c r="AU144" s="198" t="s">
        <v>85</v>
      </c>
      <c r="AY144" s="14" t="s">
        <v>131</v>
      </c>
      <c r="BE144" s="199">
        <f>IF(N144="základní",J144,0)</f>
        <v>0</v>
      </c>
      <c r="BF144" s="199">
        <f>IF(N144="snížená",J144,0)</f>
        <v>0</v>
      </c>
      <c r="BG144" s="199">
        <f>IF(N144="zákl. přenesená",J144,0)</f>
        <v>0</v>
      </c>
      <c r="BH144" s="199">
        <f>IF(N144="sníž. přenesená",J144,0)</f>
        <v>0</v>
      </c>
      <c r="BI144" s="199">
        <f>IF(N144="nulová",J144,0)</f>
        <v>0</v>
      </c>
      <c r="BJ144" s="14" t="s">
        <v>83</v>
      </c>
      <c r="BK144" s="199">
        <f>ROUND(I144*H144,2)</f>
        <v>0</v>
      </c>
      <c r="BL144" s="14" t="s">
        <v>130</v>
      </c>
      <c r="BM144" s="198" t="s">
        <v>330</v>
      </c>
    </row>
    <row r="145" s="2" customFormat="1">
      <c r="A145" s="35"/>
      <c r="B145" s="36"/>
      <c r="C145" s="37"/>
      <c r="D145" s="200" t="s">
        <v>133</v>
      </c>
      <c r="E145" s="37"/>
      <c r="F145" s="201" t="s">
        <v>255</v>
      </c>
      <c r="G145" s="37"/>
      <c r="H145" s="37"/>
      <c r="I145" s="202"/>
      <c r="J145" s="37"/>
      <c r="K145" s="37"/>
      <c r="L145" s="41"/>
      <c r="M145" s="203"/>
      <c r="N145" s="204"/>
      <c r="O145" s="88"/>
      <c r="P145" s="88"/>
      <c r="Q145" s="88"/>
      <c r="R145" s="88"/>
      <c r="S145" s="88"/>
      <c r="T145" s="89"/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T145" s="14" t="s">
        <v>133</v>
      </c>
      <c r="AU145" s="14" t="s">
        <v>85</v>
      </c>
    </row>
    <row r="146" s="2" customFormat="1" ht="24.15" customHeight="1">
      <c r="A146" s="35"/>
      <c r="B146" s="36"/>
      <c r="C146" s="187" t="s">
        <v>174</v>
      </c>
      <c r="D146" s="187" t="s">
        <v>125</v>
      </c>
      <c r="E146" s="188" t="s">
        <v>175</v>
      </c>
      <c r="F146" s="189" t="s">
        <v>176</v>
      </c>
      <c r="G146" s="190" t="s">
        <v>152</v>
      </c>
      <c r="H146" s="191">
        <v>6</v>
      </c>
      <c r="I146" s="192"/>
      <c r="J146" s="193">
        <f>ROUND(I146*H146,2)</f>
        <v>0</v>
      </c>
      <c r="K146" s="189" t="s">
        <v>129</v>
      </c>
      <c r="L146" s="41"/>
      <c r="M146" s="194" t="s">
        <v>1</v>
      </c>
      <c r="N146" s="195" t="s">
        <v>40</v>
      </c>
      <c r="O146" s="88"/>
      <c r="P146" s="196">
        <f>O146*H146</f>
        <v>0</v>
      </c>
      <c r="Q146" s="196">
        <v>0</v>
      </c>
      <c r="R146" s="196">
        <f>Q146*H146</f>
        <v>0</v>
      </c>
      <c r="S146" s="196">
        <v>0</v>
      </c>
      <c r="T146" s="197">
        <f>S146*H146</f>
        <v>0</v>
      </c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R146" s="198" t="s">
        <v>130</v>
      </c>
      <c r="AT146" s="198" t="s">
        <v>125</v>
      </c>
      <c r="AU146" s="198" t="s">
        <v>85</v>
      </c>
      <c r="AY146" s="14" t="s">
        <v>131</v>
      </c>
      <c r="BE146" s="199">
        <f>IF(N146="základní",J146,0)</f>
        <v>0</v>
      </c>
      <c r="BF146" s="199">
        <f>IF(N146="snížená",J146,0)</f>
        <v>0</v>
      </c>
      <c r="BG146" s="199">
        <f>IF(N146="zákl. přenesená",J146,0)</f>
        <v>0</v>
      </c>
      <c r="BH146" s="199">
        <f>IF(N146="sníž. přenesená",J146,0)</f>
        <v>0</v>
      </c>
      <c r="BI146" s="199">
        <f>IF(N146="nulová",J146,0)</f>
        <v>0</v>
      </c>
      <c r="BJ146" s="14" t="s">
        <v>83</v>
      </c>
      <c r="BK146" s="199">
        <f>ROUND(I146*H146,2)</f>
        <v>0</v>
      </c>
      <c r="BL146" s="14" t="s">
        <v>130</v>
      </c>
      <c r="BM146" s="198" t="s">
        <v>331</v>
      </c>
    </row>
    <row r="147" s="2" customFormat="1">
      <c r="A147" s="35"/>
      <c r="B147" s="36"/>
      <c r="C147" s="37"/>
      <c r="D147" s="200" t="s">
        <v>133</v>
      </c>
      <c r="E147" s="37"/>
      <c r="F147" s="201" t="s">
        <v>176</v>
      </c>
      <c r="G147" s="37"/>
      <c r="H147" s="37"/>
      <c r="I147" s="202"/>
      <c r="J147" s="37"/>
      <c r="K147" s="37"/>
      <c r="L147" s="41"/>
      <c r="M147" s="203"/>
      <c r="N147" s="204"/>
      <c r="O147" s="88"/>
      <c r="P147" s="88"/>
      <c r="Q147" s="88"/>
      <c r="R147" s="88"/>
      <c r="S147" s="88"/>
      <c r="T147" s="89"/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T147" s="14" t="s">
        <v>133</v>
      </c>
      <c r="AU147" s="14" t="s">
        <v>85</v>
      </c>
    </row>
    <row r="148" s="2" customFormat="1" ht="24.15" customHeight="1">
      <c r="A148" s="35"/>
      <c r="B148" s="36"/>
      <c r="C148" s="187" t="s">
        <v>259</v>
      </c>
      <c r="D148" s="187" t="s">
        <v>125</v>
      </c>
      <c r="E148" s="188" t="s">
        <v>260</v>
      </c>
      <c r="F148" s="189" t="s">
        <v>261</v>
      </c>
      <c r="G148" s="190" t="s">
        <v>152</v>
      </c>
      <c r="H148" s="191">
        <v>2</v>
      </c>
      <c r="I148" s="192"/>
      <c r="J148" s="193">
        <f>ROUND(I148*H148,2)</f>
        <v>0</v>
      </c>
      <c r="K148" s="189" t="s">
        <v>129</v>
      </c>
      <c r="L148" s="41"/>
      <c r="M148" s="194" t="s">
        <v>1</v>
      </c>
      <c r="N148" s="195" t="s">
        <v>40</v>
      </c>
      <c r="O148" s="88"/>
      <c r="P148" s="196">
        <f>O148*H148</f>
        <v>0</v>
      </c>
      <c r="Q148" s="196">
        <v>0</v>
      </c>
      <c r="R148" s="196">
        <f>Q148*H148</f>
        <v>0</v>
      </c>
      <c r="S148" s="196">
        <v>0</v>
      </c>
      <c r="T148" s="197">
        <f>S148*H148</f>
        <v>0</v>
      </c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R148" s="198" t="s">
        <v>130</v>
      </c>
      <c r="AT148" s="198" t="s">
        <v>125</v>
      </c>
      <c r="AU148" s="198" t="s">
        <v>85</v>
      </c>
      <c r="AY148" s="14" t="s">
        <v>131</v>
      </c>
      <c r="BE148" s="199">
        <f>IF(N148="základní",J148,0)</f>
        <v>0</v>
      </c>
      <c r="BF148" s="199">
        <f>IF(N148="snížená",J148,0)</f>
        <v>0</v>
      </c>
      <c r="BG148" s="199">
        <f>IF(N148="zákl. přenesená",J148,0)</f>
        <v>0</v>
      </c>
      <c r="BH148" s="199">
        <f>IF(N148="sníž. přenesená",J148,0)</f>
        <v>0</v>
      </c>
      <c r="BI148" s="199">
        <f>IF(N148="nulová",J148,0)</f>
        <v>0</v>
      </c>
      <c r="BJ148" s="14" t="s">
        <v>83</v>
      </c>
      <c r="BK148" s="199">
        <f>ROUND(I148*H148,2)</f>
        <v>0</v>
      </c>
      <c r="BL148" s="14" t="s">
        <v>130</v>
      </c>
      <c r="BM148" s="198" t="s">
        <v>332</v>
      </c>
    </row>
    <row r="149" s="2" customFormat="1">
      <c r="A149" s="35"/>
      <c r="B149" s="36"/>
      <c r="C149" s="37"/>
      <c r="D149" s="200" t="s">
        <v>133</v>
      </c>
      <c r="E149" s="37"/>
      <c r="F149" s="201" t="s">
        <v>261</v>
      </c>
      <c r="G149" s="37"/>
      <c r="H149" s="37"/>
      <c r="I149" s="202"/>
      <c r="J149" s="37"/>
      <c r="K149" s="37"/>
      <c r="L149" s="41"/>
      <c r="M149" s="203"/>
      <c r="N149" s="204"/>
      <c r="O149" s="88"/>
      <c r="P149" s="88"/>
      <c r="Q149" s="88"/>
      <c r="R149" s="88"/>
      <c r="S149" s="88"/>
      <c r="T149" s="89"/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T149" s="14" t="s">
        <v>133</v>
      </c>
      <c r="AU149" s="14" t="s">
        <v>85</v>
      </c>
    </row>
    <row r="150" s="2" customFormat="1" ht="24.15" customHeight="1">
      <c r="A150" s="35"/>
      <c r="B150" s="36"/>
      <c r="C150" s="187" t="s">
        <v>178</v>
      </c>
      <c r="D150" s="187" t="s">
        <v>125</v>
      </c>
      <c r="E150" s="188" t="s">
        <v>179</v>
      </c>
      <c r="F150" s="189" t="s">
        <v>180</v>
      </c>
      <c r="G150" s="190" t="s">
        <v>152</v>
      </c>
      <c r="H150" s="191">
        <v>2</v>
      </c>
      <c r="I150" s="192"/>
      <c r="J150" s="193">
        <f>ROUND(I150*H150,2)</f>
        <v>0</v>
      </c>
      <c r="K150" s="189" t="s">
        <v>129</v>
      </c>
      <c r="L150" s="41"/>
      <c r="M150" s="194" t="s">
        <v>1</v>
      </c>
      <c r="N150" s="195" t="s">
        <v>40</v>
      </c>
      <c r="O150" s="88"/>
      <c r="P150" s="196">
        <f>O150*H150</f>
        <v>0</v>
      </c>
      <c r="Q150" s="196">
        <v>0</v>
      </c>
      <c r="R150" s="196">
        <f>Q150*H150</f>
        <v>0</v>
      </c>
      <c r="S150" s="196">
        <v>0</v>
      </c>
      <c r="T150" s="197">
        <f>S150*H150</f>
        <v>0</v>
      </c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R150" s="198" t="s">
        <v>130</v>
      </c>
      <c r="AT150" s="198" t="s">
        <v>125</v>
      </c>
      <c r="AU150" s="198" t="s">
        <v>85</v>
      </c>
      <c r="AY150" s="14" t="s">
        <v>131</v>
      </c>
      <c r="BE150" s="199">
        <f>IF(N150="základní",J150,0)</f>
        <v>0</v>
      </c>
      <c r="BF150" s="199">
        <f>IF(N150="snížená",J150,0)</f>
        <v>0</v>
      </c>
      <c r="BG150" s="199">
        <f>IF(N150="zákl. přenesená",J150,0)</f>
        <v>0</v>
      </c>
      <c r="BH150" s="199">
        <f>IF(N150="sníž. přenesená",J150,0)</f>
        <v>0</v>
      </c>
      <c r="BI150" s="199">
        <f>IF(N150="nulová",J150,0)</f>
        <v>0</v>
      </c>
      <c r="BJ150" s="14" t="s">
        <v>83</v>
      </c>
      <c r="BK150" s="199">
        <f>ROUND(I150*H150,2)</f>
        <v>0</v>
      </c>
      <c r="BL150" s="14" t="s">
        <v>130</v>
      </c>
      <c r="BM150" s="198" t="s">
        <v>333</v>
      </c>
    </row>
    <row r="151" s="2" customFormat="1">
      <c r="A151" s="35"/>
      <c r="B151" s="36"/>
      <c r="C151" s="37"/>
      <c r="D151" s="200" t="s">
        <v>133</v>
      </c>
      <c r="E151" s="37"/>
      <c r="F151" s="201" t="s">
        <v>180</v>
      </c>
      <c r="G151" s="37"/>
      <c r="H151" s="37"/>
      <c r="I151" s="202"/>
      <c r="J151" s="37"/>
      <c r="K151" s="37"/>
      <c r="L151" s="41"/>
      <c r="M151" s="203"/>
      <c r="N151" s="204"/>
      <c r="O151" s="88"/>
      <c r="P151" s="88"/>
      <c r="Q151" s="88"/>
      <c r="R151" s="88"/>
      <c r="S151" s="88"/>
      <c r="T151" s="89"/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T151" s="14" t="s">
        <v>133</v>
      </c>
      <c r="AU151" s="14" t="s">
        <v>85</v>
      </c>
    </row>
    <row r="152" s="2" customFormat="1" ht="37.8" customHeight="1">
      <c r="A152" s="35"/>
      <c r="B152" s="36"/>
      <c r="C152" s="187" t="s">
        <v>130</v>
      </c>
      <c r="D152" s="187" t="s">
        <v>125</v>
      </c>
      <c r="E152" s="188" t="s">
        <v>182</v>
      </c>
      <c r="F152" s="189" t="s">
        <v>183</v>
      </c>
      <c r="G152" s="190" t="s">
        <v>152</v>
      </c>
      <c r="H152" s="191">
        <v>1</v>
      </c>
      <c r="I152" s="192"/>
      <c r="J152" s="193">
        <f>ROUND(I152*H152,2)</f>
        <v>0</v>
      </c>
      <c r="K152" s="189" t="s">
        <v>129</v>
      </c>
      <c r="L152" s="41"/>
      <c r="M152" s="194" t="s">
        <v>1</v>
      </c>
      <c r="N152" s="195" t="s">
        <v>40</v>
      </c>
      <c r="O152" s="88"/>
      <c r="P152" s="196">
        <f>O152*H152</f>
        <v>0</v>
      </c>
      <c r="Q152" s="196">
        <v>0</v>
      </c>
      <c r="R152" s="196">
        <f>Q152*H152</f>
        <v>0</v>
      </c>
      <c r="S152" s="196">
        <v>0</v>
      </c>
      <c r="T152" s="197">
        <f>S152*H152</f>
        <v>0</v>
      </c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R152" s="198" t="s">
        <v>130</v>
      </c>
      <c r="AT152" s="198" t="s">
        <v>125</v>
      </c>
      <c r="AU152" s="198" t="s">
        <v>85</v>
      </c>
      <c r="AY152" s="14" t="s">
        <v>131</v>
      </c>
      <c r="BE152" s="199">
        <f>IF(N152="základní",J152,0)</f>
        <v>0</v>
      </c>
      <c r="BF152" s="199">
        <f>IF(N152="snížená",J152,0)</f>
        <v>0</v>
      </c>
      <c r="BG152" s="199">
        <f>IF(N152="zákl. přenesená",J152,0)</f>
        <v>0</v>
      </c>
      <c r="BH152" s="199">
        <f>IF(N152="sníž. přenesená",J152,0)</f>
        <v>0</v>
      </c>
      <c r="BI152" s="199">
        <f>IF(N152="nulová",J152,0)</f>
        <v>0</v>
      </c>
      <c r="BJ152" s="14" t="s">
        <v>83</v>
      </c>
      <c r="BK152" s="199">
        <f>ROUND(I152*H152,2)</f>
        <v>0</v>
      </c>
      <c r="BL152" s="14" t="s">
        <v>130</v>
      </c>
      <c r="BM152" s="198" t="s">
        <v>334</v>
      </c>
    </row>
    <row r="153" s="2" customFormat="1">
      <c r="A153" s="35"/>
      <c r="B153" s="36"/>
      <c r="C153" s="37"/>
      <c r="D153" s="200" t="s">
        <v>133</v>
      </c>
      <c r="E153" s="37"/>
      <c r="F153" s="201" t="s">
        <v>183</v>
      </c>
      <c r="G153" s="37"/>
      <c r="H153" s="37"/>
      <c r="I153" s="202"/>
      <c r="J153" s="37"/>
      <c r="K153" s="37"/>
      <c r="L153" s="41"/>
      <c r="M153" s="203"/>
      <c r="N153" s="204"/>
      <c r="O153" s="88"/>
      <c r="P153" s="88"/>
      <c r="Q153" s="88"/>
      <c r="R153" s="88"/>
      <c r="S153" s="88"/>
      <c r="T153" s="89"/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T153" s="14" t="s">
        <v>133</v>
      </c>
      <c r="AU153" s="14" t="s">
        <v>85</v>
      </c>
    </row>
    <row r="154" s="2" customFormat="1" ht="49.05" customHeight="1">
      <c r="A154" s="35"/>
      <c r="B154" s="36"/>
      <c r="C154" s="187" t="s">
        <v>185</v>
      </c>
      <c r="D154" s="187" t="s">
        <v>125</v>
      </c>
      <c r="E154" s="188" t="s">
        <v>186</v>
      </c>
      <c r="F154" s="189" t="s">
        <v>187</v>
      </c>
      <c r="G154" s="190" t="s">
        <v>152</v>
      </c>
      <c r="H154" s="191">
        <v>3</v>
      </c>
      <c r="I154" s="192"/>
      <c r="J154" s="193">
        <f>ROUND(I154*H154,2)</f>
        <v>0</v>
      </c>
      <c r="K154" s="189" t="s">
        <v>129</v>
      </c>
      <c r="L154" s="41"/>
      <c r="M154" s="194" t="s">
        <v>1</v>
      </c>
      <c r="N154" s="195" t="s">
        <v>40</v>
      </c>
      <c r="O154" s="88"/>
      <c r="P154" s="196">
        <f>O154*H154</f>
        <v>0</v>
      </c>
      <c r="Q154" s="196">
        <v>0</v>
      </c>
      <c r="R154" s="196">
        <f>Q154*H154</f>
        <v>0</v>
      </c>
      <c r="S154" s="196">
        <v>0</v>
      </c>
      <c r="T154" s="197">
        <f>S154*H154</f>
        <v>0</v>
      </c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R154" s="198" t="s">
        <v>130</v>
      </c>
      <c r="AT154" s="198" t="s">
        <v>125</v>
      </c>
      <c r="AU154" s="198" t="s">
        <v>85</v>
      </c>
      <c r="AY154" s="14" t="s">
        <v>131</v>
      </c>
      <c r="BE154" s="199">
        <f>IF(N154="základní",J154,0)</f>
        <v>0</v>
      </c>
      <c r="BF154" s="199">
        <f>IF(N154="snížená",J154,0)</f>
        <v>0</v>
      </c>
      <c r="BG154" s="199">
        <f>IF(N154="zákl. přenesená",J154,0)</f>
        <v>0</v>
      </c>
      <c r="BH154" s="199">
        <f>IF(N154="sníž. přenesená",J154,0)</f>
        <v>0</v>
      </c>
      <c r="BI154" s="199">
        <f>IF(N154="nulová",J154,0)</f>
        <v>0</v>
      </c>
      <c r="BJ154" s="14" t="s">
        <v>83</v>
      </c>
      <c r="BK154" s="199">
        <f>ROUND(I154*H154,2)</f>
        <v>0</v>
      </c>
      <c r="BL154" s="14" t="s">
        <v>130</v>
      </c>
      <c r="BM154" s="198" t="s">
        <v>335</v>
      </c>
    </row>
    <row r="155" s="2" customFormat="1">
      <c r="A155" s="35"/>
      <c r="B155" s="36"/>
      <c r="C155" s="37"/>
      <c r="D155" s="200" t="s">
        <v>133</v>
      </c>
      <c r="E155" s="37"/>
      <c r="F155" s="201" t="s">
        <v>187</v>
      </c>
      <c r="G155" s="37"/>
      <c r="H155" s="37"/>
      <c r="I155" s="202"/>
      <c r="J155" s="37"/>
      <c r="K155" s="37"/>
      <c r="L155" s="41"/>
      <c r="M155" s="203"/>
      <c r="N155" s="204"/>
      <c r="O155" s="88"/>
      <c r="P155" s="88"/>
      <c r="Q155" s="88"/>
      <c r="R155" s="88"/>
      <c r="S155" s="88"/>
      <c r="T155" s="89"/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T155" s="14" t="s">
        <v>133</v>
      </c>
      <c r="AU155" s="14" t="s">
        <v>85</v>
      </c>
    </row>
    <row r="156" s="2" customFormat="1" ht="24.15" customHeight="1">
      <c r="A156" s="35"/>
      <c r="B156" s="36"/>
      <c r="C156" s="187" t="s">
        <v>189</v>
      </c>
      <c r="D156" s="187" t="s">
        <v>125</v>
      </c>
      <c r="E156" s="188" t="s">
        <v>190</v>
      </c>
      <c r="F156" s="189" t="s">
        <v>191</v>
      </c>
      <c r="G156" s="190" t="s">
        <v>192</v>
      </c>
      <c r="H156" s="191">
        <v>60</v>
      </c>
      <c r="I156" s="192"/>
      <c r="J156" s="193">
        <f>ROUND(I156*H156,2)</f>
        <v>0</v>
      </c>
      <c r="K156" s="189" t="s">
        <v>129</v>
      </c>
      <c r="L156" s="41"/>
      <c r="M156" s="194" t="s">
        <v>1</v>
      </c>
      <c r="N156" s="195" t="s">
        <v>40</v>
      </c>
      <c r="O156" s="88"/>
      <c r="P156" s="196">
        <f>O156*H156</f>
        <v>0</v>
      </c>
      <c r="Q156" s="196">
        <v>0</v>
      </c>
      <c r="R156" s="196">
        <f>Q156*H156</f>
        <v>0</v>
      </c>
      <c r="S156" s="196">
        <v>0</v>
      </c>
      <c r="T156" s="197">
        <f>S156*H156</f>
        <v>0</v>
      </c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R156" s="198" t="s">
        <v>130</v>
      </c>
      <c r="AT156" s="198" t="s">
        <v>125</v>
      </c>
      <c r="AU156" s="198" t="s">
        <v>85</v>
      </c>
      <c r="AY156" s="14" t="s">
        <v>131</v>
      </c>
      <c r="BE156" s="199">
        <f>IF(N156="základní",J156,0)</f>
        <v>0</v>
      </c>
      <c r="BF156" s="199">
        <f>IF(N156="snížená",J156,0)</f>
        <v>0</v>
      </c>
      <c r="BG156" s="199">
        <f>IF(N156="zákl. přenesená",J156,0)</f>
        <v>0</v>
      </c>
      <c r="BH156" s="199">
        <f>IF(N156="sníž. přenesená",J156,0)</f>
        <v>0</v>
      </c>
      <c r="BI156" s="199">
        <f>IF(N156="nulová",J156,0)</f>
        <v>0</v>
      </c>
      <c r="BJ156" s="14" t="s">
        <v>83</v>
      </c>
      <c r="BK156" s="199">
        <f>ROUND(I156*H156,2)</f>
        <v>0</v>
      </c>
      <c r="BL156" s="14" t="s">
        <v>130</v>
      </c>
      <c r="BM156" s="198" t="s">
        <v>336</v>
      </c>
    </row>
    <row r="157" s="2" customFormat="1">
      <c r="A157" s="35"/>
      <c r="B157" s="36"/>
      <c r="C157" s="37"/>
      <c r="D157" s="200" t="s">
        <v>133</v>
      </c>
      <c r="E157" s="37"/>
      <c r="F157" s="201" t="s">
        <v>191</v>
      </c>
      <c r="G157" s="37"/>
      <c r="H157" s="37"/>
      <c r="I157" s="202"/>
      <c r="J157" s="37"/>
      <c r="K157" s="37"/>
      <c r="L157" s="41"/>
      <c r="M157" s="203"/>
      <c r="N157" s="204"/>
      <c r="O157" s="88"/>
      <c r="P157" s="88"/>
      <c r="Q157" s="88"/>
      <c r="R157" s="88"/>
      <c r="S157" s="88"/>
      <c r="T157" s="89"/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T157" s="14" t="s">
        <v>133</v>
      </c>
      <c r="AU157" s="14" t="s">
        <v>85</v>
      </c>
    </row>
    <row r="158" s="2" customFormat="1" ht="16.5" customHeight="1">
      <c r="A158" s="35"/>
      <c r="B158" s="36"/>
      <c r="C158" s="187" t="s">
        <v>194</v>
      </c>
      <c r="D158" s="187" t="s">
        <v>125</v>
      </c>
      <c r="E158" s="188" t="s">
        <v>195</v>
      </c>
      <c r="F158" s="189" t="s">
        <v>196</v>
      </c>
      <c r="G158" s="190" t="s">
        <v>152</v>
      </c>
      <c r="H158" s="191">
        <v>2</v>
      </c>
      <c r="I158" s="192"/>
      <c r="J158" s="193">
        <f>ROUND(I158*H158,2)</f>
        <v>0</v>
      </c>
      <c r="K158" s="189" t="s">
        <v>129</v>
      </c>
      <c r="L158" s="41"/>
      <c r="M158" s="194" t="s">
        <v>1</v>
      </c>
      <c r="N158" s="195" t="s">
        <v>40</v>
      </c>
      <c r="O158" s="88"/>
      <c r="P158" s="196">
        <f>O158*H158</f>
        <v>0</v>
      </c>
      <c r="Q158" s="196">
        <v>0</v>
      </c>
      <c r="R158" s="196">
        <f>Q158*H158</f>
        <v>0</v>
      </c>
      <c r="S158" s="196">
        <v>0</v>
      </c>
      <c r="T158" s="197">
        <f>S158*H158</f>
        <v>0</v>
      </c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R158" s="198" t="s">
        <v>130</v>
      </c>
      <c r="AT158" s="198" t="s">
        <v>125</v>
      </c>
      <c r="AU158" s="198" t="s">
        <v>85</v>
      </c>
      <c r="AY158" s="14" t="s">
        <v>131</v>
      </c>
      <c r="BE158" s="199">
        <f>IF(N158="základní",J158,0)</f>
        <v>0</v>
      </c>
      <c r="BF158" s="199">
        <f>IF(N158="snížená",J158,0)</f>
        <v>0</v>
      </c>
      <c r="BG158" s="199">
        <f>IF(N158="zákl. přenesená",J158,0)</f>
        <v>0</v>
      </c>
      <c r="BH158" s="199">
        <f>IF(N158="sníž. přenesená",J158,0)</f>
        <v>0</v>
      </c>
      <c r="BI158" s="199">
        <f>IF(N158="nulová",J158,0)</f>
        <v>0</v>
      </c>
      <c r="BJ158" s="14" t="s">
        <v>83</v>
      </c>
      <c r="BK158" s="199">
        <f>ROUND(I158*H158,2)</f>
        <v>0</v>
      </c>
      <c r="BL158" s="14" t="s">
        <v>130</v>
      </c>
      <c r="BM158" s="198" t="s">
        <v>337</v>
      </c>
    </row>
    <row r="159" s="2" customFormat="1">
      <c r="A159" s="35"/>
      <c r="B159" s="36"/>
      <c r="C159" s="37"/>
      <c r="D159" s="200" t="s">
        <v>133</v>
      </c>
      <c r="E159" s="37"/>
      <c r="F159" s="201" t="s">
        <v>196</v>
      </c>
      <c r="G159" s="37"/>
      <c r="H159" s="37"/>
      <c r="I159" s="202"/>
      <c r="J159" s="37"/>
      <c r="K159" s="37"/>
      <c r="L159" s="41"/>
      <c r="M159" s="203"/>
      <c r="N159" s="204"/>
      <c r="O159" s="88"/>
      <c r="P159" s="88"/>
      <c r="Q159" s="88"/>
      <c r="R159" s="88"/>
      <c r="S159" s="88"/>
      <c r="T159" s="89"/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T159" s="14" t="s">
        <v>133</v>
      </c>
      <c r="AU159" s="14" t="s">
        <v>85</v>
      </c>
    </row>
    <row r="160" s="2" customFormat="1" ht="16.5" customHeight="1">
      <c r="A160" s="35"/>
      <c r="B160" s="36"/>
      <c r="C160" s="187" t="s">
        <v>198</v>
      </c>
      <c r="D160" s="187" t="s">
        <v>125</v>
      </c>
      <c r="E160" s="188" t="s">
        <v>199</v>
      </c>
      <c r="F160" s="189" t="s">
        <v>200</v>
      </c>
      <c r="G160" s="190" t="s">
        <v>201</v>
      </c>
      <c r="H160" s="191">
        <v>2</v>
      </c>
      <c r="I160" s="192"/>
      <c r="J160" s="193">
        <f>ROUND(I160*H160,2)</f>
        <v>0</v>
      </c>
      <c r="K160" s="189" t="s">
        <v>129</v>
      </c>
      <c r="L160" s="41"/>
      <c r="M160" s="194" t="s">
        <v>1</v>
      </c>
      <c r="N160" s="195" t="s">
        <v>40</v>
      </c>
      <c r="O160" s="88"/>
      <c r="P160" s="196">
        <f>O160*H160</f>
        <v>0</v>
      </c>
      <c r="Q160" s="196">
        <v>0</v>
      </c>
      <c r="R160" s="196">
        <f>Q160*H160</f>
        <v>0</v>
      </c>
      <c r="S160" s="196">
        <v>0</v>
      </c>
      <c r="T160" s="197">
        <f>S160*H160</f>
        <v>0</v>
      </c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R160" s="198" t="s">
        <v>130</v>
      </c>
      <c r="AT160" s="198" t="s">
        <v>125</v>
      </c>
      <c r="AU160" s="198" t="s">
        <v>85</v>
      </c>
      <c r="AY160" s="14" t="s">
        <v>131</v>
      </c>
      <c r="BE160" s="199">
        <f>IF(N160="základní",J160,0)</f>
        <v>0</v>
      </c>
      <c r="BF160" s="199">
        <f>IF(N160="snížená",J160,0)</f>
        <v>0</v>
      </c>
      <c r="BG160" s="199">
        <f>IF(N160="zákl. přenesená",J160,0)</f>
        <v>0</v>
      </c>
      <c r="BH160" s="199">
        <f>IF(N160="sníž. přenesená",J160,0)</f>
        <v>0</v>
      </c>
      <c r="BI160" s="199">
        <f>IF(N160="nulová",J160,0)</f>
        <v>0</v>
      </c>
      <c r="BJ160" s="14" t="s">
        <v>83</v>
      </c>
      <c r="BK160" s="199">
        <f>ROUND(I160*H160,2)</f>
        <v>0</v>
      </c>
      <c r="BL160" s="14" t="s">
        <v>130</v>
      </c>
      <c r="BM160" s="198" t="s">
        <v>338</v>
      </c>
    </row>
    <row r="161" s="2" customFormat="1">
      <c r="A161" s="35"/>
      <c r="B161" s="36"/>
      <c r="C161" s="37"/>
      <c r="D161" s="200" t="s">
        <v>133</v>
      </c>
      <c r="E161" s="37"/>
      <c r="F161" s="201" t="s">
        <v>200</v>
      </c>
      <c r="G161" s="37"/>
      <c r="H161" s="37"/>
      <c r="I161" s="202"/>
      <c r="J161" s="37"/>
      <c r="K161" s="37"/>
      <c r="L161" s="41"/>
      <c r="M161" s="203"/>
      <c r="N161" s="204"/>
      <c r="O161" s="88"/>
      <c r="P161" s="88"/>
      <c r="Q161" s="88"/>
      <c r="R161" s="88"/>
      <c r="S161" s="88"/>
      <c r="T161" s="89"/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T161" s="14" t="s">
        <v>133</v>
      </c>
      <c r="AU161" s="14" t="s">
        <v>85</v>
      </c>
    </row>
    <row r="162" s="2" customFormat="1" ht="24.15" customHeight="1">
      <c r="A162" s="35"/>
      <c r="B162" s="36"/>
      <c r="C162" s="187" t="s">
        <v>7</v>
      </c>
      <c r="D162" s="187" t="s">
        <v>125</v>
      </c>
      <c r="E162" s="188" t="s">
        <v>203</v>
      </c>
      <c r="F162" s="189" t="s">
        <v>204</v>
      </c>
      <c r="G162" s="190" t="s">
        <v>201</v>
      </c>
      <c r="H162" s="191">
        <v>2</v>
      </c>
      <c r="I162" s="192"/>
      <c r="J162" s="193">
        <f>ROUND(I162*H162,2)</f>
        <v>0</v>
      </c>
      <c r="K162" s="189" t="s">
        <v>129</v>
      </c>
      <c r="L162" s="41"/>
      <c r="M162" s="194" t="s">
        <v>1</v>
      </c>
      <c r="N162" s="195" t="s">
        <v>40</v>
      </c>
      <c r="O162" s="88"/>
      <c r="P162" s="196">
        <f>O162*H162</f>
        <v>0</v>
      </c>
      <c r="Q162" s="196">
        <v>0</v>
      </c>
      <c r="R162" s="196">
        <f>Q162*H162</f>
        <v>0</v>
      </c>
      <c r="S162" s="196">
        <v>0</v>
      </c>
      <c r="T162" s="197">
        <f>S162*H162</f>
        <v>0</v>
      </c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R162" s="198" t="s">
        <v>130</v>
      </c>
      <c r="AT162" s="198" t="s">
        <v>125</v>
      </c>
      <c r="AU162" s="198" t="s">
        <v>85</v>
      </c>
      <c r="AY162" s="14" t="s">
        <v>131</v>
      </c>
      <c r="BE162" s="199">
        <f>IF(N162="základní",J162,0)</f>
        <v>0</v>
      </c>
      <c r="BF162" s="199">
        <f>IF(N162="snížená",J162,0)</f>
        <v>0</v>
      </c>
      <c r="BG162" s="199">
        <f>IF(N162="zákl. přenesená",J162,0)</f>
        <v>0</v>
      </c>
      <c r="BH162" s="199">
        <f>IF(N162="sníž. přenesená",J162,0)</f>
        <v>0</v>
      </c>
      <c r="BI162" s="199">
        <f>IF(N162="nulová",J162,0)</f>
        <v>0</v>
      </c>
      <c r="BJ162" s="14" t="s">
        <v>83</v>
      </c>
      <c r="BK162" s="199">
        <f>ROUND(I162*H162,2)</f>
        <v>0</v>
      </c>
      <c r="BL162" s="14" t="s">
        <v>130</v>
      </c>
      <c r="BM162" s="198" t="s">
        <v>339</v>
      </c>
    </row>
    <row r="163" s="2" customFormat="1">
      <c r="A163" s="35"/>
      <c r="B163" s="36"/>
      <c r="C163" s="37"/>
      <c r="D163" s="200" t="s">
        <v>133</v>
      </c>
      <c r="E163" s="37"/>
      <c r="F163" s="201" t="s">
        <v>204</v>
      </c>
      <c r="G163" s="37"/>
      <c r="H163" s="37"/>
      <c r="I163" s="202"/>
      <c r="J163" s="37"/>
      <c r="K163" s="37"/>
      <c r="L163" s="41"/>
      <c r="M163" s="203"/>
      <c r="N163" s="204"/>
      <c r="O163" s="88"/>
      <c r="P163" s="88"/>
      <c r="Q163" s="88"/>
      <c r="R163" s="88"/>
      <c r="S163" s="88"/>
      <c r="T163" s="89"/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T163" s="14" t="s">
        <v>133</v>
      </c>
      <c r="AU163" s="14" t="s">
        <v>85</v>
      </c>
    </row>
    <row r="164" s="2" customFormat="1" ht="16.5" customHeight="1">
      <c r="A164" s="35"/>
      <c r="B164" s="36"/>
      <c r="C164" s="187" t="s">
        <v>206</v>
      </c>
      <c r="D164" s="187" t="s">
        <v>125</v>
      </c>
      <c r="E164" s="188" t="s">
        <v>207</v>
      </c>
      <c r="F164" s="189" t="s">
        <v>208</v>
      </c>
      <c r="G164" s="190" t="s">
        <v>152</v>
      </c>
      <c r="H164" s="191">
        <v>1</v>
      </c>
      <c r="I164" s="192"/>
      <c r="J164" s="193">
        <f>ROUND(I164*H164,2)</f>
        <v>0</v>
      </c>
      <c r="K164" s="189" t="s">
        <v>129</v>
      </c>
      <c r="L164" s="41"/>
      <c r="M164" s="194" t="s">
        <v>1</v>
      </c>
      <c r="N164" s="195" t="s">
        <v>40</v>
      </c>
      <c r="O164" s="88"/>
      <c r="P164" s="196">
        <f>O164*H164</f>
        <v>0</v>
      </c>
      <c r="Q164" s="196">
        <v>0</v>
      </c>
      <c r="R164" s="196">
        <f>Q164*H164</f>
        <v>0</v>
      </c>
      <c r="S164" s="196">
        <v>0</v>
      </c>
      <c r="T164" s="197">
        <f>S164*H164</f>
        <v>0</v>
      </c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R164" s="198" t="s">
        <v>130</v>
      </c>
      <c r="AT164" s="198" t="s">
        <v>125</v>
      </c>
      <c r="AU164" s="198" t="s">
        <v>85</v>
      </c>
      <c r="AY164" s="14" t="s">
        <v>131</v>
      </c>
      <c r="BE164" s="199">
        <f>IF(N164="základní",J164,0)</f>
        <v>0</v>
      </c>
      <c r="BF164" s="199">
        <f>IF(N164="snížená",J164,0)</f>
        <v>0</v>
      </c>
      <c r="BG164" s="199">
        <f>IF(N164="zákl. přenesená",J164,0)</f>
        <v>0</v>
      </c>
      <c r="BH164" s="199">
        <f>IF(N164="sníž. přenesená",J164,0)</f>
        <v>0</v>
      </c>
      <c r="BI164" s="199">
        <f>IF(N164="nulová",J164,0)</f>
        <v>0</v>
      </c>
      <c r="BJ164" s="14" t="s">
        <v>83</v>
      </c>
      <c r="BK164" s="199">
        <f>ROUND(I164*H164,2)</f>
        <v>0</v>
      </c>
      <c r="BL164" s="14" t="s">
        <v>130</v>
      </c>
      <c r="BM164" s="198" t="s">
        <v>340</v>
      </c>
    </row>
    <row r="165" s="2" customFormat="1">
      <c r="A165" s="35"/>
      <c r="B165" s="36"/>
      <c r="C165" s="37"/>
      <c r="D165" s="200" t="s">
        <v>133</v>
      </c>
      <c r="E165" s="37"/>
      <c r="F165" s="201" t="s">
        <v>208</v>
      </c>
      <c r="G165" s="37"/>
      <c r="H165" s="37"/>
      <c r="I165" s="202"/>
      <c r="J165" s="37"/>
      <c r="K165" s="37"/>
      <c r="L165" s="41"/>
      <c r="M165" s="203"/>
      <c r="N165" s="204"/>
      <c r="O165" s="88"/>
      <c r="P165" s="88"/>
      <c r="Q165" s="88"/>
      <c r="R165" s="88"/>
      <c r="S165" s="88"/>
      <c r="T165" s="89"/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T165" s="14" t="s">
        <v>133</v>
      </c>
      <c r="AU165" s="14" t="s">
        <v>85</v>
      </c>
    </row>
    <row r="166" s="2" customFormat="1" ht="24.15" customHeight="1">
      <c r="A166" s="35"/>
      <c r="B166" s="36"/>
      <c r="C166" s="187" t="s">
        <v>210</v>
      </c>
      <c r="D166" s="187" t="s">
        <v>125</v>
      </c>
      <c r="E166" s="188" t="s">
        <v>211</v>
      </c>
      <c r="F166" s="189" t="s">
        <v>212</v>
      </c>
      <c r="G166" s="190" t="s">
        <v>152</v>
      </c>
      <c r="H166" s="191">
        <v>6</v>
      </c>
      <c r="I166" s="192"/>
      <c r="J166" s="193">
        <f>ROUND(I166*H166,2)</f>
        <v>0</v>
      </c>
      <c r="K166" s="189" t="s">
        <v>129</v>
      </c>
      <c r="L166" s="41"/>
      <c r="M166" s="194" t="s">
        <v>1</v>
      </c>
      <c r="N166" s="195" t="s">
        <v>40</v>
      </c>
      <c r="O166" s="88"/>
      <c r="P166" s="196">
        <f>O166*H166</f>
        <v>0</v>
      </c>
      <c r="Q166" s="196">
        <v>0</v>
      </c>
      <c r="R166" s="196">
        <f>Q166*H166</f>
        <v>0</v>
      </c>
      <c r="S166" s="196">
        <v>0</v>
      </c>
      <c r="T166" s="197">
        <f>S166*H166</f>
        <v>0</v>
      </c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R166" s="198" t="s">
        <v>130</v>
      </c>
      <c r="AT166" s="198" t="s">
        <v>125</v>
      </c>
      <c r="AU166" s="198" t="s">
        <v>85</v>
      </c>
      <c r="AY166" s="14" t="s">
        <v>131</v>
      </c>
      <c r="BE166" s="199">
        <f>IF(N166="základní",J166,0)</f>
        <v>0</v>
      </c>
      <c r="BF166" s="199">
        <f>IF(N166="snížená",J166,0)</f>
        <v>0</v>
      </c>
      <c r="BG166" s="199">
        <f>IF(N166="zákl. přenesená",J166,0)</f>
        <v>0</v>
      </c>
      <c r="BH166" s="199">
        <f>IF(N166="sníž. přenesená",J166,0)</f>
        <v>0</v>
      </c>
      <c r="BI166" s="199">
        <f>IF(N166="nulová",J166,0)</f>
        <v>0</v>
      </c>
      <c r="BJ166" s="14" t="s">
        <v>83</v>
      </c>
      <c r="BK166" s="199">
        <f>ROUND(I166*H166,2)</f>
        <v>0</v>
      </c>
      <c r="BL166" s="14" t="s">
        <v>130</v>
      </c>
      <c r="BM166" s="198" t="s">
        <v>341</v>
      </c>
    </row>
    <row r="167" s="2" customFormat="1">
      <c r="A167" s="35"/>
      <c r="B167" s="36"/>
      <c r="C167" s="37"/>
      <c r="D167" s="200" t="s">
        <v>133</v>
      </c>
      <c r="E167" s="37"/>
      <c r="F167" s="201" t="s">
        <v>212</v>
      </c>
      <c r="G167" s="37"/>
      <c r="H167" s="37"/>
      <c r="I167" s="202"/>
      <c r="J167" s="37"/>
      <c r="K167" s="37"/>
      <c r="L167" s="41"/>
      <c r="M167" s="203"/>
      <c r="N167" s="204"/>
      <c r="O167" s="88"/>
      <c r="P167" s="88"/>
      <c r="Q167" s="88"/>
      <c r="R167" s="88"/>
      <c r="S167" s="88"/>
      <c r="T167" s="89"/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T167" s="14" t="s">
        <v>133</v>
      </c>
      <c r="AU167" s="14" t="s">
        <v>85</v>
      </c>
    </row>
    <row r="168" s="2" customFormat="1">
      <c r="A168" s="35"/>
      <c r="B168" s="36"/>
      <c r="C168" s="37"/>
      <c r="D168" s="200" t="s">
        <v>147</v>
      </c>
      <c r="E168" s="37"/>
      <c r="F168" s="205" t="s">
        <v>214</v>
      </c>
      <c r="G168" s="37"/>
      <c r="H168" s="37"/>
      <c r="I168" s="202"/>
      <c r="J168" s="37"/>
      <c r="K168" s="37"/>
      <c r="L168" s="41"/>
      <c r="M168" s="203"/>
      <c r="N168" s="204"/>
      <c r="O168" s="88"/>
      <c r="P168" s="88"/>
      <c r="Q168" s="88"/>
      <c r="R168" s="88"/>
      <c r="S168" s="88"/>
      <c r="T168" s="89"/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T168" s="14" t="s">
        <v>147</v>
      </c>
      <c r="AU168" s="14" t="s">
        <v>85</v>
      </c>
    </row>
    <row r="169" s="2" customFormat="1" ht="24.15" customHeight="1">
      <c r="A169" s="35"/>
      <c r="B169" s="36"/>
      <c r="C169" s="187" t="s">
        <v>215</v>
      </c>
      <c r="D169" s="187" t="s">
        <v>125</v>
      </c>
      <c r="E169" s="188" t="s">
        <v>216</v>
      </c>
      <c r="F169" s="189" t="s">
        <v>217</v>
      </c>
      <c r="G169" s="190" t="s">
        <v>128</v>
      </c>
      <c r="H169" s="191">
        <v>1</v>
      </c>
      <c r="I169" s="192"/>
      <c r="J169" s="193">
        <f>ROUND(I169*H169,2)</f>
        <v>0</v>
      </c>
      <c r="K169" s="189" t="s">
        <v>129</v>
      </c>
      <c r="L169" s="41"/>
      <c r="M169" s="194" t="s">
        <v>1</v>
      </c>
      <c r="N169" s="195" t="s">
        <v>40</v>
      </c>
      <c r="O169" s="88"/>
      <c r="P169" s="196">
        <f>O169*H169</f>
        <v>0</v>
      </c>
      <c r="Q169" s="196">
        <v>0</v>
      </c>
      <c r="R169" s="196">
        <f>Q169*H169</f>
        <v>0</v>
      </c>
      <c r="S169" s="196">
        <v>0</v>
      </c>
      <c r="T169" s="197">
        <f>S169*H169</f>
        <v>0</v>
      </c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R169" s="198" t="s">
        <v>218</v>
      </c>
      <c r="AT169" s="198" t="s">
        <v>125</v>
      </c>
      <c r="AU169" s="198" t="s">
        <v>85</v>
      </c>
      <c r="AY169" s="14" t="s">
        <v>131</v>
      </c>
      <c r="BE169" s="199">
        <f>IF(N169="základní",J169,0)</f>
        <v>0</v>
      </c>
      <c r="BF169" s="199">
        <f>IF(N169="snížená",J169,0)</f>
        <v>0</v>
      </c>
      <c r="BG169" s="199">
        <f>IF(N169="zákl. přenesená",J169,0)</f>
        <v>0</v>
      </c>
      <c r="BH169" s="199">
        <f>IF(N169="sníž. přenesená",J169,0)</f>
        <v>0</v>
      </c>
      <c r="BI169" s="199">
        <f>IF(N169="nulová",J169,0)</f>
        <v>0</v>
      </c>
      <c r="BJ169" s="14" t="s">
        <v>83</v>
      </c>
      <c r="BK169" s="199">
        <f>ROUND(I169*H169,2)</f>
        <v>0</v>
      </c>
      <c r="BL169" s="14" t="s">
        <v>218</v>
      </c>
      <c r="BM169" s="198" t="s">
        <v>342</v>
      </c>
    </row>
    <row r="170" s="2" customFormat="1">
      <c r="A170" s="35"/>
      <c r="B170" s="36"/>
      <c r="C170" s="37"/>
      <c r="D170" s="200" t="s">
        <v>133</v>
      </c>
      <c r="E170" s="37"/>
      <c r="F170" s="201" t="s">
        <v>217</v>
      </c>
      <c r="G170" s="37"/>
      <c r="H170" s="37"/>
      <c r="I170" s="202"/>
      <c r="J170" s="37"/>
      <c r="K170" s="37"/>
      <c r="L170" s="41"/>
      <c r="M170" s="203"/>
      <c r="N170" s="204"/>
      <c r="O170" s="88"/>
      <c r="P170" s="88"/>
      <c r="Q170" s="88"/>
      <c r="R170" s="88"/>
      <c r="S170" s="88"/>
      <c r="T170" s="89"/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T170" s="14" t="s">
        <v>133</v>
      </c>
      <c r="AU170" s="14" t="s">
        <v>85</v>
      </c>
    </row>
    <row r="171" s="2" customFormat="1" ht="24.15" customHeight="1">
      <c r="A171" s="35"/>
      <c r="B171" s="36"/>
      <c r="C171" s="187" t="s">
        <v>220</v>
      </c>
      <c r="D171" s="187" t="s">
        <v>125</v>
      </c>
      <c r="E171" s="188" t="s">
        <v>221</v>
      </c>
      <c r="F171" s="189" t="s">
        <v>222</v>
      </c>
      <c r="G171" s="190" t="s">
        <v>128</v>
      </c>
      <c r="H171" s="191">
        <v>1</v>
      </c>
      <c r="I171" s="192"/>
      <c r="J171" s="193">
        <f>ROUND(I171*H171,2)</f>
        <v>0</v>
      </c>
      <c r="K171" s="189" t="s">
        <v>129</v>
      </c>
      <c r="L171" s="41"/>
      <c r="M171" s="194" t="s">
        <v>1</v>
      </c>
      <c r="N171" s="195" t="s">
        <v>40</v>
      </c>
      <c r="O171" s="88"/>
      <c r="P171" s="196">
        <f>O171*H171</f>
        <v>0</v>
      </c>
      <c r="Q171" s="196">
        <v>0</v>
      </c>
      <c r="R171" s="196">
        <f>Q171*H171</f>
        <v>0</v>
      </c>
      <c r="S171" s="196">
        <v>0</v>
      </c>
      <c r="T171" s="197">
        <f>S171*H171</f>
        <v>0</v>
      </c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R171" s="198" t="s">
        <v>130</v>
      </c>
      <c r="AT171" s="198" t="s">
        <v>125</v>
      </c>
      <c r="AU171" s="198" t="s">
        <v>85</v>
      </c>
      <c r="AY171" s="14" t="s">
        <v>131</v>
      </c>
      <c r="BE171" s="199">
        <f>IF(N171="základní",J171,0)</f>
        <v>0</v>
      </c>
      <c r="BF171" s="199">
        <f>IF(N171="snížená",J171,0)</f>
        <v>0</v>
      </c>
      <c r="BG171" s="199">
        <f>IF(N171="zákl. přenesená",J171,0)</f>
        <v>0</v>
      </c>
      <c r="BH171" s="199">
        <f>IF(N171="sníž. přenesená",J171,0)</f>
        <v>0</v>
      </c>
      <c r="BI171" s="199">
        <f>IF(N171="nulová",J171,0)</f>
        <v>0</v>
      </c>
      <c r="BJ171" s="14" t="s">
        <v>83</v>
      </c>
      <c r="BK171" s="199">
        <f>ROUND(I171*H171,2)</f>
        <v>0</v>
      </c>
      <c r="BL171" s="14" t="s">
        <v>130</v>
      </c>
      <c r="BM171" s="198" t="s">
        <v>343</v>
      </c>
    </row>
    <row r="172" s="2" customFormat="1">
      <c r="A172" s="35"/>
      <c r="B172" s="36"/>
      <c r="C172" s="37"/>
      <c r="D172" s="200" t="s">
        <v>133</v>
      </c>
      <c r="E172" s="37"/>
      <c r="F172" s="201" t="s">
        <v>222</v>
      </c>
      <c r="G172" s="37"/>
      <c r="H172" s="37"/>
      <c r="I172" s="202"/>
      <c r="J172" s="37"/>
      <c r="K172" s="37"/>
      <c r="L172" s="41"/>
      <c r="M172" s="203"/>
      <c r="N172" s="204"/>
      <c r="O172" s="88"/>
      <c r="P172" s="88"/>
      <c r="Q172" s="88"/>
      <c r="R172" s="88"/>
      <c r="S172" s="88"/>
      <c r="T172" s="89"/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T172" s="14" t="s">
        <v>133</v>
      </c>
      <c r="AU172" s="14" t="s">
        <v>85</v>
      </c>
    </row>
    <row r="173" s="2" customFormat="1" ht="16.5" customHeight="1">
      <c r="A173" s="35"/>
      <c r="B173" s="36"/>
      <c r="C173" s="187" t="s">
        <v>224</v>
      </c>
      <c r="D173" s="187" t="s">
        <v>125</v>
      </c>
      <c r="E173" s="188" t="s">
        <v>225</v>
      </c>
      <c r="F173" s="189" t="s">
        <v>226</v>
      </c>
      <c r="G173" s="190" t="s">
        <v>128</v>
      </c>
      <c r="H173" s="191">
        <v>1</v>
      </c>
      <c r="I173" s="192"/>
      <c r="J173" s="193">
        <f>ROUND(I173*H173,2)</f>
        <v>0</v>
      </c>
      <c r="K173" s="189" t="s">
        <v>129</v>
      </c>
      <c r="L173" s="41"/>
      <c r="M173" s="194" t="s">
        <v>1</v>
      </c>
      <c r="N173" s="195" t="s">
        <v>40</v>
      </c>
      <c r="O173" s="88"/>
      <c r="P173" s="196">
        <f>O173*H173</f>
        <v>0</v>
      </c>
      <c r="Q173" s="196">
        <v>0</v>
      </c>
      <c r="R173" s="196">
        <f>Q173*H173</f>
        <v>0</v>
      </c>
      <c r="S173" s="196">
        <v>0</v>
      </c>
      <c r="T173" s="197">
        <f>S173*H173</f>
        <v>0</v>
      </c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R173" s="198" t="s">
        <v>130</v>
      </c>
      <c r="AT173" s="198" t="s">
        <v>125</v>
      </c>
      <c r="AU173" s="198" t="s">
        <v>85</v>
      </c>
      <c r="AY173" s="14" t="s">
        <v>131</v>
      </c>
      <c r="BE173" s="199">
        <f>IF(N173="základní",J173,0)</f>
        <v>0</v>
      </c>
      <c r="BF173" s="199">
        <f>IF(N173="snížená",J173,0)</f>
        <v>0</v>
      </c>
      <c r="BG173" s="199">
        <f>IF(N173="zákl. přenesená",J173,0)</f>
        <v>0</v>
      </c>
      <c r="BH173" s="199">
        <f>IF(N173="sníž. přenesená",J173,0)</f>
        <v>0</v>
      </c>
      <c r="BI173" s="199">
        <f>IF(N173="nulová",J173,0)</f>
        <v>0</v>
      </c>
      <c r="BJ173" s="14" t="s">
        <v>83</v>
      </c>
      <c r="BK173" s="199">
        <f>ROUND(I173*H173,2)</f>
        <v>0</v>
      </c>
      <c r="BL173" s="14" t="s">
        <v>130</v>
      </c>
      <c r="BM173" s="198" t="s">
        <v>344</v>
      </c>
    </row>
    <row r="174" s="2" customFormat="1">
      <c r="A174" s="35"/>
      <c r="B174" s="36"/>
      <c r="C174" s="37"/>
      <c r="D174" s="200" t="s">
        <v>133</v>
      </c>
      <c r="E174" s="37"/>
      <c r="F174" s="201" t="s">
        <v>226</v>
      </c>
      <c r="G174" s="37"/>
      <c r="H174" s="37"/>
      <c r="I174" s="202"/>
      <c r="J174" s="37"/>
      <c r="K174" s="37"/>
      <c r="L174" s="41"/>
      <c r="M174" s="203"/>
      <c r="N174" s="204"/>
      <c r="O174" s="88"/>
      <c r="P174" s="88"/>
      <c r="Q174" s="88"/>
      <c r="R174" s="88"/>
      <c r="S174" s="88"/>
      <c r="T174" s="89"/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T174" s="14" t="s">
        <v>133</v>
      </c>
      <c r="AU174" s="14" t="s">
        <v>85</v>
      </c>
    </row>
    <row r="175" s="2" customFormat="1" ht="24.15" customHeight="1">
      <c r="A175" s="35"/>
      <c r="B175" s="36"/>
      <c r="C175" s="187" t="s">
        <v>228</v>
      </c>
      <c r="D175" s="187" t="s">
        <v>125</v>
      </c>
      <c r="E175" s="188" t="s">
        <v>229</v>
      </c>
      <c r="F175" s="189" t="s">
        <v>230</v>
      </c>
      <c r="G175" s="190" t="s">
        <v>128</v>
      </c>
      <c r="H175" s="191">
        <v>1</v>
      </c>
      <c r="I175" s="192"/>
      <c r="J175" s="193">
        <f>ROUND(I175*H175,2)</f>
        <v>0</v>
      </c>
      <c r="K175" s="189" t="s">
        <v>129</v>
      </c>
      <c r="L175" s="41"/>
      <c r="M175" s="194" t="s">
        <v>1</v>
      </c>
      <c r="N175" s="195" t="s">
        <v>40</v>
      </c>
      <c r="O175" s="88"/>
      <c r="P175" s="196">
        <f>O175*H175</f>
        <v>0</v>
      </c>
      <c r="Q175" s="196">
        <v>0</v>
      </c>
      <c r="R175" s="196">
        <f>Q175*H175</f>
        <v>0</v>
      </c>
      <c r="S175" s="196">
        <v>0</v>
      </c>
      <c r="T175" s="197">
        <f>S175*H175</f>
        <v>0</v>
      </c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R175" s="198" t="s">
        <v>218</v>
      </c>
      <c r="AT175" s="198" t="s">
        <v>125</v>
      </c>
      <c r="AU175" s="198" t="s">
        <v>85</v>
      </c>
      <c r="AY175" s="14" t="s">
        <v>131</v>
      </c>
      <c r="BE175" s="199">
        <f>IF(N175="základní",J175,0)</f>
        <v>0</v>
      </c>
      <c r="BF175" s="199">
        <f>IF(N175="snížená",J175,0)</f>
        <v>0</v>
      </c>
      <c r="BG175" s="199">
        <f>IF(N175="zákl. přenesená",J175,0)</f>
        <v>0</v>
      </c>
      <c r="BH175" s="199">
        <f>IF(N175="sníž. přenesená",J175,0)</f>
        <v>0</v>
      </c>
      <c r="BI175" s="199">
        <f>IF(N175="nulová",J175,0)</f>
        <v>0</v>
      </c>
      <c r="BJ175" s="14" t="s">
        <v>83</v>
      </c>
      <c r="BK175" s="199">
        <f>ROUND(I175*H175,2)</f>
        <v>0</v>
      </c>
      <c r="BL175" s="14" t="s">
        <v>218</v>
      </c>
      <c r="BM175" s="198" t="s">
        <v>345</v>
      </c>
    </row>
    <row r="176" s="2" customFormat="1">
      <c r="A176" s="35"/>
      <c r="B176" s="36"/>
      <c r="C176" s="37"/>
      <c r="D176" s="200" t="s">
        <v>133</v>
      </c>
      <c r="E176" s="37"/>
      <c r="F176" s="201" t="s">
        <v>230</v>
      </c>
      <c r="G176" s="37"/>
      <c r="H176" s="37"/>
      <c r="I176" s="202"/>
      <c r="J176" s="37"/>
      <c r="K176" s="37"/>
      <c r="L176" s="41"/>
      <c r="M176" s="203"/>
      <c r="N176" s="204"/>
      <c r="O176" s="88"/>
      <c r="P176" s="88"/>
      <c r="Q176" s="88"/>
      <c r="R176" s="88"/>
      <c r="S176" s="88"/>
      <c r="T176" s="89"/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T176" s="14" t="s">
        <v>133</v>
      </c>
      <c r="AU176" s="14" t="s">
        <v>85</v>
      </c>
    </row>
    <row r="177" s="2" customFormat="1" ht="16.5" customHeight="1">
      <c r="A177" s="35"/>
      <c r="B177" s="36"/>
      <c r="C177" s="187" t="s">
        <v>232</v>
      </c>
      <c r="D177" s="187" t="s">
        <v>125</v>
      </c>
      <c r="E177" s="188" t="s">
        <v>233</v>
      </c>
      <c r="F177" s="189" t="s">
        <v>234</v>
      </c>
      <c r="G177" s="190" t="s">
        <v>128</v>
      </c>
      <c r="H177" s="191">
        <v>1</v>
      </c>
      <c r="I177" s="192"/>
      <c r="J177" s="193">
        <f>ROUND(I177*H177,2)</f>
        <v>0</v>
      </c>
      <c r="K177" s="189" t="s">
        <v>129</v>
      </c>
      <c r="L177" s="41"/>
      <c r="M177" s="194" t="s">
        <v>1</v>
      </c>
      <c r="N177" s="195" t="s">
        <v>40</v>
      </c>
      <c r="O177" s="88"/>
      <c r="P177" s="196">
        <f>O177*H177</f>
        <v>0</v>
      </c>
      <c r="Q177" s="196">
        <v>0</v>
      </c>
      <c r="R177" s="196">
        <f>Q177*H177</f>
        <v>0</v>
      </c>
      <c r="S177" s="196">
        <v>0</v>
      </c>
      <c r="T177" s="197">
        <f>S177*H177</f>
        <v>0</v>
      </c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R177" s="198" t="s">
        <v>218</v>
      </c>
      <c r="AT177" s="198" t="s">
        <v>125</v>
      </c>
      <c r="AU177" s="198" t="s">
        <v>85</v>
      </c>
      <c r="AY177" s="14" t="s">
        <v>131</v>
      </c>
      <c r="BE177" s="199">
        <f>IF(N177="základní",J177,0)</f>
        <v>0</v>
      </c>
      <c r="BF177" s="199">
        <f>IF(N177="snížená",J177,0)</f>
        <v>0</v>
      </c>
      <c r="BG177" s="199">
        <f>IF(N177="zákl. přenesená",J177,0)</f>
        <v>0</v>
      </c>
      <c r="BH177" s="199">
        <f>IF(N177="sníž. přenesená",J177,0)</f>
        <v>0</v>
      </c>
      <c r="BI177" s="199">
        <f>IF(N177="nulová",J177,0)</f>
        <v>0</v>
      </c>
      <c r="BJ177" s="14" t="s">
        <v>83</v>
      </c>
      <c r="BK177" s="199">
        <f>ROUND(I177*H177,2)</f>
        <v>0</v>
      </c>
      <c r="BL177" s="14" t="s">
        <v>218</v>
      </c>
      <c r="BM177" s="198" t="s">
        <v>346</v>
      </c>
    </row>
    <row r="178" s="2" customFormat="1">
      <c r="A178" s="35"/>
      <c r="B178" s="36"/>
      <c r="C178" s="37"/>
      <c r="D178" s="200" t="s">
        <v>133</v>
      </c>
      <c r="E178" s="37"/>
      <c r="F178" s="201" t="s">
        <v>234</v>
      </c>
      <c r="G178" s="37"/>
      <c r="H178" s="37"/>
      <c r="I178" s="202"/>
      <c r="J178" s="37"/>
      <c r="K178" s="37"/>
      <c r="L178" s="41"/>
      <c r="M178" s="203"/>
      <c r="N178" s="204"/>
      <c r="O178" s="88"/>
      <c r="P178" s="88"/>
      <c r="Q178" s="88"/>
      <c r="R178" s="88"/>
      <c r="S178" s="88"/>
      <c r="T178" s="89"/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T178" s="14" t="s">
        <v>133</v>
      </c>
      <c r="AU178" s="14" t="s">
        <v>85</v>
      </c>
    </row>
    <row r="179" s="2" customFormat="1" ht="16.5" customHeight="1">
      <c r="A179" s="35"/>
      <c r="B179" s="36"/>
      <c r="C179" s="187" t="s">
        <v>236</v>
      </c>
      <c r="D179" s="187" t="s">
        <v>125</v>
      </c>
      <c r="E179" s="188" t="s">
        <v>237</v>
      </c>
      <c r="F179" s="189" t="s">
        <v>238</v>
      </c>
      <c r="G179" s="190" t="s">
        <v>128</v>
      </c>
      <c r="H179" s="191">
        <v>1</v>
      </c>
      <c r="I179" s="192"/>
      <c r="J179" s="193">
        <f>ROUND(I179*H179,2)</f>
        <v>0</v>
      </c>
      <c r="K179" s="189" t="s">
        <v>129</v>
      </c>
      <c r="L179" s="41"/>
      <c r="M179" s="194" t="s">
        <v>1</v>
      </c>
      <c r="N179" s="195" t="s">
        <v>40</v>
      </c>
      <c r="O179" s="88"/>
      <c r="P179" s="196">
        <f>O179*H179</f>
        <v>0</v>
      </c>
      <c r="Q179" s="196">
        <v>0</v>
      </c>
      <c r="R179" s="196">
        <f>Q179*H179</f>
        <v>0</v>
      </c>
      <c r="S179" s="196">
        <v>0</v>
      </c>
      <c r="T179" s="197">
        <f>S179*H179</f>
        <v>0</v>
      </c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  <c r="AR179" s="198" t="s">
        <v>218</v>
      </c>
      <c r="AT179" s="198" t="s">
        <v>125</v>
      </c>
      <c r="AU179" s="198" t="s">
        <v>85</v>
      </c>
      <c r="AY179" s="14" t="s">
        <v>131</v>
      </c>
      <c r="BE179" s="199">
        <f>IF(N179="základní",J179,0)</f>
        <v>0</v>
      </c>
      <c r="BF179" s="199">
        <f>IF(N179="snížená",J179,0)</f>
        <v>0</v>
      </c>
      <c r="BG179" s="199">
        <f>IF(N179="zákl. přenesená",J179,0)</f>
        <v>0</v>
      </c>
      <c r="BH179" s="199">
        <f>IF(N179="sníž. přenesená",J179,0)</f>
        <v>0</v>
      </c>
      <c r="BI179" s="199">
        <f>IF(N179="nulová",J179,0)</f>
        <v>0</v>
      </c>
      <c r="BJ179" s="14" t="s">
        <v>83</v>
      </c>
      <c r="BK179" s="199">
        <f>ROUND(I179*H179,2)</f>
        <v>0</v>
      </c>
      <c r="BL179" s="14" t="s">
        <v>218</v>
      </c>
      <c r="BM179" s="198" t="s">
        <v>347</v>
      </c>
    </row>
    <row r="180" s="2" customFormat="1">
      <c r="A180" s="35"/>
      <c r="B180" s="36"/>
      <c r="C180" s="37"/>
      <c r="D180" s="200" t="s">
        <v>133</v>
      </c>
      <c r="E180" s="37"/>
      <c r="F180" s="201" t="s">
        <v>238</v>
      </c>
      <c r="G180" s="37"/>
      <c r="H180" s="37"/>
      <c r="I180" s="202"/>
      <c r="J180" s="37"/>
      <c r="K180" s="37"/>
      <c r="L180" s="41"/>
      <c r="M180" s="206"/>
      <c r="N180" s="207"/>
      <c r="O180" s="208"/>
      <c r="P180" s="208"/>
      <c r="Q180" s="208"/>
      <c r="R180" s="208"/>
      <c r="S180" s="208"/>
      <c r="T180" s="209"/>
      <c r="U180" s="35"/>
      <c r="V180" s="35"/>
      <c r="W180" s="35"/>
      <c r="X180" s="35"/>
      <c r="Y180" s="35"/>
      <c r="Z180" s="35"/>
      <c r="AA180" s="35"/>
      <c r="AB180" s="35"/>
      <c r="AC180" s="35"/>
      <c r="AD180" s="35"/>
      <c r="AE180" s="35"/>
      <c r="AT180" s="14" t="s">
        <v>133</v>
      </c>
      <c r="AU180" s="14" t="s">
        <v>85</v>
      </c>
    </row>
    <row r="181" s="2" customFormat="1" ht="6.96" customHeight="1">
      <c r="A181" s="35"/>
      <c r="B181" s="63"/>
      <c r="C181" s="64"/>
      <c r="D181" s="64"/>
      <c r="E181" s="64"/>
      <c r="F181" s="64"/>
      <c r="G181" s="64"/>
      <c r="H181" s="64"/>
      <c r="I181" s="64"/>
      <c r="J181" s="64"/>
      <c r="K181" s="64"/>
      <c r="L181" s="41"/>
      <c r="M181" s="35"/>
      <c r="O181" s="35"/>
      <c r="P181" s="35"/>
      <c r="Q181" s="35"/>
      <c r="R181" s="35"/>
      <c r="S181" s="35"/>
      <c r="T181" s="35"/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</row>
  </sheetData>
  <sheetProtection sheet="1" autoFilter="0" formatColumns="0" formatRows="0" objects="1" scenarios="1" spinCount="100000" saltValue="/Blp7Nc+08y547eOvR3IJ89lJ6S7MQGJk+zEz5OIIljkZ+Iud0q1OiKw/vhAzPC4CgW0qm1/mujP7Mhc1CFdoA==" hashValue="Ka9yFbZ9oO8lr5B8YbOTqY+vTq8cwy1SIK98u0RwoHhs5bExy4qDOH5XiWzWVeoPQj15EEswaI1WMZJbr72w/A==" algorithmName="SHA-512" password="CC35"/>
  <autoFilter ref="C117:K180"/>
  <mergeCells count="9">
    <mergeCell ref="E7:H7"/>
    <mergeCell ref="E9:H9"/>
    <mergeCell ref="E18:H18"/>
    <mergeCell ref="E27:H27"/>
    <mergeCell ref="E85:H85"/>
    <mergeCell ref="E87:H87"/>
    <mergeCell ref="E108:H108"/>
    <mergeCell ref="E110:H110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4" t="s">
        <v>97</v>
      </c>
    </row>
    <row r="3" s="1" customFormat="1" ht="6.96" customHeight="1">
      <c r="B3" s="133"/>
      <c r="C3" s="134"/>
      <c r="D3" s="134"/>
      <c r="E3" s="134"/>
      <c r="F3" s="134"/>
      <c r="G3" s="134"/>
      <c r="H3" s="134"/>
      <c r="I3" s="134"/>
      <c r="J3" s="134"/>
      <c r="K3" s="134"/>
      <c r="L3" s="17"/>
      <c r="AT3" s="14" t="s">
        <v>85</v>
      </c>
    </row>
    <row r="4" s="1" customFormat="1" ht="24.96" customHeight="1">
      <c r="B4" s="17"/>
      <c r="D4" s="135" t="s">
        <v>104</v>
      </c>
      <c r="L4" s="17"/>
      <c r="M4" s="136" t="s">
        <v>10</v>
      </c>
      <c r="AT4" s="14" t="s">
        <v>4</v>
      </c>
    </row>
    <row r="5" s="1" customFormat="1" ht="6.96" customHeight="1">
      <c r="B5" s="17"/>
      <c r="L5" s="17"/>
    </row>
    <row r="6" s="1" customFormat="1" ht="12" customHeight="1">
      <c r="B6" s="17"/>
      <c r="D6" s="137" t="s">
        <v>16</v>
      </c>
      <c r="L6" s="17"/>
    </row>
    <row r="7" s="1" customFormat="1" ht="16.5" customHeight="1">
      <c r="B7" s="17"/>
      <c r="E7" s="138" t="str">
        <f>'Rekapitulace stavby'!K6</f>
        <v>OPTAK - Zlínský kraj</v>
      </c>
      <c r="F7" s="137"/>
      <c r="G7" s="137"/>
      <c r="H7" s="137"/>
      <c r="L7" s="17"/>
    </row>
    <row r="8" s="2" customFormat="1" ht="12" customHeight="1">
      <c r="A8" s="35"/>
      <c r="B8" s="41"/>
      <c r="C8" s="35"/>
      <c r="D8" s="137" t="s">
        <v>105</v>
      </c>
      <c r="E8" s="35"/>
      <c r="F8" s="35"/>
      <c r="G8" s="35"/>
      <c r="H8" s="35"/>
      <c r="I8" s="35"/>
      <c r="J8" s="35"/>
      <c r="K8" s="35"/>
      <c r="L8" s="60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="2" customFormat="1" ht="16.5" customHeight="1">
      <c r="A9" s="35"/>
      <c r="B9" s="41"/>
      <c r="C9" s="35"/>
      <c r="D9" s="35"/>
      <c r="E9" s="139" t="s">
        <v>348</v>
      </c>
      <c r="F9" s="35"/>
      <c r="G9" s="35"/>
      <c r="H9" s="35"/>
      <c r="I9" s="35"/>
      <c r="J9" s="35"/>
      <c r="K9" s="35"/>
      <c r="L9" s="60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="2" customFormat="1">
      <c r="A10" s="35"/>
      <c r="B10" s="41"/>
      <c r="C10" s="35"/>
      <c r="D10" s="35"/>
      <c r="E10" s="35"/>
      <c r="F10" s="35"/>
      <c r="G10" s="35"/>
      <c r="H10" s="35"/>
      <c r="I10" s="35"/>
      <c r="J10" s="35"/>
      <c r="K10" s="35"/>
      <c r="L10" s="60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="2" customFormat="1" ht="12" customHeight="1">
      <c r="A11" s="35"/>
      <c r="B11" s="41"/>
      <c r="C11" s="35"/>
      <c r="D11" s="137" t="s">
        <v>18</v>
      </c>
      <c r="E11" s="35"/>
      <c r="F11" s="140" t="s">
        <v>1</v>
      </c>
      <c r="G11" s="35"/>
      <c r="H11" s="35"/>
      <c r="I11" s="137" t="s">
        <v>19</v>
      </c>
      <c r="J11" s="140" t="s">
        <v>1</v>
      </c>
      <c r="K11" s="35"/>
      <c r="L11" s="60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="2" customFormat="1" ht="12" customHeight="1">
      <c r="A12" s="35"/>
      <c r="B12" s="41"/>
      <c r="C12" s="35"/>
      <c r="D12" s="137" t="s">
        <v>20</v>
      </c>
      <c r="E12" s="35"/>
      <c r="F12" s="140" t="s">
        <v>21</v>
      </c>
      <c r="G12" s="35"/>
      <c r="H12" s="35"/>
      <c r="I12" s="137" t="s">
        <v>22</v>
      </c>
      <c r="J12" s="141" t="str">
        <f>'Rekapitulace stavby'!AN8</f>
        <v>10. 12. 2024</v>
      </c>
      <c r="K12" s="35"/>
      <c r="L12" s="60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="2" customFormat="1" ht="10.8" customHeight="1">
      <c r="A13" s="35"/>
      <c r="B13" s="41"/>
      <c r="C13" s="35"/>
      <c r="D13" s="35"/>
      <c r="E13" s="35"/>
      <c r="F13" s="35"/>
      <c r="G13" s="35"/>
      <c r="H13" s="35"/>
      <c r="I13" s="35"/>
      <c r="J13" s="35"/>
      <c r="K13" s="35"/>
      <c r="L13" s="60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="2" customFormat="1" ht="12" customHeight="1">
      <c r="A14" s="35"/>
      <c r="B14" s="41"/>
      <c r="C14" s="35"/>
      <c r="D14" s="137" t="s">
        <v>24</v>
      </c>
      <c r="E14" s="35"/>
      <c r="F14" s="35"/>
      <c r="G14" s="35"/>
      <c r="H14" s="35"/>
      <c r="I14" s="137" t="s">
        <v>25</v>
      </c>
      <c r="J14" s="140" t="s">
        <v>1</v>
      </c>
      <c r="K14" s="35"/>
      <c r="L14" s="60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="2" customFormat="1" ht="18" customHeight="1">
      <c r="A15" s="35"/>
      <c r="B15" s="41"/>
      <c r="C15" s="35"/>
      <c r="D15" s="35"/>
      <c r="E15" s="140" t="s">
        <v>26</v>
      </c>
      <c r="F15" s="35"/>
      <c r="G15" s="35"/>
      <c r="H15" s="35"/>
      <c r="I15" s="137" t="s">
        <v>27</v>
      </c>
      <c r="J15" s="140" t="s">
        <v>1</v>
      </c>
      <c r="K15" s="35"/>
      <c r="L15" s="60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="2" customFormat="1" ht="6.96" customHeight="1">
      <c r="A16" s="35"/>
      <c r="B16" s="41"/>
      <c r="C16" s="35"/>
      <c r="D16" s="35"/>
      <c r="E16" s="35"/>
      <c r="F16" s="35"/>
      <c r="G16" s="35"/>
      <c r="H16" s="35"/>
      <c r="I16" s="35"/>
      <c r="J16" s="35"/>
      <c r="K16" s="35"/>
      <c r="L16" s="60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="2" customFormat="1" ht="12" customHeight="1">
      <c r="A17" s="35"/>
      <c r="B17" s="41"/>
      <c r="C17" s="35"/>
      <c r="D17" s="137" t="s">
        <v>28</v>
      </c>
      <c r="E17" s="35"/>
      <c r="F17" s="35"/>
      <c r="G17" s="35"/>
      <c r="H17" s="35"/>
      <c r="I17" s="137" t="s">
        <v>25</v>
      </c>
      <c r="J17" s="30" t="str">
        <f>'Rekapitulace stavby'!AN13</f>
        <v>Vyplň údaj</v>
      </c>
      <c r="K17" s="35"/>
      <c r="L17" s="60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="2" customFormat="1" ht="18" customHeight="1">
      <c r="A18" s="35"/>
      <c r="B18" s="41"/>
      <c r="C18" s="35"/>
      <c r="D18" s="35"/>
      <c r="E18" s="30" t="str">
        <f>'Rekapitulace stavby'!E14</f>
        <v>Vyplň údaj</v>
      </c>
      <c r="F18" s="140"/>
      <c r="G18" s="140"/>
      <c r="H18" s="140"/>
      <c r="I18" s="137" t="s">
        <v>27</v>
      </c>
      <c r="J18" s="30" t="str">
        <f>'Rekapitulace stavby'!AN14</f>
        <v>Vyplň údaj</v>
      </c>
      <c r="K18" s="35"/>
      <c r="L18" s="60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="2" customFormat="1" ht="6.96" customHeight="1">
      <c r="A19" s="35"/>
      <c r="B19" s="41"/>
      <c r="C19" s="35"/>
      <c r="D19" s="35"/>
      <c r="E19" s="35"/>
      <c r="F19" s="35"/>
      <c r="G19" s="35"/>
      <c r="H19" s="35"/>
      <c r="I19" s="35"/>
      <c r="J19" s="35"/>
      <c r="K19" s="35"/>
      <c r="L19" s="60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="2" customFormat="1" ht="12" customHeight="1">
      <c r="A20" s="35"/>
      <c r="B20" s="41"/>
      <c r="C20" s="35"/>
      <c r="D20" s="137" t="s">
        <v>30</v>
      </c>
      <c r="E20" s="35"/>
      <c r="F20" s="35"/>
      <c r="G20" s="35"/>
      <c r="H20" s="35"/>
      <c r="I20" s="137" t="s">
        <v>25</v>
      </c>
      <c r="J20" s="140" t="s">
        <v>1</v>
      </c>
      <c r="K20" s="35"/>
      <c r="L20" s="60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="2" customFormat="1" ht="18" customHeight="1">
      <c r="A21" s="35"/>
      <c r="B21" s="41"/>
      <c r="C21" s="35"/>
      <c r="D21" s="35"/>
      <c r="E21" s="140" t="s">
        <v>26</v>
      </c>
      <c r="F21" s="35"/>
      <c r="G21" s="35"/>
      <c r="H21" s="35"/>
      <c r="I21" s="137" t="s">
        <v>27</v>
      </c>
      <c r="J21" s="140" t="s">
        <v>1</v>
      </c>
      <c r="K21" s="35"/>
      <c r="L21" s="60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="2" customFormat="1" ht="6.96" customHeight="1">
      <c r="A22" s="35"/>
      <c r="B22" s="41"/>
      <c r="C22" s="35"/>
      <c r="D22" s="35"/>
      <c r="E22" s="35"/>
      <c r="F22" s="35"/>
      <c r="G22" s="35"/>
      <c r="H22" s="35"/>
      <c r="I22" s="35"/>
      <c r="J22" s="35"/>
      <c r="K22" s="35"/>
      <c r="L22" s="60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="2" customFormat="1" ht="12" customHeight="1">
      <c r="A23" s="35"/>
      <c r="B23" s="41"/>
      <c r="C23" s="35"/>
      <c r="D23" s="137" t="s">
        <v>32</v>
      </c>
      <c r="E23" s="35"/>
      <c r="F23" s="35"/>
      <c r="G23" s="35"/>
      <c r="H23" s="35"/>
      <c r="I23" s="137" t="s">
        <v>25</v>
      </c>
      <c r="J23" s="140" t="s">
        <v>1</v>
      </c>
      <c r="K23" s="35"/>
      <c r="L23" s="60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="2" customFormat="1" ht="18" customHeight="1">
      <c r="A24" s="35"/>
      <c r="B24" s="41"/>
      <c r="C24" s="35"/>
      <c r="D24" s="35"/>
      <c r="E24" s="140" t="s">
        <v>33</v>
      </c>
      <c r="F24" s="35"/>
      <c r="G24" s="35"/>
      <c r="H24" s="35"/>
      <c r="I24" s="137" t="s">
        <v>27</v>
      </c>
      <c r="J24" s="140" t="s">
        <v>1</v>
      </c>
      <c r="K24" s="35"/>
      <c r="L24" s="60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="2" customFormat="1" ht="6.96" customHeight="1">
      <c r="A25" s="35"/>
      <c r="B25" s="41"/>
      <c r="C25" s="35"/>
      <c r="D25" s="35"/>
      <c r="E25" s="35"/>
      <c r="F25" s="35"/>
      <c r="G25" s="35"/>
      <c r="H25" s="35"/>
      <c r="I25" s="35"/>
      <c r="J25" s="35"/>
      <c r="K25" s="35"/>
      <c r="L25" s="60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="2" customFormat="1" ht="12" customHeight="1">
      <c r="A26" s="35"/>
      <c r="B26" s="41"/>
      <c r="C26" s="35"/>
      <c r="D26" s="137" t="s">
        <v>34</v>
      </c>
      <c r="E26" s="35"/>
      <c r="F26" s="35"/>
      <c r="G26" s="35"/>
      <c r="H26" s="35"/>
      <c r="I26" s="35"/>
      <c r="J26" s="35"/>
      <c r="K26" s="35"/>
      <c r="L26" s="60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="8" customFormat="1" ht="16.5" customHeight="1">
      <c r="A27" s="142"/>
      <c r="B27" s="143"/>
      <c r="C27" s="142"/>
      <c r="D27" s="142"/>
      <c r="E27" s="144" t="s">
        <v>1</v>
      </c>
      <c r="F27" s="144"/>
      <c r="G27" s="144"/>
      <c r="H27" s="144"/>
      <c r="I27" s="142"/>
      <c r="J27" s="142"/>
      <c r="K27" s="142"/>
      <c r="L27" s="145"/>
      <c r="S27" s="142"/>
      <c r="T27" s="142"/>
      <c r="U27" s="142"/>
      <c r="V27" s="142"/>
      <c r="W27" s="142"/>
      <c r="X27" s="142"/>
      <c r="Y27" s="142"/>
      <c r="Z27" s="142"/>
      <c r="AA27" s="142"/>
      <c r="AB27" s="142"/>
      <c r="AC27" s="142"/>
      <c r="AD27" s="142"/>
      <c r="AE27" s="142"/>
    </row>
    <row r="28" s="2" customFormat="1" ht="6.96" customHeight="1">
      <c r="A28" s="35"/>
      <c r="B28" s="41"/>
      <c r="C28" s="35"/>
      <c r="D28" s="35"/>
      <c r="E28" s="35"/>
      <c r="F28" s="35"/>
      <c r="G28" s="35"/>
      <c r="H28" s="35"/>
      <c r="I28" s="35"/>
      <c r="J28" s="35"/>
      <c r="K28" s="35"/>
      <c r="L28" s="60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="2" customFormat="1" ht="6.96" customHeight="1">
      <c r="A29" s="35"/>
      <c r="B29" s="41"/>
      <c r="C29" s="35"/>
      <c r="D29" s="146"/>
      <c r="E29" s="146"/>
      <c r="F29" s="146"/>
      <c r="G29" s="146"/>
      <c r="H29" s="146"/>
      <c r="I29" s="146"/>
      <c r="J29" s="146"/>
      <c r="K29" s="146"/>
      <c r="L29" s="60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="2" customFormat="1" ht="25.44" customHeight="1">
      <c r="A30" s="35"/>
      <c r="B30" s="41"/>
      <c r="C30" s="35"/>
      <c r="D30" s="147" t="s">
        <v>35</v>
      </c>
      <c r="E30" s="35"/>
      <c r="F30" s="35"/>
      <c r="G30" s="35"/>
      <c r="H30" s="35"/>
      <c r="I30" s="35"/>
      <c r="J30" s="148">
        <f>ROUND(J116, 2)</f>
        <v>0</v>
      </c>
      <c r="K30" s="35"/>
      <c r="L30" s="60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="2" customFormat="1" ht="6.96" customHeight="1">
      <c r="A31" s="35"/>
      <c r="B31" s="41"/>
      <c r="C31" s="35"/>
      <c r="D31" s="146"/>
      <c r="E31" s="146"/>
      <c r="F31" s="146"/>
      <c r="G31" s="146"/>
      <c r="H31" s="146"/>
      <c r="I31" s="146"/>
      <c r="J31" s="146"/>
      <c r="K31" s="146"/>
      <c r="L31" s="60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="2" customFormat="1" ht="14.4" customHeight="1">
      <c r="A32" s="35"/>
      <c r="B32" s="41"/>
      <c r="C32" s="35"/>
      <c r="D32" s="35"/>
      <c r="E32" s="35"/>
      <c r="F32" s="149" t="s">
        <v>37</v>
      </c>
      <c r="G32" s="35"/>
      <c r="H32" s="35"/>
      <c r="I32" s="149" t="s">
        <v>36</v>
      </c>
      <c r="J32" s="149" t="s">
        <v>38</v>
      </c>
      <c r="K32" s="35"/>
      <c r="L32" s="60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="2" customFormat="1" ht="14.4" customHeight="1">
      <c r="A33" s="35"/>
      <c r="B33" s="41"/>
      <c r="C33" s="35"/>
      <c r="D33" s="150" t="s">
        <v>39</v>
      </c>
      <c r="E33" s="137" t="s">
        <v>40</v>
      </c>
      <c r="F33" s="151">
        <f>ROUND((SUM(BE116:BE176)),  2)</f>
        <v>0</v>
      </c>
      <c r="G33" s="35"/>
      <c r="H33" s="35"/>
      <c r="I33" s="152">
        <v>0.20999999999999999</v>
      </c>
      <c r="J33" s="151">
        <f>ROUND(((SUM(BE116:BE176))*I33),  2)</f>
        <v>0</v>
      </c>
      <c r="K33" s="35"/>
      <c r="L33" s="60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="2" customFormat="1" ht="14.4" customHeight="1">
      <c r="A34" s="35"/>
      <c r="B34" s="41"/>
      <c r="C34" s="35"/>
      <c r="D34" s="35"/>
      <c r="E34" s="137" t="s">
        <v>41</v>
      </c>
      <c r="F34" s="151">
        <f>ROUND((SUM(BF116:BF176)),  2)</f>
        <v>0</v>
      </c>
      <c r="G34" s="35"/>
      <c r="H34" s="35"/>
      <c r="I34" s="152">
        <v>0.12</v>
      </c>
      <c r="J34" s="151">
        <f>ROUND(((SUM(BF116:BF176))*I34),  2)</f>
        <v>0</v>
      </c>
      <c r="K34" s="35"/>
      <c r="L34" s="60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hidden="1" s="2" customFormat="1" ht="14.4" customHeight="1">
      <c r="A35" s="35"/>
      <c r="B35" s="41"/>
      <c r="C35" s="35"/>
      <c r="D35" s="35"/>
      <c r="E35" s="137" t="s">
        <v>42</v>
      </c>
      <c r="F35" s="151">
        <f>ROUND((SUM(BG116:BG176)),  2)</f>
        <v>0</v>
      </c>
      <c r="G35" s="35"/>
      <c r="H35" s="35"/>
      <c r="I35" s="152">
        <v>0.20999999999999999</v>
      </c>
      <c r="J35" s="151">
        <f>0</f>
        <v>0</v>
      </c>
      <c r="K35" s="35"/>
      <c r="L35" s="60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hidden="1" s="2" customFormat="1" ht="14.4" customHeight="1">
      <c r="A36" s="35"/>
      <c r="B36" s="41"/>
      <c r="C36" s="35"/>
      <c r="D36" s="35"/>
      <c r="E36" s="137" t="s">
        <v>43</v>
      </c>
      <c r="F36" s="151">
        <f>ROUND((SUM(BH116:BH176)),  2)</f>
        <v>0</v>
      </c>
      <c r="G36" s="35"/>
      <c r="H36" s="35"/>
      <c r="I36" s="152">
        <v>0.12</v>
      </c>
      <c r="J36" s="151">
        <f>0</f>
        <v>0</v>
      </c>
      <c r="K36" s="35"/>
      <c r="L36" s="60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hidden="1" s="2" customFormat="1" ht="14.4" customHeight="1">
      <c r="A37" s="35"/>
      <c r="B37" s="41"/>
      <c r="C37" s="35"/>
      <c r="D37" s="35"/>
      <c r="E37" s="137" t="s">
        <v>44</v>
      </c>
      <c r="F37" s="151">
        <f>ROUND((SUM(BI116:BI176)),  2)</f>
        <v>0</v>
      </c>
      <c r="G37" s="35"/>
      <c r="H37" s="35"/>
      <c r="I37" s="152">
        <v>0</v>
      </c>
      <c r="J37" s="151">
        <f>0</f>
        <v>0</v>
      </c>
      <c r="K37" s="35"/>
      <c r="L37" s="60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="2" customFormat="1" ht="6.96" customHeight="1">
      <c r="A38" s="35"/>
      <c r="B38" s="41"/>
      <c r="C38" s="35"/>
      <c r="D38" s="35"/>
      <c r="E38" s="35"/>
      <c r="F38" s="35"/>
      <c r="G38" s="35"/>
      <c r="H38" s="35"/>
      <c r="I38" s="35"/>
      <c r="J38" s="35"/>
      <c r="K38" s="35"/>
      <c r="L38" s="60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="2" customFormat="1" ht="25.44" customHeight="1">
      <c r="A39" s="35"/>
      <c r="B39" s="41"/>
      <c r="C39" s="153"/>
      <c r="D39" s="154" t="s">
        <v>45</v>
      </c>
      <c r="E39" s="155"/>
      <c r="F39" s="155"/>
      <c r="G39" s="156" t="s">
        <v>46</v>
      </c>
      <c r="H39" s="157" t="s">
        <v>47</v>
      </c>
      <c r="I39" s="155"/>
      <c r="J39" s="158">
        <f>SUM(J30:J37)</f>
        <v>0</v>
      </c>
      <c r="K39" s="159"/>
      <c r="L39" s="60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="2" customFormat="1" ht="14.4" customHeight="1">
      <c r="A40" s="35"/>
      <c r="B40" s="41"/>
      <c r="C40" s="35"/>
      <c r="D40" s="35"/>
      <c r="E40" s="35"/>
      <c r="F40" s="35"/>
      <c r="G40" s="35"/>
      <c r="H40" s="35"/>
      <c r="I40" s="35"/>
      <c r="J40" s="35"/>
      <c r="K40" s="35"/>
      <c r="L40" s="60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="1" customFormat="1" ht="14.4" customHeight="1">
      <c r="B41" s="17"/>
      <c r="L41" s="17"/>
    </row>
    <row r="42" s="1" customFormat="1" ht="14.4" customHeight="1">
      <c r="B42" s="17"/>
      <c r="L42" s="17"/>
    </row>
    <row r="43" s="1" customFormat="1" ht="14.4" customHeight="1">
      <c r="B43" s="17"/>
      <c r="L43" s="17"/>
    </row>
    <row r="44" s="1" customFormat="1" ht="14.4" customHeight="1">
      <c r="B44" s="17"/>
      <c r="L44" s="17"/>
    </row>
    <row r="45" s="1" customFormat="1" ht="14.4" customHeight="1">
      <c r="B45" s="17"/>
      <c r="L45" s="17"/>
    </row>
    <row r="46" s="1" customFormat="1" ht="14.4" customHeight="1">
      <c r="B46" s="17"/>
      <c r="L46" s="17"/>
    </row>
    <row r="47" s="1" customFormat="1" ht="14.4" customHeight="1">
      <c r="B47" s="17"/>
      <c r="L47" s="17"/>
    </row>
    <row r="48" s="1" customFormat="1" ht="14.4" customHeight="1">
      <c r="B48" s="17"/>
      <c r="L48" s="17"/>
    </row>
    <row r="49" s="1" customFormat="1" ht="14.4" customHeight="1">
      <c r="B49" s="17"/>
      <c r="L49" s="17"/>
    </row>
    <row r="50" s="2" customFormat="1" ht="14.4" customHeight="1">
      <c r="B50" s="60"/>
      <c r="D50" s="160" t="s">
        <v>48</v>
      </c>
      <c r="E50" s="161"/>
      <c r="F50" s="161"/>
      <c r="G50" s="160" t="s">
        <v>49</v>
      </c>
      <c r="H50" s="161"/>
      <c r="I50" s="161"/>
      <c r="J50" s="161"/>
      <c r="K50" s="161"/>
      <c r="L50" s="60"/>
    </row>
    <row r="51">
      <c r="B51" s="17"/>
      <c r="L51" s="17"/>
    </row>
    <row r="52">
      <c r="B52" s="17"/>
      <c r="L52" s="17"/>
    </row>
    <row r="53">
      <c r="B53" s="17"/>
      <c r="L53" s="17"/>
    </row>
    <row r="54">
      <c r="B54" s="17"/>
      <c r="L54" s="17"/>
    </row>
    <row r="55">
      <c r="B55" s="17"/>
      <c r="L55" s="17"/>
    </row>
    <row r="56">
      <c r="B56" s="17"/>
      <c r="L56" s="17"/>
    </row>
    <row r="57">
      <c r="B57" s="17"/>
      <c r="L57" s="17"/>
    </row>
    <row r="58">
      <c r="B58" s="17"/>
      <c r="L58" s="17"/>
    </row>
    <row r="59">
      <c r="B59" s="17"/>
      <c r="L59" s="17"/>
    </row>
    <row r="60">
      <c r="B60" s="17"/>
      <c r="L60" s="17"/>
    </row>
    <row r="61" s="2" customFormat="1">
      <c r="A61" s="35"/>
      <c r="B61" s="41"/>
      <c r="C61" s="35"/>
      <c r="D61" s="162" t="s">
        <v>50</v>
      </c>
      <c r="E61" s="163"/>
      <c r="F61" s="164" t="s">
        <v>51</v>
      </c>
      <c r="G61" s="162" t="s">
        <v>50</v>
      </c>
      <c r="H61" s="163"/>
      <c r="I61" s="163"/>
      <c r="J61" s="165" t="s">
        <v>51</v>
      </c>
      <c r="K61" s="163"/>
      <c r="L61" s="60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>
      <c r="B62" s="17"/>
      <c r="L62" s="17"/>
    </row>
    <row r="63">
      <c r="B63" s="17"/>
      <c r="L63" s="17"/>
    </row>
    <row r="64">
      <c r="B64" s="17"/>
      <c r="L64" s="17"/>
    </row>
    <row r="65" s="2" customFormat="1">
      <c r="A65" s="35"/>
      <c r="B65" s="41"/>
      <c r="C65" s="35"/>
      <c r="D65" s="160" t="s">
        <v>52</v>
      </c>
      <c r="E65" s="166"/>
      <c r="F65" s="166"/>
      <c r="G65" s="160" t="s">
        <v>53</v>
      </c>
      <c r="H65" s="166"/>
      <c r="I65" s="166"/>
      <c r="J65" s="166"/>
      <c r="K65" s="166"/>
      <c r="L65" s="60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>
      <c r="B66" s="17"/>
      <c r="L66" s="17"/>
    </row>
    <row r="67">
      <c r="B67" s="17"/>
      <c r="L67" s="17"/>
    </row>
    <row r="68">
      <c r="B68" s="17"/>
      <c r="L68" s="17"/>
    </row>
    <row r="69">
      <c r="B69" s="17"/>
      <c r="L69" s="17"/>
    </row>
    <row r="70">
      <c r="B70" s="17"/>
      <c r="L70" s="17"/>
    </row>
    <row r="71">
      <c r="B71" s="17"/>
      <c r="L71" s="17"/>
    </row>
    <row r="72">
      <c r="B72" s="17"/>
      <c r="L72" s="17"/>
    </row>
    <row r="73">
      <c r="B73" s="17"/>
      <c r="L73" s="17"/>
    </row>
    <row r="74">
      <c r="B74" s="17"/>
      <c r="L74" s="17"/>
    </row>
    <row r="75">
      <c r="B75" s="17"/>
      <c r="L75" s="17"/>
    </row>
    <row r="76" s="2" customFormat="1">
      <c r="A76" s="35"/>
      <c r="B76" s="41"/>
      <c r="C76" s="35"/>
      <c r="D76" s="162" t="s">
        <v>50</v>
      </c>
      <c r="E76" s="163"/>
      <c r="F76" s="164" t="s">
        <v>51</v>
      </c>
      <c r="G76" s="162" t="s">
        <v>50</v>
      </c>
      <c r="H76" s="163"/>
      <c r="I76" s="163"/>
      <c r="J76" s="165" t="s">
        <v>51</v>
      </c>
      <c r="K76" s="163"/>
      <c r="L76" s="60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="2" customFormat="1" ht="14.4" customHeight="1">
      <c r="A77" s="35"/>
      <c r="B77" s="167"/>
      <c r="C77" s="168"/>
      <c r="D77" s="168"/>
      <c r="E77" s="168"/>
      <c r="F77" s="168"/>
      <c r="G77" s="168"/>
      <c r="H77" s="168"/>
      <c r="I77" s="168"/>
      <c r="J77" s="168"/>
      <c r="K77" s="168"/>
      <c r="L77" s="60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hidden="1" s="2" customFormat="1" ht="6.96" customHeight="1">
      <c r="A81" s="35"/>
      <c r="B81" s="169"/>
      <c r="C81" s="170"/>
      <c r="D81" s="170"/>
      <c r="E81" s="170"/>
      <c r="F81" s="170"/>
      <c r="G81" s="170"/>
      <c r="H81" s="170"/>
      <c r="I81" s="170"/>
      <c r="J81" s="170"/>
      <c r="K81" s="170"/>
      <c r="L81" s="60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hidden="1" s="2" customFormat="1" ht="24.96" customHeight="1">
      <c r="A82" s="35"/>
      <c r="B82" s="36"/>
      <c r="C82" s="20" t="s">
        <v>107</v>
      </c>
      <c r="D82" s="37"/>
      <c r="E82" s="37"/>
      <c r="F82" s="37"/>
      <c r="G82" s="37"/>
      <c r="H82" s="37"/>
      <c r="I82" s="37"/>
      <c r="J82" s="37"/>
      <c r="K82" s="37"/>
      <c r="L82" s="60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hidden="1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60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hidden="1" s="2" customFormat="1" ht="12" customHeight="1">
      <c r="A84" s="35"/>
      <c r="B84" s="36"/>
      <c r="C84" s="29" t="s">
        <v>16</v>
      </c>
      <c r="D84" s="37"/>
      <c r="E84" s="37"/>
      <c r="F84" s="37"/>
      <c r="G84" s="37"/>
      <c r="H84" s="37"/>
      <c r="I84" s="37"/>
      <c r="J84" s="37"/>
      <c r="K84" s="37"/>
      <c r="L84" s="60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hidden="1" s="2" customFormat="1" ht="16.5" customHeight="1">
      <c r="A85" s="35"/>
      <c r="B85" s="36"/>
      <c r="C85" s="37"/>
      <c r="D85" s="37"/>
      <c r="E85" s="171" t="str">
        <f>E7</f>
        <v>OPTAK - Zlínský kraj</v>
      </c>
      <c r="F85" s="29"/>
      <c r="G85" s="29"/>
      <c r="H85" s="29"/>
      <c r="I85" s="37"/>
      <c r="J85" s="37"/>
      <c r="K85" s="37"/>
      <c r="L85" s="60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hidden="1" s="2" customFormat="1" ht="12" customHeight="1">
      <c r="A86" s="35"/>
      <c r="B86" s="36"/>
      <c r="C86" s="29" t="s">
        <v>105</v>
      </c>
      <c r="D86" s="37"/>
      <c r="E86" s="37"/>
      <c r="F86" s="37"/>
      <c r="G86" s="37"/>
      <c r="H86" s="37"/>
      <c r="I86" s="37"/>
      <c r="J86" s="37"/>
      <c r="K86" s="37"/>
      <c r="L86" s="60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hidden="1" s="2" customFormat="1" ht="16.5" customHeight="1">
      <c r="A87" s="35"/>
      <c r="B87" s="36"/>
      <c r="C87" s="37"/>
      <c r="D87" s="37"/>
      <c r="E87" s="73" t="str">
        <f>E9</f>
        <v>08 - Napajedla</v>
      </c>
      <c r="F87" s="37"/>
      <c r="G87" s="37"/>
      <c r="H87" s="37"/>
      <c r="I87" s="37"/>
      <c r="J87" s="37"/>
      <c r="K87" s="37"/>
      <c r="L87" s="60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hidden="1" s="2" customFormat="1" ht="6.96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60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hidden="1" s="2" customFormat="1" ht="12" customHeight="1">
      <c r="A89" s="35"/>
      <c r="B89" s="36"/>
      <c r="C89" s="29" t="s">
        <v>20</v>
      </c>
      <c r="D89" s="37"/>
      <c r="E89" s="37"/>
      <c r="F89" s="24" t="str">
        <f>F12</f>
        <v>SEE Olomouc</v>
      </c>
      <c r="G89" s="37"/>
      <c r="H89" s="37"/>
      <c r="I89" s="29" t="s">
        <v>22</v>
      </c>
      <c r="J89" s="76" t="str">
        <f>IF(J12="","",J12)</f>
        <v>10. 12. 2024</v>
      </c>
      <c r="K89" s="37"/>
      <c r="L89" s="60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hidden="1" s="2" customFormat="1" ht="6.96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60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hidden="1" s="2" customFormat="1" ht="15.15" customHeight="1">
      <c r="A91" s="35"/>
      <c r="B91" s="36"/>
      <c r="C91" s="29" t="s">
        <v>24</v>
      </c>
      <c r="D91" s="37"/>
      <c r="E91" s="37"/>
      <c r="F91" s="24" t="str">
        <f>E15</f>
        <v xml:space="preserve"> </v>
      </c>
      <c r="G91" s="37"/>
      <c r="H91" s="37"/>
      <c r="I91" s="29" t="s">
        <v>30</v>
      </c>
      <c r="J91" s="33" t="str">
        <f>E21</f>
        <v xml:space="preserve"> </v>
      </c>
      <c r="K91" s="37"/>
      <c r="L91" s="60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hidden="1" s="2" customFormat="1" ht="15.15" customHeight="1">
      <c r="A92" s="35"/>
      <c r="B92" s="36"/>
      <c r="C92" s="29" t="s">
        <v>28</v>
      </c>
      <c r="D92" s="37"/>
      <c r="E92" s="37"/>
      <c r="F92" s="24" t="str">
        <f>IF(E18="","",E18)</f>
        <v>Vyplň údaj</v>
      </c>
      <c r="G92" s="37"/>
      <c r="H92" s="37"/>
      <c r="I92" s="29" t="s">
        <v>32</v>
      </c>
      <c r="J92" s="33" t="str">
        <f>E24</f>
        <v>Ing. Petr Zajíček</v>
      </c>
      <c r="K92" s="37"/>
      <c r="L92" s="60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hidden="1" s="2" customFormat="1" ht="10.32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60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hidden="1" s="2" customFormat="1" ht="29.28" customHeight="1">
      <c r="A94" s="35"/>
      <c r="B94" s="36"/>
      <c r="C94" s="172" t="s">
        <v>108</v>
      </c>
      <c r="D94" s="173"/>
      <c r="E94" s="173"/>
      <c r="F94" s="173"/>
      <c r="G94" s="173"/>
      <c r="H94" s="173"/>
      <c r="I94" s="173"/>
      <c r="J94" s="174" t="s">
        <v>109</v>
      </c>
      <c r="K94" s="173"/>
      <c r="L94" s="60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hidden="1" s="2" customFormat="1" ht="10.32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60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hidden="1" s="2" customFormat="1" ht="22.8" customHeight="1">
      <c r="A96" s="35"/>
      <c r="B96" s="36"/>
      <c r="C96" s="175" t="s">
        <v>110</v>
      </c>
      <c r="D96" s="37"/>
      <c r="E96" s="37"/>
      <c r="F96" s="37"/>
      <c r="G96" s="37"/>
      <c r="H96" s="37"/>
      <c r="I96" s="37"/>
      <c r="J96" s="107">
        <f>J116</f>
        <v>0</v>
      </c>
      <c r="K96" s="37"/>
      <c r="L96" s="60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4" t="s">
        <v>111</v>
      </c>
    </row>
    <row r="97" hidden="1" s="2" customFormat="1" ht="21.84" customHeight="1">
      <c r="A97" s="35"/>
      <c r="B97" s="36"/>
      <c r="C97" s="37"/>
      <c r="D97" s="37"/>
      <c r="E97" s="37"/>
      <c r="F97" s="37"/>
      <c r="G97" s="37"/>
      <c r="H97" s="37"/>
      <c r="I97" s="37"/>
      <c r="J97" s="37"/>
      <c r="K97" s="37"/>
      <c r="L97" s="60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</row>
    <row r="98" hidden="1" s="2" customFormat="1" ht="6.96" customHeight="1">
      <c r="A98" s="35"/>
      <c r="B98" s="63"/>
      <c r="C98" s="64"/>
      <c r="D98" s="64"/>
      <c r="E98" s="64"/>
      <c r="F98" s="64"/>
      <c r="G98" s="64"/>
      <c r="H98" s="64"/>
      <c r="I98" s="64"/>
      <c r="J98" s="64"/>
      <c r="K98" s="64"/>
      <c r="L98" s="60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</row>
    <row r="99" hidden="1"/>
    <row r="100" hidden="1"/>
    <row r="101" hidden="1"/>
    <row r="102" s="2" customFormat="1" ht="6.96" customHeight="1">
      <c r="A102" s="35"/>
      <c r="B102" s="65"/>
      <c r="C102" s="66"/>
      <c r="D102" s="66"/>
      <c r="E102" s="66"/>
      <c r="F102" s="66"/>
      <c r="G102" s="66"/>
      <c r="H102" s="66"/>
      <c r="I102" s="66"/>
      <c r="J102" s="66"/>
      <c r="K102" s="66"/>
      <c r="L102" s="60"/>
      <c r="S102" s="35"/>
      <c r="T102" s="35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</row>
    <row r="103" s="2" customFormat="1" ht="24.96" customHeight="1">
      <c r="A103" s="35"/>
      <c r="B103" s="36"/>
      <c r="C103" s="20" t="s">
        <v>112</v>
      </c>
      <c r="D103" s="37"/>
      <c r="E103" s="37"/>
      <c r="F103" s="37"/>
      <c r="G103" s="37"/>
      <c r="H103" s="37"/>
      <c r="I103" s="37"/>
      <c r="J103" s="37"/>
      <c r="K103" s="37"/>
      <c r="L103" s="60"/>
      <c r="S103" s="35"/>
      <c r="T103" s="35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</row>
    <row r="104" s="2" customFormat="1" ht="6.96" customHeight="1">
      <c r="A104" s="35"/>
      <c r="B104" s="36"/>
      <c r="C104" s="37"/>
      <c r="D104" s="37"/>
      <c r="E104" s="37"/>
      <c r="F104" s="37"/>
      <c r="G104" s="37"/>
      <c r="H104" s="37"/>
      <c r="I104" s="37"/>
      <c r="J104" s="37"/>
      <c r="K104" s="37"/>
      <c r="L104" s="60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</row>
    <row r="105" s="2" customFormat="1" ht="12" customHeight="1">
      <c r="A105" s="35"/>
      <c r="B105" s="36"/>
      <c r="C105" s="29" t="s">
        <v>16</v>
      </c>
      <c r="D105" s="37"/>
      <c r="E105" s="37"/>
      <c r="F105" s="37"/>
      <c r="G105" s="37"/>
      <c r="H105" s="37"/>
      <c r="I105" s="37"/>
      <c r="J105" s="37"/>
      <c r="K105" s="37"/>
      <c r="L105" s="60"/>
      <c r="S105" s="35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</row>
    <row r="106" s="2" customFormat="1" ht="16.5" customHeight="1">
      <c r="A106" s="35"/>
      <c r="B106" s="36"/>
      <c r="C106" s="37"/>
      <c r="D106" s="37"/>
      <c r="E106" s="171" t="str">
        <f>E7</f>
        <v>OPTAK - Zlínský kraj</v>
      </c>
      <c r="F106" s="29"/>
      <c r="G106" s="29"/>
      <c r="H106" s="29"/>
      <c r="I106" s="37"/>
      <c r="J106" s="37"/>
      <c r="K106" s="37"/>
      <c r="L106" s="60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</row>
    <row r="107" s="2" customFormat="1" ht="12" customHeight="1">
      <c r="A107" s="35"/>
      <c r="B107" s="36"/>
      <c r="C107" s="29" t="s">
        <v>105</v>
      </c>
      <c r="D107" s="37"/>
      <c r="E107" s="37"/>
      <c r="F107" s="37"/>
      <c r="G107" s="37"/>
      <c r="H107" s="37"/>
      <c r="I107" s="37"/>
      <c r="J107" s="37"/>
      <c r="K107" s="37"/>
      <c r="L107" s="60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</row>
    <row r="108" s="2" customFormat="1" ht="16.5" customHeight="1">
      <c r="A108" s="35"/>
      <c r="B108" s="36"/>
      <c r="C108" s="37"/>
      <c r="D108" s="37"/>
      <c r="E108" s="73" t="str">
        <f>E9</f>
        <v>08 - Napajedla</v>
      </c>
      <c r="F108" s="37"/>
      <c r="G108" s="37"/>
      <c r="H108" s="37"/>
      <c r="I108" s="37"/>
      <c r="J108" s="37"/>
      <c r="K108" s="37"/>
      <c r="L108" s="60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</row>
    <row r="109" s="2" customFormat="1" ht="6.96" customHeight="1">
      <c r="A109" s="35"/>
      <c r="B109" s="36"/>
      <c r="C109" s="37"/>
      <c r="D109" s="37"/>
      <c r="E109" s="37"/>
      <c r="F109" s="37"/>
      <c r="G109" s="37"/>
      <c r="H109" s="37"/>
      <c r="I109" s="37"/>
      <c r="J109" s="37"/>
      <c r="K109" s="37"/>
      <c r="L109" s="60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0" s="2" customFormat="1" ht="12" customHeight="1">
      <c r="A110" s="35"/>
      <c r="B110" s="36"/>
      <c r="C110" s="29" t="s">
        <v>20</v>
      </c>
      <c r="D110" s="37"/>
      <c r="E110" s="37"/>
      <c r="F110" s="24" t="str">
        <f>F12</f>
        <v>SEE Olomouc</v>
      </c>
      <c r="G110" s="37"/>
      <c r="H110" s="37"/>
      <c r="I110" s="29" t="s">
        <v>22</v>
      </c>
      <c r="J110" s="76" t="str">
        <f>IF(J12="","",J12)</f>
        <v>10. 12. 2024</v>
      </c>
      <c r="K110" s="37"/>
      <c r="L110" s="60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="2" customFormat="1" ht="6.96" customHeight="1">
      <c r="A111" s="35"/>
      <c r="B111" s="36"/>
      <c r="C111" s="37"/>
      <c r="D111" s="37"/>
      <c r="E111" s="37"/>
      <c r="F111" s="37"/>
      <c r="G111" s="37"/>
      <c r="H111" s="37"/>
      <c r="I111" s="37"/>
      <c r="J111" s="37"/>
      <c r="K111" s="37"/>
      <c r="L111" s="60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="2" customFormat="1" ht="15.15" customHeight="1">
      <c r="A112" s="35"/>
      <c r="B112" s="36"/>
      <c r="C112" s="29" t="s">
        <v>24</v>
      </c>
      <c r="D112" s="37"/>
      <c r="E112" s="37"/>
      <c r="F112" s="24" t="str">
        <f>E15</f>
        <v xml:space="preserve"> </v>
      </c>
      <c r="G112" s="37"/>
      <c r="H112" s="37"/>
      <c r="I112" s="29" t="s">
        <v>30</v>
      </c>
      <c r="J112" s="33" t="str">
        <f>E21</f>
        <v xml:space="preserve"> </v>
      </c>
      <c r="K112" s="37"/>
      <c r="L112" s="60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="2" customFormat="1" ht="15.15" customHeight="1">
      <c r="A113" s="35"/>
      <c r="B113" s="36"/>
      <c r="C113" s="29" t="s">
        <v>28</v>
      </c>
      <c r="D113" s="37"/>
      <c r="E113" s="37"/>
      <c r="F113" s="24" t="str">
        <f>IF(E18="","",E18)</f>
        <v>Vyplň údaj</v>
      </c>
      <c r="G113" s="37"/>
      <c r="H113" s="37"/>
      <c r="I113" s="29" t="s">
        <v>32</v>
      </c>
      <c r="J113" s="33" t="str">
        <f>E24</f>
        <v>Ing. Petr Zajíček</v>
      </c>
      <c r="K113" s="37"/>
      <c r="L113" s="60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="2" customFormat="1" ht="10.32" customHeight="1">
      <c r="A114" s="35"/>
      <c r="B114" s="36"/>
      <c r="C114" s="37"/>
      <c r="D114" s="37"/>
      <c r="E114" s="37"/>
      <c r="F114" s="37"/>
      <c r="G114" s="37"/>
      <c r="H114" s="37"/>
      <c r="I114" s="37"/>
      <c r="J114" s="37"/>
      <c r="K114" s="37"/>
      <c r="L114" s="60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="9" customFormat="1" ht="29.28" customHeight="1">
      <c r="A115" s="176"/>
      <c r="B115" s="177"/>
      <c r="C115" s="178" t="s">
        <v>113</v>
      </c>
      <c r="D115" s="179" t="s">
        <v>60</v>
      </c>
      <c r="E115" s="179" t="s">
        <v>56</v>
      </c>
      <c r="F115" s="179" t="s">
        <v>57</v>
      </c>
      <c r="G115" s="179" t="s">
        <v>114</v>
      </c>
      <c r="H115" s="179" t="s">
        <v>115</v>
      </c>
      <c r="I115" s="179" t="s">
        <v>116</v>
      </c>
      <c r="J115" s="179" t="s">
        <v>109</v>
      </c>
      <c r="K115" s="180" t="s">
        <v>117</v>
      </c>
      <c r="L115" s="181"/>
      <c r="M115" s="97" t="s">
        <v>1</v>
      </c>
      <c r="N115" s="98" t="s">
        <v>39</v>
      </c>
      <c r="O115" s="98" t="s">
        <v>118</v>
      </c>
      <c r="P115" s="98" t="s">
        <v>119</v>
      </c>
      <c r="Q115" s="98" t="s">
        <v>120</v>
      </c>
      <c r="R115" s="98" t="s">
        <v>121</v>
      </c>
      <c r="S115" s="98" t="s">
        <v>122</v>
      </c>
      <c r="T115" s="99" t="s">
        <v>123</v>
      </c>
      <c r="U115" s="176"/>
      <c r="V115" s="176"/>
      <c r="W115" s="176"/>
      <c r="X115" s="176"/>
      <c r="Y115" s="176"/>
      <c r="Z115" s="176"/>
      <c r="AA115" s="176"/>
      <c r="AB115" s="176"/>
      <c r="AC115" s="176"/>
      <c r="AD115" s="176"/>
      <c r="AE115" s="176"/>
    </row>
    <row r="116" s="2" customFormat="1" ht="22.8" customHeight="1">
      <c r="A116" s="35"/>
      <c r="B116" s="36"/>
      <c r="C116" s="104" t="s">
        <v>124</v>
      </c>
      <c r="D116" s="37"/>
      <c r="E116" s="37"/>
      <c r="F116" s="37"/>
      <c r="G116" s="37"/>
      <c r="H116" s="37"/>
      <c r="I116" s="37"/>
      <c r="J116" s="182">
        <f>BK116</f>
        <v>0</v>
      </c>
      <c r="K116" s="37"/>
      <c r="L116" s="41"/>
      <c r="M116" s="100"/>
      <c r="N116" s="183"/>
      <c r="O116" s="101"/>
      <c r="P116" s="184">
        <f>SUM(P117:P176)</f>
        <v>0</v>
      </c>
      <c r="Q116" s="101"/>
      <c r="R116" s="184">
        <f>SUM(R117:R176)</f>
        <v>0</v>
      </c>
      <c r="S116" s="101"/>
      <c r="T116" s="185">
        <f>SUM(T117:T176)</f>
        <v>0</v>
      </c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  <c r="AT116" s="14" t="s">
        <v>74</v>
      </c>
      <c r="AU116" s="14" t="s">
        <v>111</v>
      </c>
      <c r="BK116" s="186">
        <f>SUM(BK117:BK176)</f>
        <v>0</v>
      </c>
    </row>
    <row r="117" s="2" customFormat="1" ht="24.15" customHeight="1">
      <c r="A117" s="35"/>
      <c r="B117" s="36"/>
      <c r="C117" s="187" t="s">
        <v>83</v>
      </c>
      <c r="D117" s="187" t="s">
        <v>125</v>
      </c>
      <c r="E117" s="188" t="s">
        <v>126</v>
      </c>
      <c r="F117" s="189" t="s">
        <v>127</v>
      </c>
      <c r="G117" s="190" t="s">
        <v>128</v>
      </c>
      <c r="H117" s="191">
        <v>1</v>
      </c>
      <c r="I117" s="192"/>
      <c r="J117" s="193">
        <f>ROUND(I117*H117,2)</f>
        <v>0</v>
      </c>
      <c r="K117" s="189" t="s">
        <v>129</v>
      </c>
      <c r="L117" s="41"/>
      <c r="M117" s="194" t="s">
        <v>1</v>
      </c>
      <c r="N117" s="195" t="s">
        <v>40</v>
      </c>
      <c r="O117" s="88"/>
      <c r="P117" s="196">
        <f>O117*H117</f>
        <v>0</v>
      </c>
      <c r="Q117" s="196">
        <v>0</v>
      </c>
      <c r="R117" s="196">
        <f>Q117*H117</f>
        <v>0</v>
      </c>
      <c r="S117" s="196">
        <v>0</v>
      </c>
      <c r="T117" s="197">
        <f>S117*H117</f>
        <v>0</v>
      </c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  <c r="AR117" s="198" t="s">
        <v>130</v>
      </c>
      <c r="AT117" s="198" t="s">
        <v>125</v>
      </c>
      <c r="AU117" s="198" t="s">
        <v>75</v>
      </c>
      <c r="AY117" s="14" t="s">
        <v>131</v>
      </c>
      <c r="BE117" s="199">
        <f>IF(N117="základní",J117,0)</f>
        <v>0</v>
      </c>
      <c r="BF117" s="199">
        <f>IF(N117="snížená",J117,0)</f>
        <v>0</v>
      </c>
      <c r="BG117" s="199">
        <f>IF(N117="zákl. přenesená",J117,0)</f>
        <v>0</v>
      </c>
      <c r="BH117" s="199">
        <f>IF(N117="sníž. přenesená",J117,0)</f>
        <v>0</v>
      </c>
      <c r="BI117" s="199">
        <f>IF(N117="nulová",J117,0)</f>
        <v>0</v>
      </c>
      <c r="BJ117" s="14" t="s">
        <v>83</v>
      </c>
      <c r="BK117" s="199">
        <f>ROUND(I117*H117,2)</f>
        <v>0</v>
      </c>
      <c r="BL117" s="14" t="s">
        <v>130</v>
      </c>
      <c r="BM117" s="198" t="s">
        <v>349</v>
      </c>
    </row>
    <row r="118" s="2" customFormat="1">
      <c r="A118" s="35"/>
      <c r="B118" s="36"/>
      <c r="C118" s="37"/>
      <c r="D118" s="200" t="s">
        <v>133</v>
      </c>
      <c r="E118" s="37"/>
      <c r="F118" s="201" t="s">
        <v>127</v>
      </c>
      <c r="G118" s="37"/>
      <c r="H118" s="37"/>
      <c r="I118" s="202"/>
      <c r="J118" s="37"/>
      <c r="K118" s="37"/>
      <c r="L118" s="41"/>
      <c r="M118" s="203"/>
      <c r="N118" s="204"/>
      <c r="O118" s="88"/>
      <c r="P118" s="88"/>
      <c r="Q118" s="88"/>
      <c r="R118" s="88"/>
      <c r="S118" s="88"/>
      <c r="T118" s="89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  <c r="AT118" s="14" t="s">
        <v>133</v>
      </c>
      <c r="AU118" s="14" t="s">
        <v>75</v>
      </c>
    </row>
    <row r="119" s="2" customFormat="1" ht="24.15" customHeight="1">
      <c r="A119" s="35"/>
      <c r="B119" s="36"/>
      <c r="C119" s="187" t="s">
        <v>85</v>
      </c>
      <c r="D119" s="187" t="s">
        <v>125</v>
      </c>
      <c r="E119" s="188" t="s">
        <v>134</v>
      </c>
      <c r="F119" s="189" t="s">
        <v>135</v>
      </c>
      <c r="G119" s="190" t="s">
        <v>136</v>
      </c>
      <c r="H119" s="191">
        <v>150</v>
      </c>
      <c r="I119" s="192"/>
      <c r="J119" s="193">
        <f>ROUND(I119*H119,2)</f>
        <v>0</v>
      </c>
      <c r="K119" s="189" t="s">
        <v>129</v>
      </c>
      <c r="L119" s="41"/>
      <c r="M119" s="194" t="s">
        <v>1</v>
      </c>
      <c r="N119" s="195" t="s">
        <v>40</v>
      </c>
      <c r="O119" s="88"/>
      <c r="P119" s="196">
        <f>O119*H119</f>
        <v>0</v>
      </c>
      <c r="Q119" s="196">
        <v>0</v>
      </c>
      <c r="R119" s="196">
        <f>Q119*H119</f>
        <v>0</v>
      </c>
      <c r="S119" s="196">
        <v>0</v>
      </c>
      <c r="T119" s="197">
        <f>S119*H119</f>
        <v>0</v>
      </c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  <c r="AR119" s="198" t="s">
        <v>130</v>
      </c>
      <c r="AT119" s="198" t="s">
        <v>125</v>
      </c>
      <c r="AU119" s="198" t="s">
        <v>75</v>
      </c>
      <c r="AY119" s="14" t="s">
        <v>131</v>
      </c>
      <c r="BE119" s="199">
        <f>IF(N119="základní",J119,0)</f>
        <v>0</v>
      </c>
      <c r="BF119" s="199">
        <f>IF(N119="snížená",J119,0)</f>
        <v>0</v>
      </c>
      <c r="BG119" s="199">
        <f>IF(N119="zákl. přenesená",J119,0)</f>
        <v>0</v>
      </c>
      <c r="BH119" s="199">
        <f>IF(N119="sníž. přenesená",J119,0)</f>
        <v>0</v>
      </c>
      <c r="BI119" s="199">
        <f>IF(N119="nulová",J119,0)</f>
        <v>0</v>
      </c>
      <c r="BJ119" s="14" t="s">
        <v>83</v>
      </c>
      <c r="BK119" s="199">
        <f>ROUND(I119*H119,2)</f>
        <v>0</v>
      </c>
      <c r="BL119" s="14" t="s">
        <v>130</v>
      </c>
      <c r="BM119" s="198" t="s">
        <v>350</v>
      </c>
    </row>
    <row r="120" s="2" customFormat="1">
      <c r="A120" s="35"/>
      <c r="B120" s="36"/>
      <c r="C120" s="37"/>
      <c r="D120" s="200" t="s">
        <v>133</v>
      </c>
      <c r="E120" s="37"/>
      <c r="F120" s="201" t="s">
        <v>135</v>
      </c>
      <c r="G120" s="37"/>
      <c r="H120" s="37"/>
      <c r="I120" s="202"/>
      <c r="J120" s="37"/>
      <c r="K120" s="37"/>
      <c r="L120" s="41"/>
      <c r="M120" s="203"/>
      <c r="N120" s="204"/>
      <c r="O120" s="88"/>
      <c r="P120" s="88"/>
      <c r="Q120" s="88"/>
      <c r="R120" s="88"/>
      <c r="S120" s="88"/>
      <c r="T120" s="89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  <c r="AT120" s="14" t="s">
        <v>133</v>
      </c>
      <c r="AU120" s="14" t="s">
        <v>75</v>
      </c>
    </row>
    <row r="121" s="2" customFormat="1" ht="24.15" customHeight="1">
      <c r="A121" s="35"/>
      <c r="B121" s="36"/>
      <c r="C121" s="187" t="s">
        <v>138</v>
      </c>
      <c r="D121" s="187" t="s">
        <v>125</v>
      </c>
      <c r="E121" s="188" t="s">
        <v>139</v>
      </c>
      <c r="F121" s="189" t="s">
        <v>140</v>
      </c>
      <c r="G121" s="190" t="s">
        <v>141</v>
      </c>
      <c r="H121" s="191">
        <v>4</v>
      </c>
      <c r="I121" s="192"/>
      <c r="J121" s="193">
        <f>ROUND(I121*H121,2)</f>
        <v>0</v>
      </c>
      <c r="K121" s="189" t="s">
        <v>129</v>
      </c>
      <c r="L121" s="41"/>
      <c r="M121" s="194" t="s">
        <v>1</v>
      </c>
      <c r="N121" s="195" t="s">
        <v>40</v>
      </c>
      <c r="O121" s="88"/>
      <c r="P121" s="196">
        <f>O121*H121</f>
        <v>0</v>
      </c>
      <c r="Q121" s="196">
        <v>0</v>
      </c>
      <c r="R121" s="196">
        <f>Q121*H121</f>
        <v>0</v>
      </c>
      <c r="S121" s="196">
        <v>0</v>
      </c>
      <c r="T121" s="197">
        <f>S121*H121</f>
        <v>0</v>
      </c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  <c r="AR121" s="198" t="s">
        <v>130</v>
      </c>
      <c r="AT121" s="198" t="s">
        <v>125</v>
      </c>
      <c r="AU121" s="198" t="s">
        <v>75</v>
      </c>
      <c r="AY121" s="14" t="s">
        <v>131</v>
      </c>
      <c r="BE121" s="199">
        <f>IF(N121="základní",J121,0)</f>
        <v>0</v>
      </c>
      <c r="BF121" s="199">
        <f>IF(N121="snížená",J121,0)</f>
        <v>0</v>
      </c>
      <c r="BG121" s="199">
        <f>IF(N121="zákl. přenesená",J121,0)</f>
        <v>0</v>
      </c>
      <c r="BH121" s="199">
        <f>IF(N121="sníž. přenesená",J121,0)</f>
        <v>0</v>
      </c>
      <c r="BI121" s="199">
        <f>IF(N121="nulová",J121,0)</f>
        <v>0</v>
      </c>
      <c r="BJ121" s="14" t="s">
        <v>83</v>
      </c>
      <c r="BK121" s="199">
        <f>ROUND(I121*H121,2)</f>
        <v>0</v>
      </c>
      <c r="BL121" s="14" t="s">
        <v>130</v>
      </c>
      <c r="BM121" s="198" t="s">
        <v>351</v>
      </c>
    </row>
    <row r="122" s="2" customFormat="1">
      <c r="A122" s="35"/>
      <c r="B122" s="36"/>
      <c r="C122" s="37"/>
      <c r="D122" s="200" t="s">
        <v>133</v>
      </c>
      <c r="E122" s="37"/>
      <c r="F122" s="201" t="s">
        <v>140</v>
      </c>
      <c r="G122" s="37"/>
      <c r="H122" s="37"/>
      <c r="I122" s="202"/>
      <c r="J122" s="37"/>
      <c r="K122" s="37"/>
      <c r="L122" s="41"/>
      <c r="M122" s="203"/>
      <c r="N122" s="204"/>
      <c r="O122" s="88"/>
      <c r="P122" s="88"/>
      <c r="Q122" s="88"/>
      <c r="R122" s="88"/>
      <c r="S122" s="88"/>
      <c r="T122" s="89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T122" s="14" t="s">
        <v>133</v>
      </c>
      <c r="AU122" s="14" t="s">
        <v>75</v>
      </c>
    </row>
    <row r="123" s="2" customFormat="1" ht="21.75" customHeight="1">
      <c r="A123" s="35"/>
      <c r="B123" s="36"/>
      <c r="C123" s="187" t="s">
        <v>143</v>
      </c>
      <c r="D123" s="187" t="s">
        <v>125</v>
      </c>
      <c r="E123" s="188" t="s">
        <v>144</v>
      </c>
      <c r="F123" s="189" t="s">
        <v>145</v>
      </c>
      <c r="G123" s="190" t="s">
        <v>141</v>
      </c>
      <c r="H123" s="191">
        <v>30</v>
      </c>
      <c r="I123" s="192"/>
      <c r="J123" s="193">
        <f>ROUND(I123*H123,2)</f>
        <v>0</v>
      </c>
      <c r="K123" s="189" t="s">
        <v>129</v>
      </c>
      <c r="L123" s="41"/>
      <c r="M123" s="194" t="s">
        <v>1</v>
      </c>
      <c r="N123" s="195" t="s">
        <v>40</v>
      </c>
      <c r="O123" s="88"/>
      <c r="P123" s="196">
        <f>O123*H123</f>
        <v>0</v>
      </c>
      <c r="Q123" s="196">
        <v>0</v>
      </c>
      <c r="R123" s="196">
        <f>Q123*H123</f>
        <v>0</v>
      </c>
      <c r="S123" s="196">
        <v>0</v>
      </c>
      <c r="T123" s="197">
        <f>S123*H123</f>
        <v>0</v>
      </c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  <c r="AR123" s="198" t="s">
        <v>130</v>
      </c>
      <c r="AT123" s="198" t="s">
        <v>125</v>
      </c>
      <c r="AU123" s="198" t="s">
        <v>75</v>
      </c>
      <c r="AY123" s="14" t="s">
        <v>131</v>
      </c>
      <c r="BE123" s="199">
        <f>IF(N123="základní",J123,0)</f>
        <v>0</v>
      </c>
      <c r="BF123" s="199">
        <f>IF(N123="snížená",J123,0)</f>
        <v>0</v>
      </c>
      <c r="BG123" s="199">
        <f>IF(N123="zákl. přenesená",J123,0)</f>
        <v>0</v>
      </c>
      <c r="BH123" s="199">
        <f>IF(N123="sníž. přenesená",J123,0)</f>
        <v>0</v>
      </c>
      <c r="BI123" s="199">
        <f>IF(N123="nulová",J123,0)</f>
        <v>0</v>
      </c>
      <c r="BJ123" s="14" t="s">
        <v>83</v>
      </c>
      <c r="BK123" s="199">
        <f>ROUND(I123*H123,2)</f>
        <v>0</v>
      </c>
      <c r="BL123" s="14" t="s">
        <v>130</v>
      </c>
      <c r="BM123" s="198" t="s">
        <v>352</v>
      </c>
    </row>
    <row r="124" s="2" customFormat="1">
      <c r="A124" s="35"/>
      <c r="B124" s="36"/>
      <c r="C124" s="37"/>
      <c r="D124" s="200" t="s">
        <v>133</v>
      </c>
      <c r="E124" s="37"/>
      <c r="F124" s="201" t="s">
        <v>145</v>
      </c>
      <c r="G124" s="37"/>
      <c r="H124" s="37"/>
      <c r="I124" s="202"/>
      <c r="J124" s="37"/>
      <c r="K124" s="37"/>
      <c r="L124" s="41"/>
      <c r="M124" s="203"/>
      <c r="N124" s="204"/>
      <c r="O124" s="88"/>
      <c r="P124" s="88"/>
      <c r="Q124" s="88"/>
      <c r="R124" s="88"/>
      <c r="S124" s="88"/>
      <c r="T124" s="89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T124" s="14" t="s">
        <v>133</v>
      </c>
      <c r="AU124" s="14" t="s">
        <v>75</v>
      </c>
    </row>
    <row r="125" s="2" customFormat="1">
      <c r="A125" s="35"/>
      <c r="B125" s="36"/>
      <c r="C125" s="37"/>
      <c r="D125" s="200" t="s">
        <v>147</v>
      </c>
      <c r="E125" s="37"/>
      <c r="F125" s="205" t="s">
        <v>148</v>
      </c>
      <c r="G125" s="37"/>
      <c r="H125" s="37"/>
      <c r="I125" s="202"/>
      <c r="J125" s="37"/>
      <c r="K125" s="37"/>
      <c r="L125" s="41"/>
      <c r="M125" s="203"/>
      <c r="N125" s="204"/>
      <c r="O125" s="88"/>
      <c r="P125" s="88"/>
      <c r="Q125" s="88"/>
      <c r="R125" s="88"/>
      <c r="S125" s="88"/>
      <c r="T125" s="89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T125" s="14" t="s">
        <v>147</v>
      </c>
      <c r="AU125" s="14" t="s">
        <v>75</v>
      </c>
    </row>
    <row r="126" s="2" customFormat="1" ht="37.8" customHeight="1">
      <c r="A126" s="35"/>
      <c r="B126" s="36"/>
      <c r="C126" s="187" t="s">
        <v>245</v>
      </c>
      <c r="D126" s="187" t="s">
        <v>125</v>
      </c>
      <c r="E126" s="188" t="s">
        <v>246</v>
      </c>
      <c r="F126" s="189" t="s">
        <v>247</v>
      </c>
      <c r="G126" s="190" t="s">
        <v>192</v>
      </c>
      <c r="H126" s="191">
        <v>5</v>
      </c>
      <c r="I126" s="192"/>
      <c r="J126" s="193">
        <f>ROUND(I126*H126,2)</f>
        <v>0</v>
      </c>
      <c r="K126" s="189" t="s">
        <v>129</v>
      </c>
      <c r="L126" s="41"/>
      <c r="M126" s="194" t="s">
        <v>1</v>
      </c>
      <c r="N126" s="195" t="s">
        <v>40</v>
      </c>
      <c r="O126" s="88"/>
      <c r="P126" s="196">
        <f>O126*H126</f>
        <v>0</v>
      </c>
      <c r="Q126" s="196">
        <v>0</v>
      </c>
      <c r="R126" s="196">
        <f>Q126*H126</f>
        <v>0</v>
      </c>
      <c r="S126" s="196">
        <v>0</v>
      </c>
      <c r="T126" s="197">
        <f>S126*H126</f>
        <v>0</v>
      </c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R126" s="198" t="s">
        <v>130</v>
      </c>
      <c r="AT126" s="198" t="s">
        <v>125</v>
      </c>
      <c r="AU126" s="198" t="s">
        <v>75</v>
      </c>
      <c r="AY126" s="14" t="s">
        <v>131</v>
      </c>
      <c r="BE126" s="199">
        <f>IF(N126="základní",J126,0)</f>
        <v>0</v>
      </c>
      <c r="BF126" s="199">
        <f>IF(N126="snížená",J126,0)</f>
        <v>0</v>
      </c>
      <c r="BG126" s="199">
        <f>IF(N126="zákl. přenesená",J126,0)</f>
        <v>0</v>
      </c>
      <c r="BH126" s="199">
        <f>IF(N126="sníž. přenesená",J126,0)</f>
        <v>0</v>
      </c>
      <c r="BI126" s="199">
        <f>IF(N126="nulová",J126,0)</f>
        <v>0</v>
      </c>
      <c r="BJ126" s="14" t="s">
        <v>83</v>
      </c>
      <c r="BK126" s="199">
        <f>ROUND(I126*H126,2)</f>
        <v>0</v>
      </c>
      <c r="BL126" s="14" t="s">
        <v>130</v>
      </c>
      <c r="BM126" s="198" t="s">
        <v>353</v>
      </c>
    </row>
    <row r="127" s="2" customFormat="1">
      <c r="A127" s="35"/>
      <c r="B127" s="36"/>
      <c r="C127" s="37"/>
      <c r="D127" s="200" t="s">
        <v>133</v>
      </c>
      <c r="E127" s="37"/>
      <c r="F127" s="201" t="s">
        <v>247</v>
      </c>
      <c r="G127" s="37"/>
      <c r="H127" s="37"/>
      <c r="I127" s="202"/>
      <c r="J127" s="37"/>
      <c r="K127" s="37"/>
      <c r="L127" s="41"/>
      <c r="M127" s="203"/>
      <c r="N127" s="204"/>
      <c r="O127" s="88"/>
      <c r="P127" s="88"/>
      <c r="Q127" s="88"/>
      <c r="R127" s="88"/>
      <c r="S127" s="88"/>
      <c r="T127" s="89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T127" s="14" t="s">
        <v>133</v>
      </c>
      <c r="AU127" s="14" t="s">
        <v>75</v>
      </c>
    </row>
    <row r="128" s="2" customFormat="1">
      <c r="A128" s="35"/>
      <c r="B128" s="36"/>
      <c r="C128" s="37"/>
      <c r="D128" s="200" t="s">
        <v>147</v>
      </c>
      <c r="E128" s="37"/>
      <c r="F128" s="205" t="s">
        <v>148</v>
      </c>
      <c r="G128" s="37"/>
      <c r="H128" s="37"/>
      <c r="I128" s="202"/>
      <c r="J128" s="37"/>
      <c r="K128" s="37"/>
      <c r="L128" s="41"/>
      <c r="M128" s="203"/>
      <c r="N128" s="204"/>
      <c r="O128" s="88"/>
      <c r="P128" s="88"/>
      <c r="Q128" s="88"/>
      <c r="R128" s="88"/>
      <c r="S128" s="88"/>
      <c r="T128" s="89"/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T128" s="14" t="s">
        <v>147</v>
      </c>
      <c r="AU128" s="14" t="s">
        <v>75</v>
      </c>
    </row>
    <row r="129" s="2" customFormat="1" ht="24.15" customHeight="1">
      <c r="A129" s="35"/>
      <c r="B129" s="36"/>
      <c r="C129" s="187" t="s">
        <v>284</v>
      </c>
      <c r="D129" s="187" t="s">
        <v>125</v>
      </c>
      <c r="E129" s="188" t="s">
        <v>285</v>
      </c>
      <c r="F129" s="189" t="s">
        <v>286</v>
      </c>
      <c r="G129" s="190" t="s">
        <v>152</v>
      </c>
      <c r="H129" s="191">
        <v>1</v>
      </c>
      <c r="I129" s="192"/>
      <c r="J129" s="193">
        <f>ROUND(I129*H129,2)</f>
        <v>0</v>
      </c>
      <c r="K129" s="189" t="s">
        <v>1</v>
      </c>
      <c r="L129" s="41"/>
      <c r="M129" s="194" t="s">
        <v>1</v>
      </c>
      <c r="N129" s="195" t="s">
        <v>40</v>
      </c>
      <c r="O129" s="88"/>
      <c r="P129" s="196">
        <f>O129*H129</f>
        <v>0</v>
      </c>
      <c r="Q129" s="196">
        <v>0</v>
      </c>
      <c r="R129" s="196">
        <f>Q129*H129</f>
        <v>0</v>
      </c>
      <c r="S129" s="196">
        <v>0</v>
      </c>
      <c r="T129" s="197">
        <f>S129*H129</f>
        <v>0</v>
      </c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R129" s="198" t="s">
        <v>130</v>
      </c>
      <c r="AT129" s="198" t="s">
        <v>125</v>
      </c>
      <c r="AU129" s="198" t="s">
        <v>75</v>
      </c>
      <c r="AY129" s="14" t="s">
        <v>131</v>
      </c>
      <c r="BE129" s="199">
        <f>IF(N129="základní",J129,0)</f>
        <v>0</v>
      </c>
      <c r="BF129" s="199">
        <f>IF(N129="snížená",J129,0)</f>
        <v>0</v>
      </c>
      <c r="BG129" s="199">
        <f>IF(N129="zákl. přenesená",J129,0)</f>
        <v>0</v>
      </c>
      <c r="BH129" s="199">
        <f>IF(N129="sníž. přenesená",J129,0)</f>
        <v>0</v>
      </c>
      <c r="BI129" s="199">
        <f>IF(N129="nulová",J129,0)</f>
        <v>0</v>
      </c>
      <c r="BJ129" s="14" t="s">
        <v>83</v>
      </c>
      <c r="BK129" s="199">
        <f>ROUND(I129*H129,2)</f>
        <v>0</v>
      </c>
      <c r="BL129" s="14" t="s">
        <v>130</v>
      </c>
      <c r="BM129" s="198" t="s">
        <v>354</v>
      </c>
    </row>
    <row r="130" s="2" customFormat="1">
      <c r="A130" s="35"/>
      <c r="B130" s="36"/>
      <c r="C130" s="37"/>
      <c r="D130" s="200" t="s">
        <v>133</v>
      </c>
      <c r="E130" s="37"/>
      <c r="F130" s="201" t="s">
        <v>286</v>
      </c>
      <c r="G130" s="37"/>
      <c r="H130" s="37"/>
      <c r="I130" s="202"/>
      <c r="J130" s="37"/>
      <c r="K130" s="37"/>
      <c r="L130" s="41"/>
      <c r="M130" s="203"/>
      <c r="N130" s="204"/>
      <c r="O130" s="88"/>
      <c r="P130" s="88"/>
      <c r="Q130" s="88"/>
      <c r="R130" s="88"/>
      <c r="S130" s="88"/>
      <c r="T130" s="89"/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T130" s="14" t="s">
        <v>133</v>
      </c>
      <c r="AU130" s="14" t="s">
        <v>75</v>
      </c>
    </row>
    <row r="131" s="2" customFormat="1">
      <c r="A131" s="35"/>
      <c r="B131" s="36"/>
      <c r="C131" s="37"/>
      <c r="D131" s="200" t="s">
        <v>147</v>
      </c>
      <c r="E131" s="37"/>
      <c r="F131" s="205" t="s">
        <v>154</v>
      </c>
      <c r="G131" s="37"/>
      <c r="H131" s="37"/>
      <c r="I131" s="202"/>
      <c r="J131" s="37"/>
      <c r="K131" s="37"/>
      <c r="L131" s="41"/>
      <c r="M131" s="203"/>
      <c r="N131" s="204"/>
      <c r="O131" s="88"/>
      <c r="P131" s="88"/>
      <c r="Q131" s="88"/>
      <c r="R131" s="88"/>
      <c r="S131" s="88"/>
      <c r="T131" s="89"/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T131" s="14" t="s">
        <v>147</v>
      </c>
      <c r="AU131" s="14" t="s">
        <v>75</v>
      </c>
    </row>
    <row r="132" s="2" customFormat="1" ht="16.5" customHeight="1">
      <c r="A132" s="35"/>
      <c r="B132" s="36"/>
      <c r="C132" s="187" t="s">
        <v>155</v>
      </c>
      <c r="D132" s="187" t="s">
        <v>125</v>
      </c>
      <c r="E132" s="188" t="s">
        <v>156</v>
      </c>
      <c r="F132" s="189" t="s">
        <v>157</v>
      </c>
      <c r="G132" s="190" t="s">
        <v>152</v>
      </c>
      <c r="H132" s="191">
        <v>2</v>
      </c>
      <c r="I132" s="192"/>
      <c r="J132" s="193">
        <f>ROUND(I132*H132,2)</f>
        <v>0</v>
      </c>
      <c r="K132" s="189" t="s">
        <v>1</v>
      </c>
      <c r="L132" s="41"/>
      <c r="M132" s="194" t="s">
        <v>1</v>
      </c>
      <c r="N132" s="195" t="s">
        <v>40</v>
      </c>
      <c r="O132" s="88"/>
      <c r="P132" s="196">
        <f>O132*H132</f>
        <v>0</v>
      </c>
      <c r="Q132" s="196">
        <v>0</v>
      </c>
      <c r="R132" s="196">
        <f>Q132*H132</f>
        <v>0</v>
      </c>
      <c r="S132" s="196">
        <v>0</v>
      </c>
      <c r="T132" s="197">
        <f>S132*H132</f>
        <v>0</v>
      </c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R132" s="198" t="s">
        <v>130</v>
      </c>
      <c r="AT132" s="198" t="s">
        <v>125</v>
      </c>
      <c r="AU132" s="198" t="s">
        <v>75</v>
      </c>
      <c r="AY132" s="14" t="s">
        <v>131</v>
      </c>
      <c r="BE132" s="199">
        <f>IF(N132="základní",J132,0)</f>
        <v>0</v>
      </c>
      <c r="BF132" s="199">
        <f>IF(N132="snížená",J132,0)</f>
        <v>0</v>
      </c>
      <c r="BG132" s="199">
        <f>IF(N132="zákl. přenesená",J132,0)</f>
        <v>0</v>
      </c>
      <c r="BH132" s="199">
        <f>IF(N132="sníž. přenesená",J132,0)</f>
        <v>0</v>
      </c>
      <c r="BI132" s="199">
        <f>IF(N132="nulová",J132,0)</f>
        <v>0</v>
      </c>
      <c r="BJ132" s="14" t="s">
        <v>83</v>
      </c>
      <c r="BK132" s="199">
        <f>ROUND(I132*H132,2)</f>
        <v>0</v>
      </c>
      <c r="BL132" s="14" t="s">
        <v>130</v>
      </c>
      <c r="BM132" s="198" t="s">
        <v>355</v>
      </c>
    </row>
    <row r="133" s="2" customFormat="1">
      <c r="A133" s="35"/>
      <c r="B133" s="36"/>
      <c r="C133" s="37"/>
      <c r="D133" s="200" t="s">
        <v>133</v>
      </c>
      <c r="E133" s="37"/>
      <c r="F133" s="201" t="s">
        <v>157</v>
      </c>
      <c r="G133" s="37"/>
      <c r="H133" s="37"/>
      <c r="I133" s="202"/>
      <c r="J133" s="37"/>
      <c r="K133" s="37"/>
      <c r="L133" s="41"/>
      <c r="M133" s="203"/>
      <c r="N133" s="204"/>
      <c r="O133" s="88"/>
      <c r="P133" s="88"/>
      <c r="Q133" s="88"/>
      <c r="R133" s="88"/>
      <c r="S133" s="88"/>
      <c r="T133" s="89"/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T133" s="14" t="s">
        <v>133</v>
      </c>
      <c r="AU133" s="14" t="s">
        <v>75</v>
      </c>
    </row>
    <row r="134" s="2" customFormat="1" ht="33" customHeight="1">
      <c r="A134" s="35"/>
      <c r="B134" s="36"/>
      <c r="C134" s="187" t="s">
        <v>159</v>
      </c>
      <c r="D134" s="187" t="s">
        <v>125</v>
      </c>
      <c r="E134" s="188" t="s">
        <v>160</v>
      </c>
      <c r="F134" s="189" t="s">
        <v>161</v>
      </c>
      <c r="G134" s="190" t="s">
        <v>152</v>
      </c>
      <c r="H134" s="191">
        <v>4</v>
      </c>
      <c r="I134" s="192"/>
      <c r="J134" s="193">
        <f>ROUND(I134*H134,2)</f>
        <v>0</v>
      </c>
      <c r="K134" s="189" t="s">
        <v>129</v>
      </c>
      <c r="L134" s="41"/>
      <c r="M134" s="194" t="s">
        <v>1</v>
      </c>
      <c r="N134" s="195" t="s">
        <v>40</v>
      </c>
      <c r="O134" s="88"/>
      <c r="P134" s="196">
        <f>O134*H134</f>
        <v>0</v>
      </c>
      <c r="Q134" s="196">
        <v>0</v>
      </c>
      <c r="R134" s="196">
        <f>Q134*H134</f>
        <v>0</v>
      </c>
      <c r="S134" s="196">
        <v>0</v>
      </c>
      <c r="T134" s="197">
        <f>S134*H134</f>
        <v>0</v>
      </c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R134" s="198" t="s">
        <v>130</v>
      </c>
      <c r="AT134" s="198" t="s">
        <v>125</v>
      </c>
      <c r="AU134" s="198" t="s">
        <v>75</v>
      </c>
      <c r="AY134" s="14" t="s">
        <v>131</v>
      </c>
      <c r="BE134" s="199">
        <f>IF(N134="základní",J134,0)</f>
        <v>0</v>
      </c>
      <c r="BF134" s="199">
        <f>IF(N134="snížená",J134,0)</f>
        <v>0</v>
      </c>
      <c r="BG134" s="199">
        <f>IF(N134="zákl. přenesená",J134,0)</f>
        <v>0</v>
      </c>
      <c r="BH134" s="199">
        <f>IF(N134="sníž. přenesená",J134,0)</f>
        <v>0</v>
      </c>
      <c r="BI134" s="199">
        <f>IF(N134="nulová",J134,0)</f>
        <v>0</v>
      </c>
      <c r="BJ134" s="14" t="s">
        <v>83</v>
      </c>
      <c r="BK134" s="199">
        <f>ROUND(I134*H134,2)</f>
        <v>0</v>
      </c>
      <c r="BL134" s="14" t="s">
        <v>130</v>
      </c>
      <c r="BM134" s="198" t="s">
        <v>356</v>
      </c>
    </row>
    <row r="135" s="2" customFormat="1">
      <c r="A135" s="35"/>
      <c r="B135" s="36"/>
      <c r="C135" s="37"/>
      <c r="D135" s="200" t="s">
        <v>133</v>
      </c>
      <c r="E135" s="37"/>
      <c r="F135" s="201" t="s">
        <v>161</v>
      </c>
      <c r="G135" s="37"/>
      <c r="H135" s="37"/>
      <c r="I135" s="202"/>
      <c r="J135" s="37"/>
      <c r="K135" s="37"/>
      <c r="L135" s="41"/>
      <c r="M135" s="203"/>
      <c r="N135" s="204"/>
      <c r="O135" s="88"/>
      <c r="P135" s="88"/>
      <c r="Q135" s="88"/>
      <c r="R135" s="88"/>
      <c r="S135" s="88"/>
      <c r="T135" s="89"/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T135" s="14" t="s">
        <v>133</v>
      </c>
      <c r="AU135" s="14" t="s">
        <v>75</v>
      </c>
    </row>
    <row r="136" s="2" customFormat="1" ht="16.5" customHeight="1">
      <c r="A136" s="35"/>
      <c r="B136" s="36"/>
      <c r="C136" s="187" t="s">
        <v>101</v>
      </c>
      <c r="D136" s="187" t="s">
        <v>125</v>
      </c>
      <c r="E136" s="188" t="s">
        <v>163</v>
      </c>
      <c r="F136" s="189" t="s">
        <v>164</v>
      </c>
      <c r="G136" s="190" t="s">
        <v>152</v>
      </c>
      <c r="H136" s="191">
        <v>2</v>
      </c>
      <c r="I136" s="192"/>
      <c r="J136" s="193">
        <f>ROUND(I136*H136,2)</f>
        <v>0</v>
      </c>
      <c r="K136" s="189" t="s">
        <v>129</v>
      </c>
      <c r="L136" s="41"/>
      <c r="M136" s="194" t="s">
        <v>1</v>
      </c>
      <c r="N136" s="195" t="s">
        <v>40</v>
      </c>
      <c r="O136" s="88"/>
      <c r="P136" s="196">
        <f>O136*H136</f>
        <v>0</v>
      </c>
      <c r="Q136" s="196">
        <v>0</v>
      </c>
      <c r="R136" s="196">
        <f>Q136*H136</f>
        <v>0</v>
      </c>
      <c r="S136" s="196">
        <v>0</v>
      </c>
      <c r="T136" s="197">
        <f>S136*H136</f>
        <v>0</v>
      </c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R136" s="198" t="s">
        <v>130</v>
      </c>
      <c r="AT136" s="198" t="s">
        <v>125</v>
      </c>
      <c r="AU136" s="198" t="s">
        <v>75</v>
      </c>
      <c r="AY136" s="14" t="s">
        <v>131</v>
      </c>
      <c r="BE136" s="199">
        <f>IF(N136="základní",J136,0)</f>
        <v>0</v>
      </c>
      <c r="BF136" s="199">
        <f>IF(N136="snížená",J136,0)</f>
        <v>0</v>
      </c>
      <c r="BG136" s="199">
        <f>IF(N136="zákl. přenesená",J136,0)</f>
        <v>0</v>
      </c>
      <c r="BH136" s="199">
        <f>IF(N136="sníž. přenesená",J136,0)</f>
        <v>0</v>
      </c>
      <c r="BI136" s="199">
        <f>IF(N136="nulová",J136,0)</f>
        <v>0</v>
      </c>
      <c r="BJ136" s="14" t="s">
        <v>83</v>
      </c>
      <c r="BK136" s="199">
        <f>ROUND(I136*H136,2)</f>
        <v>0</v>
      </c>
      <c r="BL136" s="14" t="s">
        <v>130</v>
      </c>
      <c r="BM136" s="198" t="s">
        <v>357</v>
      </c>
    </row>
    <row r="137" s="2" customFormat="1">
      <c r="A137" s="35"/>
      <c r="B137" s="36"/>
      <c r="C137" s="37"/>
      <c r="D137" s="200" t="s">
        <v>133</v>
      </c>
      <c r="E137" s="37"/>
      <c r="F137" s="201" t="s">
        <v>164</v>
      </c>
      <c r="G137" s="37"/>
      <c r="H137" s="37"/>
      <c r="I137" s="202"/>
      <c r="J137" s="37"/>
      <c r="K137" s="37"/>
      <c r="L137" s="41"/>
      <c r="M137" s="203"/>
      <c r="N137" s="204"/>
      <c r="O137" s="88"/>
      <c r="P137" s="88"/>
      <c r="Q137" s="88"/>
      <c r="R137" s="88"/>
      <c r="S137" s="88"/>
      <c r="T137" s="89"/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T137" s="14" t="s">
        <v>133</v>
      </c>
      <c r="AU137" s="14" t="s">
        <v>75</v>
      </c>
    </row>
    <row r="138" s="2" customFormat="1" ht="37.8" customHeight="1">
      <c r="A138" s="35"/>
      <c r="B138" s="36"/>
      <c r="C138" s="187" t="s">
        <v>166</v>
      </c>
      <c r="D138" s="187" t="s">
        <v>125</v>
      </c>
      <c r="E138" s="188" t="s">
        <v>167</v>
      </c>
      <c r="F138" s="189" t="s">
        <v>168</v>
      </c>
      <c r="G138" s="190" t="s">
        <v>152</v>
      </c>
      <c r="H138" s="191">
        <v>1</v>
      </c>
      <c r="I138" s="192"/>
      <c r="J138" s="193">
        <f>ROUND(I138*H138,2)</f>
        <v>0</v>
      </c>
      <c r="K138" s="189" t="s">
        <v>129</v>
      </c>
      <c r="L138" s="41"/>
      <c r="M138" s="194" t="s">
        <v>1</v>
      </c>
      <c r="N138" s="195" t="s">
        <v>40</v>
      </c>
      <c r="O138" s="88"/>
      <c r="P138" s="196">
        <f>O138*H138</f>
        <v>0</v>
      </c>
      <c r="Q138" s="196">
        <v>0</v>
      </c>
      <c r="R138" s="196">
        <f>Q138*H138</f>
        <v>0</v>
      </c>
      <c r="S138" s="196">
        <v>0</v>
      </c>
      <c r="T138" s="197">
        <f>S138*H138</f>
        <v>0</v>
      </c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R138" s="198" t="s">
        <v>130</v>
      </c>
      <c r="AT138" s="198" t="s">
        <v>125</v>
      </c>
      <c r="AU138" s="198" t="s">
        <v>75</v>
      </c>
      <c r="AY138" s="14" t="s">
        <v>131</v>
      </c>
      <c r="BE138" s="199">
        <f>IF(N138="základní",J138,0)</f>
        <v>0</v>
      </c>
      <c r="BF138" s="199">
        <f>IF(N138="snížená",J138,0)</f>
        <v>0</v>
      </c>
      <c r="BG138" s="199">
        <f>IF(N138="zákl. přenesená",J138,0)</f>
        <v>0</v>
      </c>
      <c r="BH138" s="199">
        <f>IF(N138="sníž. přenesená",J138,0)</f>
        <v>0</v>
      </c>
      <c r="BI138" s="199">
        <f>IF(N138="nulová",J138,0)</f>
        <v>0</v>
      </c>
      <c r="BJ138" s="14" t="s">
        <v>83</v>
      </c>
      <c r="BK138" s="199">
        <f>ROUND(I138*H138,2)</f>
        <v>0</v>
      </c>
      <c r="BL138" s="14" t="s">
        <v>130</v>
      </c>
      <c r="BM138" s="198" t="s">
        <v>358</v>
      </c>
    </row>
    <row r="139" s="2" customFormat="1">
      <c r="A139" s="35"/>
      <c r="B139" s="36"/>
      <c r="C139" s="37"/>
      <c r="D139" s="200" t="s">
        <v>133</v>
      </c>
      <c r="E139" s="37"/>
      <c r="F139" s="201" t="s">
        <v>168</v>
      </c>
      <c r="G139" s="37"/>
      <c r="H139" s="37"/>
      <c r="I139" s="202"/>
      <c r="J139" s="37"/>
      <c r="K139" s="37"/>
      <c r="L139" s="41"/>
      <c r="M139" s="203"/>
      <c r="N139" s="204"/>
      <c r="O139" s="88"/>
      <c r="P139" s="88"/>
      <c r="Q139" s="88"/>
      <c r="R139" s="88"/>
      <c r="S139" s="88"/>
      <c r="T139" s="89"/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T139" s="14" t="s">
        <v>133</v>
      </c>
      <c r="AU139" s="14" t="s">
        <v>75</v>
      </c>
    </row>
    <row r="140" s="2" customFormat="1" ht="21.75" customHeight="1">
      <c r="A140" s="35"/>
      <c r="B140" s="36"/>
      <c r="C140" s="187" t="s">
        <v>8</v>
      </c>
      <c r="D140" s="187" t="s">
        <v>125</v>
      </c>
      <c r="E140" s="188" t="s">
        <v>254</v>
      </c>
      <c r="F140" s="189" t="s">
        <v>255</v>
      </c>
      <c r="G140" s="190" t="s">
        <v>152</v>
      </c>
      <c r="H140" s="191">
        <v>1</v>
      </c>
      <c r="I140" s="192"/>
      <c r="J140" s="193">
        <f>ROUND(I140*H140,2)</f>
        <v>0</v>
      </c>
      <c r="K140" s="189" t="s">
        <v>129</v>
      </c>
      <c r="L140" s="41"/>
      <c r="M140" s="194" t="s">
        <v>1</v>
      </c>
      <c r="N140" s="195" t="s">
        <v>40</v>
      </c>
      <c r="O140" s="88"/>
      <c r="P140" s="196">
        <f>O140*H140</f>
        <v>0</v>
      </c>
      <c r="Q140" s="196">
        <v>0</v>
      </c>
      <c r="R140" s="196">
        <f>Q140*H140</f>
        <v>0</v>
      </c>
      <c r="S140" s="196">
        <v>0</v>
      </c>
      <c r="T140" s="197">
        <f>S140*H140</f>
        <v>0</v>
      </c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R140" s="198" t="s">
        <v>130</v>
      </c>
      <c r="AT140" s="198" t="s">
        <v>125</v>
      </c>
      <c r="AU140" s="198" t="s">
        <v>75</v>
      </c>
      <c r="AY140" s="14" t="s">
        <v>131</v>
      </c>
      <c r="BE140" s="199">
        <f>IF(N140="základní",J140,0)</f>
        <v>0</v>
      </c>
      <c r="BF140" s="199">
        <f>IF(N140="snížená",J140,0)</f>
        <v>0</v>
      </c>
      <c r="BG140" s="199">
        <f>IF(N140="zákl. přenesená",J140,0)</f>
        <v>0</v>
      </c>
      <c r="BH140" s="199">
        <f>IF(N140="sníž. přenesená",J140,0)</f>
        <v>0</v>
      </c>
      <c r="BI140" s="199">
        <f>IF(N140="nulová",J140,0)</f>
        <v>0</v>
      </c>
      <c r="BJ140" s="14" t="s">
        <v>83</v>
      </c>
      <c r="BK140" s="199">
        <f>ROUND(I140*H140,2)</f>
        <v>0</v>
      </c>
      <c r="BL140" s="14" t="s">
        <v>130</v>
      </c>
      <c r="BM140" s="198" t="s">
        <v>359</v>
      </c>
    </row>
    <row r="141" s="2" customFormat="1">
      <c r="A141" s="35"/>
      <c r="B141" s="36"/>
      <c r="C141" s="37"/>
      <c r="D141" s="200" t="s">
        <v>133</v>
      </c>
      <c r="E141" s="37"/>
      <c r="F141" s="201" t="s">
        <v>255</v>
      </c>
      <c r="G141" s="37"/>
      <c r="H141" s="37"/>
      <c r="I141" s="202"/>
      <c r="J141" s="37"/>
      <c r="K141" s="37"/>
      <c r="L141" s="41"/>
      <c r="M141" s="203"/>
      <c r="N141" s="204"/>
      <c r="O141" s="88"/>
      <c r="P141" s="88"/>
      <c r="Q141" s="88"/>
      <c r="R141" s="88"/>
      <c r="S141" s="88"/>
      <c r="T141" s="89"/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T141" s="14" t="s">
        <v>133</v>
      </c>
      <c r="AU141" s="14" t="s">
        <v>75</v>
      </c>
    </row>
    <row r="142" s="2" customFormat="1" ht="24.15" customHeight="1">
      <c r="A142" s="35"/>
      <c r="B142" s="36"/>
      <c r="C142" s="187" t="s">
        <v>174</v>
      </c>
      <c r="D142" s="187" t="s">
        <v>125</v>
      </c>
      <c r="E142" s="188" t="s">
        <v>175</v>
      </c>
      <c r="F142" s="189" t="s">
        <v>176</v>
      </c>
      <c r="G142" s="190" t="s">
        <v>152</v>
      </c>
      <c r="H142" s="191">
        <v>3</v>
      </c>
      <c r="I142" s="192"/>
      <c r="J142" s="193">
        <f>ROUND(I142*H142,2)</f>
        <v>0</v>
      </c>
      <c r="K142" s="189" t="s">
        <v>129</v>
      </c>
      <c r="L142" s="41"/>
      <c r="M142" s="194" t="s">
        <v>1</v>
      </c>
      <c r="N142" s="195" t="s">
        <v>40</v>
      </c>
      <c r="O142" s="88"/>
      <c r="P142" s="196">
        <f>O142*H142</f>
        <v>0</v>
      </c>
      <c r="Q142" s="196">
        <v>0</v>
      </c>
      <c r="R142" s="196">
        <f>Q142*H142</f>
        <v>0</v>
      </c>
      <c r="S142" s="196">
        <v>0</v>
      </c>
      <c r="T142" s="197">
        <f>S142*H142</f>
        <v>0</v>
      </c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R142" s="198" t="s">
        <v>130</v>
      </c>
      <c r="AT142" s="198" t="s">
        <v>125</v>
      </c>
      <c r="AU142" s="198" t="s">
        <v>75</v>
      </c>
      <c r="AY142" s="14" t="s">
        <v>131</v>
      </c>
      <c r="BE142" s="199">
        <f>IF(N142="základní",J142,0)</f>
        <v>0</v>
      </c>
      <c r="BF142" s="199">
        <f>IF(N142="snížená",J142,0)</f>
        <v>0</v>
      </c>
      <c r="BG142" s="199">
        <f>IF(N142="zákl. přenesená",J142,0)</f>
        <v>0</v>
      </c>
      <c r="BH142" s="199">
        <f>IF(N142="sníž. přenesená",J142,0)</f>
        <v>0</v>
      </c>
      <c r="BI142" s="199">
        <f>IF(N142="nulová",J142,0)</f>
        <v>0</v>
      </c>
      <c r="BJ142" s="14" t="s">
        <v>83</v>
      </c>
      <c r="BK142" s="199">
        <f>ROUND(I142*H142,2)</f>
        <v>0</v>
      </c>
      <c r="BL142" s="14" t="s">
        <v>130</v>
      </c>
      <c r="BM142" s="198" t="s">
        <v>360</v>
      </c>
    </row>
    <row r="143" s="2" customFormat="1">
      <c r="A143" s="35"/>
      <c r="B143" s="36"/>
      <c r="C143" s="37"/>
      <c r="D143" s="200" t="s">
        <v>133</v>
      </c>
      <c r="E143" s="37"/>
      <c r="F143" s="201" t="s">
        <v>176</v>
      </c>
      <c r="G143" s="37"/>
      <c r="H143" s="37"/>
      <c r="I143" s="202"/>
      <c r="J143" s="37"/>
      <c r="K143" s="37"/>
      <c r="L143" s="41"/>
      <c r="M143" s="203"/>
      <c r="N143" s="204"/>
      <c r="O143" s="88"/>
      <c r="P143" s="88"/>
      <c r="Q143" s="88"/>
      <c r="R143" s="88"/>
      <c r="S143" s="88"/>
      <c r="T143" s="89"/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T143" s="14" t="s">
        <v>133</v>
      </c>
      <c r="AU143" s="14" t="s">
        <v>75</v>
      </c>
    </row>
    <row r="144" s="2" customFormat="1" ht="24.15" customHeight="1">
      <c r="A144" s="35"/>
      <c r="B144" s="36"/>
      <c r="C144" s="187" t="s">
        <v>259</v>
      </c>
      <c r="D144" s="187" t="s">
        <v>125</v>
      </c>
      <c r="E144" s="188" t="s">
        <v>260</v>
      </c>
      <c r="F144" s="189" t="s">
        <v>261</v>
      </c>
      <c r="G144" s="190" t="s">
        <v>152</v>
      </c>
      <c r="H144" s="191">
        <v>1</v>
      </c>
      <c r="I144" s="192"/>
      <c r="J144" s="193">
        <f>ROUND(I144*H144,2)</f>
        <v>0</v>
      </c>
      <c r="K144" s="189" t="s">
        <v>129</v>
      </c>
      <c r="L144" s="41"/>
      <c r="M144" s="194" t="s">
        <v>1</v>
      </c>
      <c r="N144" s="195" t="s">
        <v>40</v>
      </c>
      <c r="O144" s="88"/>
      <c r="P144" s="196">
        <f>O144*H144</f>
        <v>0</v>
      </c>
      <c r="Q144" s="196">
        <v>0</v>
      </c>
      <c r="R144" s="196">
        <f>Q144*H144</f>
        <v>0</v>
      </c>
      <c r="S144" s="196">
        <v>0</v>
      </c>
      <c r="T144" s="197">
        <f>S144*H144</f>
        <v>0</v>
      </c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R144" s="198" t="s">
        <v>130</v>
      </c>
      <c r="AT144" s="198" t="s">
        <v>125</v>
      </c>
      <c r="AU144" s="198" t="s">
        <v>75</v>
      </c>
      <c r="AY144" s="14" t="s">
        <v>131</v>
      </c>
      <c r="BE144" s="199">
        <f>IF(N144="základní",J144,0)</f>
        <v>0</v>
      </c>
      <c r="BF144" s="199">
        <f>IF(N144="snížená",J144,0)</f>
        <v>0</v>
      </c>
      <c r="BG144" s="199">
        <f>IF(N144="zákl. přenesená",J144,0)</f>
        <v>0</v>
      </c>
      <c r="BH144" s="199">
        <f>IF(N144="sníž. přenesená",J144,0)</f>
        <v>0</v>
      </c>
      <c r="BI144" s="199">
        <f>IF(N144="nulová",J144,0)</f>
        <v>0</v>
      </c>
      <c r="BJ144" s="14" t="s">
        <v>83</v>
      </c>
      <c r="BK144" s="199">
        <f>ROUND(I144*H144,2)</f>
        <v>0</v>
      </c>
      <c r="BL144" s="14" t="s">
        <v>130</v>
      </c>
      <c r="BM144" s="198" t="s">
        <v>361</v>
      </c>
    </row>
    <row r="145" s="2" customFormat="1">
      <c r="A145" s="35"/>
      <c r="B145" s="36"/>
      <c r="C145" s="37"/>
      <c r="D145" s="200" t="s">
        <v>133</v>
      </c>
      <c r="E145" s="37"/>
      <c r="F145" s="201" t="s">
        <v>261</v>
      </c>
      <c r="G145" s="37"/>
      <c r="H145" s="37"/>
      <c r="I145" s="202"/>
      <c r="J145" s="37"/>
      <c r="K145" s="37"/>
      <c r="L145" s="41"/>
      <c r="M145" s="203"/>
      <c r="N145" s="204"/>
      <c r="O145" s="88"/>
      <c r="P145" s="88"/>
      <c r="Q145" s="88"/>
      <c r="R145" s="88"/>
      <c r="S145" s="88"/>
      <c r="T145" s="89"/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T145" s="14" t="s">
        <v>133</v>
      </c>
      <c r="AU145" s="14" t="s">
        <v>75</v>
      </c>
    </row>
    <row r="146" s="2" customFormat="1" ht="24.15" customHeight="1">
      <c r="A146" s="35"/>
      <c r="B146" s="36"/>
      <c r="C146" s="187" t="s">
        <v>178</v>
      </c>
      <c r="D146" s="187" t="s">
        <v>125</v>
      </c>
      <c r="E146" s="188" t="s">
        <v>179</v>
      </c>
      <c r="F146" s="189" t="s">
        <v>180</v>
      </c>
      <c r="G146" s="190" t="s">
        <v>152</v>
      </c>
      <c r="H146" s="191">
        <v>1</v>
      </c>
      <c r="I146" s="192"/>
      <c r="J146" s="193">
        <f>ROUND(I146*H146,2)</f>
        <v>0</v>
      </c>
      <c r="K146" s="189" t="s">
        <v>129</v>
      </c>
      <c r="L146" s="41"/>
      <c r="M146" s="194" t="s">
        <v>1</v>
      </c>
      <c r="N146" s="195" t="s">
        <v>40</v>
      </c>
      <c r="O146" s="88"/>
      <c r="P146" s="196">
        <f>O146*H146</f>
        <v>0</v>
      </c>
      <c r="Q146" s="196">
        <v>0</v>
      </c>
      <c r="R146" s="196">
        <f>Q146*H146</f>
        <v>0</v>
      </c>
      <c r="S146" s="196">
        <v>0</v>
      </c>
      <c r="T146" s="197">
        <f>S146*H146</f>
        <v>0</v>
      </c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R146" s="198" t="s">
        <v>130</v>
      </c>
      <c r="AT146" s="198" t="s">
        <v>125</v>
      </c>
      <c r="AU146" s="198" t="s">
        <v>75</v>
      </c>
      <c r="AY146" s="14" t="s">
        <v>131</v>
      </c>
      <c r="BE146" s="199">
        <f>IF(N146="základní",J146,0)</f>
        <v>0</v>
      </c>
      <c r="BF146" s="199">
        <f>IF(N146="snížená",J146,0)</f>
        <v>0</v>
      </c>
      <c r="BG146" s="199">
        <f>IF(N146="zákl. přenesená",J146,0)</f>
        <v>0</v>
      </c>
      <c r="BH146" s="199">
        <f>IF(N146="sníž. přenesená",J146,0)</f>
        <v>0</v>
      </c>
      <c r="BI146" s="199">
        <f>IF(N146="nulová",J146,0)</f>
        <v>0</v>
      </c>
      <c r="BJ146" s="14" t="s">
        <v>83</v>
      </c>
      <c r="BK146" s="199">
        <f>ROUND(I146*H146,2)</f>
        <v>0</v>
      </c>
      <c r="BL146" s="14" t="s">
        <v>130</v>
      </c>
      <c r="BM146" s="198" t="s">
        <v>362</v>
      </c>
    </row>
    <row r="147" s="2" customFormat="1">
      <c r="A147" s="35"/>
      <c r="B147" s="36"/>
      <c r="C147" s="37"/>
      <c r="D147" s="200" t="s">
        <v>133</v>
      </c>
      <c r="E147" s="37"/>
      <c r="F147" s="201" t="s">
        <v>180</v>
      </c>
      <c r="G147" s="37"/>
      <c r="H147" s="37"/>
      <c r="I147" s="202"/>
      <c r="J147" s="37"/>
      <c r="K147" s="37"/>
      <c r="L147" s="41"/>
      <c r="M147" s="203"/>
      <c r="N147" s="204"/>
      <c r="O147" s="88"/>
      <c r="P147" s="88"/>
      <c r="Q147" s="88"/>
      <c r="R147" s="88"/>
      <c r="S147" s="88"/>
      <c r="T147" s="89"/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T147" s="14" t="s">
        <v>133</v>
      </c>
      <c r="AU147" s="14" t="s">
        <v>75</v>
      </c>
    </row>
    <row r="148" s="2" customFormat="1" ht="37.8" customHeight="1">
      <c r="A148" s="35"/>
      <c r="B148" s="36"/>
      <c r="C148" s="187" t="s">
        <v>130</v>
      </c>
      <c r="D148" s="187" t="s">
        <v>125</v>
      </c>
      <c r="E148" s="188" t="s">
        <v>182</v>
      </c>
      <c r="F148" s="189" t="s">
        <v>183</v>
      </c>
      <c r="G148" s="190" t="s">
        <v>152</v>
      </c>
      <c r="H148" s="191">
        <v>1</v>
      </c>
      <c r="I148" s="192"/>
      <c r="J148" s="193">
        <f>ROUND(I148*H148,2)</f>
        <v>0</v>
      </c>
      <c r="K148" s="189" t="s">
        <v>129</v>
      </c>
      <c r="L148" s="41"/>
      <c r="M148" s="194" t="s">
        <v>1</v>
      </c>
      <c r="N148" s="195" t="s">
        <v>40</v>
      </c>
      <c r="O148" s="88"/>
      <c r="P148" s="196">
        <f>O148*H148</f>
        <v>0</v>
      </c>
      <c r="Q148" s="196">
        <v>0</v>
      </c>
      <c r="R148" s="196">
        <f>Q148*H148</f>
        <v>0</v>
      </c>
      <c r="S148" s="196">
        <v>0</v>
      </c>
      <c r="T148" s="197">
        <f>S148*H148</f>
        <v>0</v>
      </c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R148" s="198" t="s">
        <v>130</v>
      </c>
      <c r="AT148" s="198" t="s">
        <v>125</v>
      </c>
      <c r="AU148" s="198" t="s">
        <v>75</v>
      </c>
      <c r="AY148" s="14" t="s">
        <v>131</v>
      </c>
      <c r="BE148" s="199">
        <f>IF(N148="základní",J148,0)</f>
        <v>0</v>
      </c>
      <c r="BF148" s="199">
        <f>IF(N148="snížená",J148,0)</f>
        <v>0</v>
      </c>
      <c r="BG148" s="199">
        <f>IF(N148="zákl. přenesená",J148,0)</f>
        <v>0</v>
      </c>
      <c r="BH148" s="199">
        <f>IF(N148="sníž. přenesená",J148,0)</f>
        <v>0</v>
      </c>
      <c r="BI148" s="199">
        <f>IF(N148="nulová",J148,0)</f>
        <v>0</v>
      </c>
      <c r="BJ148" s="14" t="s">
        <v>83</v>
      </c>
      <c r="BK148" s="199">
        <f>ROUND(I148*H148,2)</f>
        <v>0</v>
      </c>
      <c r="BL148" s="14" t="s">
        <v>130</v>
      </c>
      <c r="BM148" s="198" t="s">
        <v>363</v>
      </c>
    </row>
    <row r="149" s="2" customFormat="1">
      <c r="A149" s="35"/>
      <c r="B149" s="36"/>
      <c r="C149" s="37"/>
      <c r="D149" s="200" t="s">
        <v>133</v>
      </c>
      <c r="E149" s="37"/>
      <c r="F149" s="201" t="s">
        <v>183</v>
      </c>
      <c r="G149" s="37"/>
      <c r="H149" s="37"/>
      <c r="I149" s="202"/>
      <c r="J149" s="37"/>
      <c r="K149" s="37"/>
      <c r="L149" s="41"/>
      <c r="M149" s="203"/>
      <c r="N149" s="204"/>
      <c r="O149" s="88"/>
      <c r="P149" s="88"/>
      <c r="Q149" s="88"/>
      <c r="R149" s="88"/>
      <c r="S149" s="88"/>
      <c r="T149" s="89"/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T149" s="14" t="s">
        <v>133</v>
      </c>
      <c r="AU149" s="14" t="s">
        <v>75</v>
      </c>
    </row>
    <row r="150" s="2" customFormat="1" ht="49.05" customHeight="1">
      <c r="A150" s="35"/>
      <c r="B150" s="36"/>
      <c r="C150" s="187" t="s">
        <v>185</v>
      </c>
      <c r="D150" s="187" t="s">
        <v>125</v>
      </c>
      <c r="E150" s="188" t="s">
        <v>186</v>
      </c>
      <c r="F150" s="189" t="s">
        <v>187</v>
      </c>
      <c r="G150" s="190" t="s">
        <v>152</v>
      </c>
      <c r="H150" s="191">
        <v>1</v>
      </c>
      <c r="I150" s="192"/>
      <c r="J150" s="193">
        <f>ROUND(I150*H150,2)</f>
        <v>0</v>
      </c>
      <c r="K150" s="189" t="s">
        <v>129</v>
      </c>
      <c r="L150" s="41"/>
      <c r="M150" s="194" t="s">
        <v>1</v>
      </c>
      <c r="N150" s="195" t="s">
        <v>40</v>
      </c>
      <c r="O150" s="88"/>
      <c r="P150" s="196">
        <f>O150*H150</f>
        <v>0</v>
      </c>
      <c r="Q150" s="196">
        <v>0</v>
      </c>
      <c r="R150" s="196">
        <f>Q150*H150</f>
        <v>0</v>
      </c>
      <c r="S150" s="196">
        <v>0</v>
      </c>
      <c r="T150" s="197">
        <f>S150*H150</f>
        <v>0</v>
      </c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R150" s="198" t="s">
        <v>130</v>
      </c>
      <c r="AT150" s="198" t="s">
        <v>125</v>
      </c>
      <c r="AU150" s="198" t="s">
        <v>75</v>
      </c>
      <c r="AY150" s="14" t="s">
        <v>131</v>
      </c>
      <c r="BE150" s="199">
        <f>IF(N150="základní",J150,0)</f>
        <v>0</v>
      </c>
      <c r="BF150" s="199">
        <f>IF(N150="snížená",J150,0)</f>
        <v>0</v>
      </c>
      <c r="BG150" s="199">
        <f>IF(N150="zákl. přenesená",J150,0)</f>
        <v>0</v>
      </c>
      <c r="BH150" s="199">
        <f>IF(N150="sníž. přenesená",J150,0)</f>
        <v>0</v>
      </c>
      <c r="BI150" s="199">
        <f>IF(N150="nulová",J150,0)</f>
        <v>0</v>
      </c>
      <c r="BJ150" s="14" t="s">
        <v>83</v>
      </c>
      <c r="BK150" s="199">
        <f>ROUND(I150*H150,2)</f>
        <v>0</v>
      </c>
      <c r="BL150" s="14" t="s">
        <v>130</v>
      </c>
      <c r="BM150" s="198" t="s">
        <v>364</v>
      </c>
    </row>
    <row r="151" s="2" customFormat="1">
      <c r="A151" s="35"/>
      <c r="B151" s="36"/>
      <c r="C151" s="37"/>
      <c r="D151" s="200" t="s">
        <v>133</v>
      </c>
      <c r="E151" s="37"/>
      <c r="F151" s="201" t="s">
        <v>187</v>
      </c>
      <c r="G151" s="37"/>
      <c r="H151" s="37"/>
      <c r="I151" s="202"/>
      <c r="J151" s="37"/>
      <c r="K151" s="37"/>
      <c r="L151" s="41"/>
      <c r="M151" s="203"/>
      <c r="N151" s="204"/>
      <c r="O151" s="88"/>
      <c r="P151" s="88"/>
      <c r="Q151" s="88"/>
      <c r="R151" s="88"/>
      <c r="S151" s="88"/>
      <c r="T151" s="89"/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T151" s="14" t="s">
        <v>133</v>
      </c>
      <c r="AU151" s="14" t="s">
        <v>75</v>
      </c>
    </row>
    <row r="152" s="2" customFormat="1" ht="24.15" customHeight="1">
      <c r="A152" s="35"/>
      <c r="B152" s="36"/>
      <c r="C152" s="187" t="s">
        <v>189</v>
      </c>
      <c r="D152" s="187" t="s">
        <v>125</v>
      </c>
      <c r="E152" s="188" t="s">
        <v>190</v>
      </c>
      <c r="F152" s="189" t="s">
        <v>191</v>
      </c>
      <c r="G152" s="190" t="s">
        <v>192</v>
      </c>
      <c r="H152" s="191">
        <v>15</v>
      </c>
      <c r="I152" s="192"/>
      <c r="J152" s="193">
        <f>ROUND(I152*H152,2)</f>
        <v>0</v>
      </c>
      <c r="K152" s="189" t="s">
        <v>129</v>
      </c>
      <c r="L152" s="41"/>
      <c r="M152" s="194" t="s">
        <v>1</v>
      </c>
      <c r="N152" s="195" t="s">
        <v>40</v>
      </c>
      <c r="O152" s="88"/>
      <c r="P152" s="196">
        <f>O152*H152</f>
        <v>0</v>
      </c>
      <c r="Q152" s="196">
        <v>0</v>
      </c>
      <c r="R152" s="196">
        <f>Q152*H152</f>
        <v>0</v>
      </c>
      <c r="S152" s="196">
        <v>0</v>
      </c>
      <c r="T152" s="197">
        <f>S152*H152</f>
        <v>0</v>
      </c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R152" s="198" t="s">
        <v>130</v>
      </c>
      <c r="AT152" s="198" t="s">
        <v>125</v>
      </c>
      <c r="AU152" s="198" t="s">
        <v>75</v>
      </c>
      <c r="AY152" s="14" t="s">
        <v>131</v>
      </c>
      <c r="BE152" s="199">
        <f>IF(N152="základní",J152,0)</f>
        <v>0</v>
      </c>
      <c r="BF152" s="199">
        <f>IF(N152="snížená",J152,0)</f>
        <v>0</v>
      </c>
      <c r="BG152" s="199">
        <f>IF(N152="zákl. přenesená",J152,0)</f>
        <v>0</v>
      </c>
      <c r="BH152" s="199">
        <f>IF(N152="sníž. přenesená",J152,0)</f>
        <v>0</v>
      </c>
      <c r="BI152" s="199">
        <f>IF(N152="nulová",J152,0)</f>
        <v>0</v>
      </c>
      <c r="BJ152" s="14" t="s">
        <v>83</v>
      </c>
      <c r="BK152" s="199">
        <f>ROUND(I152*H152,2)</f>
        <v>0</v>
      </c>
      <c r="BL152" s="14" t="s">
        <v>130</v>
      </c>
      <c r="BM152" s="198" t="s">
        <v>365</v>
      </c>
    </row>
    <row r="153" s="2" customFormat="1">
      <c r="A153" s="35"/>
      <c r="B153" s="36"/>
      <c r="C153" s="37"/>
      <c r="D153" s="200" t="s">
        <v>133</v>
      </c>
      <c r="E153" s="37"/>
      <c r="F153" s="201" t="s">
        <v>191</v>
      </c>
      <c r="G153" s="37"/>
      <c r="H153" s="37"/>
      <c r="I153" s="202"/>
      <c r="J153" s="37"/>
      <c r="K153" s="37"/>
      <c r="L153" s="41"/>
      <c r="M153" s="203"/>
      <c r="N153" s="204"/>
      <c r="O153" s="88"/>
      <c r="P153" s="88"/>
      <c r="Q153" s="88"/>
      <c r="R153" s="88"/>
      <c r="S153" s="88"/>
      <c r="T153" s="89"/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T153" s="14" t="s">
        <v>133</v>
      </c>
      <c r="AU153" s="14" t="s">
        <v>75</v>
      </c>
    </row>
    <row r="154" s="2" customFormat="1" ht="16.5" customHeight="1">
      <c r="A154" s="35"/>
      <c r="B154" s="36"/>
      <c r="C154" s="187" t="s">
        <v>194</v>
      </c>
      <c r="D154" s="187" t="s">
        <v>125</v>
      </c>
      <c r="E154" s="188" t="s">
        <v>195</v>
      </c>
      <c r="F154" s="189" t="s">
        <v>196</v>
      </c>
      <c r="G154" s="190" t="s">
        <v>152</v>
      </c>
      <c r="H154" s="191">
        <v>1</v>
      </c>
      <c r="I154" s="192"/>
      <c r="J154" s="193">
        <f>ROUND(I154*H154,2)</f>
        <v>0</v>
      </c>
      <c r="K154" s="189" t="s">
        <v>129</v>
      </c>
      <c r="L154" s="41"/>
      <c r="M154" s="194" t="s">
        <v>1</v>
      </c>
      <c r="N154" s="195" t="s">
        <v>40</v>
      </c>
      <c r="O154" s="88"/>
      <c r="P154" s="196">
        <f>O154*H154</f>
        <v>0</v>
      </c>
      <c r="Q154" s="196">
        <v>0</v>
      </c>
      <c r="R154" s="196">
        <f>Q154*H154</f>
        <v>0</v>
      </c>
      <c r="S154" s="196">
        <v>0</v>
      </c>
      <c r="T154" s="197">
        <f>S154*H154</f>
        <v>0</v>
      </c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R154" s="198" t="s">
        <v>130</v>
      </c>
      <c r="AT154" s="198" t="s">
        <v>125</v>
      </c>
      <c r="AU154" s="198" t="s">
        <v>75</v>
      </c>
      <c r="AY154" s="14" t="s">
        <v>131</v>
      </c>
      <c r="BE154" s="199">
        <f>IF(N154="základní",J154,0)</f>
        <v>0</v>
      </c>
      <c r="BF154" s="199">
        <f>IF(N154="snížená",J154,0)</f>
        <v>0</v>
      </c>
      <c r="BG154" s="199">
        <f>IF(N154="zákl. přenesená",J154,0)</f>
        <v>0</v>
      </c>
      <c r="BH154" s="199">
        <f>IF(N154="sníž. přenesená",J154,0)</f>
        <v>0</v>
      </c>
      <c r="BI154" s="199">
        <f>IF(N154="nulová",J154,0)</f>
        <v>0</v>
      </c>
      <c r="BJ154" s="14" t="s">
        <v>83</v>
      </c>
      <c r="BK154" s="199">
        <f>ROUND(I154*H154,2)</f>
        <v>0</v>
      </c>
      <c r="BL154" s="14" t="s">
        <v>130</v>
      </c>
      <c r="BM154" s="198" t="s">
        <v>366</v>
      </c>
    </row>
    <row r="155" s="2" customFormat="1">
      <c r="A155" s="35"/>
      <c r="B155" s="36"/>
      <c r="C155" s="37"/>
      <c r="D155" s="200" t="s">
        <v>133</v>
      </c>
      <c r="E155" s="37"/>
      <c r="F155" s="201" t="s">
        <v>196</v>
      </c>
      <c r="G155" s="37"/>
      <c r="H155" s="37"/>
      <c r="I155" s="202"/>
      <c r="J155" s="37"/>
      <c r="K155" s="37"/>
      <c r="L155" s="41"/>
      <c r="M155" s="203"/>
      <c r="N155" s="204"/>
      <c r="O155" s="88"/>
      <c r="P155" s="88"/>
      <c r="Q155" s="88"/>
      <c r="R155" s="88"/>
      <c r="S155" s="88"/>
      <c r="T155" s="89"/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T155" s="14" t="s">
        <v>133</v>
      </c>
      <c r="AU155" s="14" t="s">
        <v>75</v>
      </c>
    </row>
    <row r="156" s="2" customFormat="1" ht="16.5" customHeight="1">
      <c r="A156" s="35"/>
      <c r="B156" s="36"/>
      <c r="C156" s="187" t="s">
        <v>198</v>
      </c>
      <c r="D156" s="187" t="s">
        <v>125</v>
      </c>
      <c r="E156" s="188" t="s">
        <v>199</v>
      </c>
      <c r="F156" s="189" t="s">
        <v>200</v>
      </c>
      <c r="G156" s="190" t="s">
        <v>201</v>
      </c>
      <c r="H156" s="191">
        <v>1</v>
      </c>
      <c r="I156" s="192"/>
      <c r="J156" s="193">
        <f>ROUND(I156*H156,2)</f>
        <v>0</v>
      </c>
      <c r="K156" s="189" t="s">
        <v>129</v>
      </c>
      <c r="L156" s="41"/>
      <c r="M156" s="194" t="s">
        <v>1</v>
      </c>
      <c r="N156" s="195" t="s">
        <v>40</v>
      </c>
      <c r="O156" s="88"/>
      <c r="P156" s="196">
        <f>O156*H156</f>
        <v>0</v>
      </c>
      <c r="Q156" s="196">
        <v>0</v>
      </c>
      <c r="R156" s="196">
        <f>Q156*H156</f>
        <v>0</v>
      </c>
      <c r="S156" s="196">
        <v>0</v>
      </c>
      <c r="T156" s="197">
        <f>S156*H156</f>
        <v>0</v>
      </c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R156" s="198" t="s">
        <v>130</v>
      </c>
      <c r="AT156" s="198" t="s">
        <v>125</v>
      </c>
      <c r="AU156" s="198" t="s">
        <v>75</v>
      </c>
      <c r="AY156" s="14" t="s">
        <v>131</v>
      </c>
      <c r="BE156" s="199">
        <f>IF(N156="základní",J156,0)</f>
        <v>0</v>
      </c>
      <c r="BF156" s="199">
        <f>IF(N156="snížená",J156,0)</f>
        <v>0</v>
      </c>
      <c r="BG156" s="199">
        <f>IF(N156="zákl. přenesená",J156,0)</f>
        <v>0</v>
      </c>
      <c r="BH156" s="199">
        <f>IF(N156="sníž. přenesená",J156,0)</f>
        <v>0</v>
      </c>
      <c r="BI156" s="199">
        <f>IF(N156="nulová",J156,0)</f>
        <v>0</v>
      </c>
      <c r="BJ156" s="14" t="s">
        <v>83</v>
      </c>
      <c r="BK156" s="199">
        <f>ROUND(I156*H156,2)</f>
        <v>0</v>
      </c>
      <c r="BL156" s="14" t="s">
        <v>130</v>
      </c>
      <c r="BM156" s="198" t="s">
        <v>367</v>
      </c>
    </row>
    <row r="157" s="2" customFormat="1">
      <c r="A157" s="35"/>
      <c r="B157" s="36"/>
      <c r="C157" s="37"/>
      <c r="D157" s="200" t="s">
        <v>133</v>
      </c>
      <c r="E157" s="37"/>
      <c r="F157" s="201" t="s">
        <v>200</v>
      </c>
      <c r="G157" s="37"/>
      <c r="H157" s="37"/>
      <c r="I157" s="202"/>
      <c r="J157" s="37"/>
      <c r="K157" s="37"/>
      <c r="L157" s="41"/>
      <c r="M157" s="203"/>
      <c r="N157" s="204"/>
      <c r="O157" s="88"/>
      <c r="P157" s="88"/>
      <c r="Q157" s="88"/>
      <c r="R157" s="88"/>
      <c r="S157" s="88"/>
      <c r="T157" s="89"/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T157" s="14" t="s">
        <v>133</v>
      </c>
      <c r="AU157" s="14" t="s">
        <v>75</v>
      </c>
    </row>
    <row r="158" s="2" customFormat="1" ht="24.15" customHeight="1">
      <c r="A158" s="35"/>
      <c r="B158" s="36"/>
      <c r="C158" s="187" t="s">
        <v>7</v>
      </c>
      <c r="D158" s="187" t="s">
        <v>125</v>
      </c>
      <c r="E158" s="188" t="s">
        <v>203</v>
      </c>
      <c r="F158" s="189" t="s">
        <v>204</v>
      </c>
      <c r="G158" s="190" t="s">
        <v>201</v>
      </c>
      <c r="H158" s="191">
        <v>1</v>
      </c>
      <c r="I158" s="192"/>
      <c r="J158" s="193">
        <f>ROUND(I158*H158,2)</f>
        <v>0</v>
      </c>
      <c r="K158" s="189" t="s">
        <v>129</v>
      </c>
      <c r="L158" s="41"/>
      <c r="M158" s="194" t="s">
        <v>1</v>
      </c>
      <c r="N158" s="195" t="s">
        <v>40</v>
      </c>
      <c r="O158" s="88"/>
      <c r="P158" s="196">
        <f>O158*H158</f>
        <v>0</v>
      </c>
      <c r="Q158" s="196">
        <v>0</v>
      </c>
      <c r="R158" s="196">
        <f>Q158*H158</f>
        <v>0</v>
      </c>
      <c r="S158" s="196">
        <v>0</v>
      </c>
      <c r="T158" s="197">
        <f>S158*H158</f>
        <v>0</v>
      </c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R158" s="198" t="s">
        <v>130</v>
      </c>
      <c r="AT158" s="198" t="s">
        <v>125</v>
      </c>
      <c r="AU158" s="198" t="s">
        <v>75</v>
      </c>
      <c r="AY158" s="14" t="s">
        <v>131</v>
      </c>
      <c r="BE158" s="199">
        <f>IF(N158="základní",J158,0)</f>
        <v>0</v>
      </c>
      <c r="BF158" s="199">
        <f>IF(N158="snížená",J158,0)</f>
        <v>0</v>
      </c>
      <c r="BG158" s="199">
        <f>IF(N158="zákl. přenesená",J158,0)</f>
        <v>0</v>
      </c>
      <c r="BH158" s="199">
        <f>IF(N158="sníž. přenesená",J158,0)</f>
        <v>0</v>
      </c>
      <c r="BI158" s="199">
        <f>IF(N158="nulová",J158,0)</f>
        <v>0</v>
      </c>
      <c r="BJ158" s="14" t="s">
        <v>83</v>
      </c>
      <c r="BK158" s="199">
        <f>ROUND(I158*H158,2)</f>
        <v>0</v>
      </c>
      <c r="BL158" s="14" t="s">
        <v>130</v>
      </c>
      <c r="BM158" s="198" t="s">
        <v>368</v>
      </c>
    </row>
    <row r="159" s="2" customFormat="1">
      <c r="A159" s="35"/>
      <c r="B159" s="36"/>
      <c r="C159" s="37"/>
      <c r="D159" s="200" t="s">
        <v>133</v>
      </c>
      <c r="E159" s="37"/>
      <c r="F159" s="201" t="s">
        <v>204</v>
      </c>
      <c r="G159" s="37"/>
      <c r="H159" s="37"/>
      <c r="I159" s="202"/>
      <c r="J159" s="37"/>
      <c r="K159" s="37"/>
      <c r="L159" s="41"/>
      <c r="M159" s="203"/>
      <c r="N159" s="204"/>
      <c r="O159" s="88"/>
      <c r="P159" s="88"/>
      <c r="Q159" s="88"/>
      <c r="R159" s="88"/>
      <c r="S159" s="88"/>
      <c r="T159" s="89"/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T159" s="14" t="s">
        <v>133</v>
      </c>
      <c r="AU159" s="14" t="s">
        <v>75</v>
      </c>
    </row>
    <row r="160" s="2" customFormat="1" ht="16.5" customHeight="1">
      <c r="A160" s="35"/>
      <c r="B160" s="36"/>
      <c r="C160" s="187" t="s">
        <v>206</v>
      </c>
      <c r="D160" s="187" t="s">
        <v>125</v>
      </c>
      <c r="E160" s="188" t="s">
        <v>207</v>
      </c>
      <c r="F160" s="189" t="s">
        <v>208</v>
      </c>
      <c r="G160" s="190" t="s">
        <v>152</v>
      </c>
      <c r="H160" s="191">
        <v>1</v>
      </c>
      <c r="I160" s="192"/>
      <c r="J160" s="193">
        <f>ROUND(I160*H160,2)</f>
        <v>0</v>
      </c>
      <c r="K160" s="189" t="s">
        <v>129</v>
      </c>
      <c r="L160" s="41"/>
      <c r="M160" s="194" t="s">
        <v>1</v>
      </c>
      <c r="N160" s="195" t="s">
        <v>40</v>
      </c>
      <c r="O160" s="88"/>
      <c r="P160" s="196">
        <f>O160*H160</f>
        <v>0</v>
      </c>
      <c r="Q160" s="196">
        <v>0</v>
      </c>
      <c r="R160" s="196">
        <f>Q160*H160</f>
        <v>0</v>
      </c>
      <c r="S160" s="196">
        <v>0</v>
      </c>
      <c r="T160" s="197">
        <f>S160*H160</f>
        <v>0</v>
      </c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R160" s="198" t="s">
        <v>130</v>
      </c>
      <c r="AT160" s="198" t="s">
        <v>125</v>
      </c>
      <c r="AU160" s="198" t="s">
        <v>75</v>
      </c>
      <c r="AY160" s="14" t="s">
        <v>131</v>
      </c>
      <c r="BE160" s="199">
        <f>IF(N160="základní",J160,0)</f>
        <v>0</v>
      </c>
      <c r="BF160" s="199">
        <f>IF(N160="snížená",J160,0)</f>
        <v>0</v>
      </c>
      <c r="BG160" s="199">
        <f>IF(N160="zákl. přenesená",J160,0)</f>
        <v>0</v>
      </c>
      <c r="BH160" s="199">
        <f>IF(N160="sníž. přenesená",J160,0)</f>
        <v>0</v>
      </c>
      <c r="BI160" s="199">
        <f>IF(N160="nulová",J160,0)</f>
        <v>0</v>
      </c>
      <c r="BJ160" s="14" t="s">
        <v>83</v>
      </c>
      <c r="BK160" s="199">
        <f>ROUND(I160*H160,2)</f>
        <v>0</v>
      </c>
      <c r="BL160" s="14" t="s">
        <v>130</v>
      </c>
      <c r="BM160" s="198" t="s">
        <v>369</v>
      </c>
    </row>
    <row r="161" s="2" customFormat="1">
      <c r="A161" s="35"/>
      <c r="B161" s="36"/>
      <c r="C161" s="37"/>
      <c r="D161" s="200" t="s">
        <v>133</v>
      </c>
      <c r="E161" s="37"/>
      <c r="F161" s="201" t="s">
        <v>208</v>
      </c>
      <c r="G161" s="37"/>
      <c r="H161" s="37"/>
      <c r="I161" s="202"/>
      <c r="J161" s="37"/>
      <c r="K161" s="37"/>
      <c r="L161" s="41"/>
      <c r="M161" s="203"/>
      <c r="N161" s="204"/>
      <c r="O161" s="88"/>
      <c r="P161" s="88"/>
      <c r="Q161" s="88"/>
      <c r="R161" s="88"/>
      <c r="S161" s="88"/>
      <c r="T161" s="89"/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T161" s="14" t="s">
        <v>133</v>
      </c>
      <c r="AU161" s="14" t="s">
        <v>75</v>
      </c>
    </row>
    <row r="162" s="2" customFormat="1" ht="24.15" customHeight="1">
      <c r="A162" s="35"/>
      <c r="B162" s="36"/>
      <c r="C162" s="187" t="s">
        <v>210</v>
      </c>
      <c r="D162" s="187" t="s">
        <v>125</v>
      </c>
      <c r="E162" s="188" t="s">
        <v>211</v>
      </c>
      <c r="F162" s="189" t="s">
        <v>212</v>
      </c>
      <c r="G162" s="190" t="s">
        <v>152</v>
      </c>
      <c r="H162" s="191">
        <v>3</v>
      </c>
      <c r="I162" s="192"/>
      <c r="J162" s="193">
        <f>ROUND(I162*H162,2)</f>
        <v>0</v>
      </c>
      <c r="K162" s="189" t="s">
        <v>129</v>
      </c>
      <c r="L162" s="41"/>
      <c r="M162" s="194" t="s">
        <v>1</v>
      </c>
      <c r="N162" s="195" t="s">
        <v>40</v>
      </c>
      <c r="O162" s="88"/>
      <c r="P162" s="196">
        <f>O162*H162</f>
        <v>0</v>
      </c>
      <c r="Q162" s="196">
        <v>0</v>
      </c>
      <c r="R162" s="196">
        <f>Q162*H162</f>
        <v>0</v>
      </c>
      <c r="S162" s="196">
        <v>0</v>
      </c>
      <c r="T162" s="197">
        <f>S162*H162</f>
        <v>0</v>
      </c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R162" s="198" t="s">
        <v>130</v>
      </c>
      <c r="AT162" s="198" t="s">
        <v>125</v>
      </c>
      <c r="AU162" s="198" t="s">
        <v>75</v>
      </c>
      <c r="AY162" s="14" t="s">
        <v>131</v>
      </c>
      <c r="BE162" s="199">
        <f>IF(N162="základní",J162,0)</f>
        <v>0</v>
      </c>
      <c r="BF162" s="199">
        <f>IF(N162="snížená",J162,0)</f>
        <v>0</v>
      </c>
      <c r="BG162" s="199">
        <f>IF(N162="zákl. přenesená",J162,0)</f>
        <v>0</v>
      </c>
      <c r="BH162" s="199">
        <f>IF(N162="sníž. přenesená",J162,0)</f>
        <v>0</v>
      </c>
      <c r="BI162" s="199">
        <f>IF(N162="nulová",J162,0)</f>
        <v>0</v>
      </c>
      <c r="BJ162" s="14" t="s">
        <v>83</v>
      </c>
      <c r="BK162" s="199">
        <f>ROUND(I162*H162,2)</f>
        <v>0</v>
      </c>
      <c r="BL162" s="14" t="s">
        <v>130</v>
      </c>
      <c r="BM162" s="198" t="s">
        <v>370</v>
      </c>
    </row>
    <row r="163" s="2" customFormat="1">
      <c r="A163" s="35"/>
      <c r="B163" s="36"/>
      <c r="C163" s="37"/>
      <c r="D163" s="200" t="s">
        <v>133</v>
      </c>
      <c r="E163" s="37"/>
      <c r="F163" s="201" t="s">
        <v>212</v>
      </c>
      <c r="G163" s="37"/>
      <c r="H163" s="37"/>
      <c r="I163" s="202"/>
      <c r="J163" s="37"/>
      <c r="K163" s="37"/>
      <c r="L163" s="41"/>
      <c r="M163" s="203"/>
      <c r="N163" s="204"/>
      <c r="O163" s="88"/>
      <c r="P163" s="88"/>
      <c r="Q163" s="88"/>
      <c r="R163" s="88"/>
      <c r="S163" s="88"/>
      <c r="T163" s="89"/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T163" s="14" t="s">
        <v>133</v>
      </c>
      <c r="AU163" s="14" t="s">
        <v>75</v>
      </c>
    </row>
    <row r="164" s="2" customFormat="1">
      <c r="A164" s="35"/>
      <c r="B164" s="36"/>
      <c r="C164" s="37"/>
      <c r="D164" s="200" t="s">
        <v>147</v>
      </c>
      <c r="E164" s="37"/>
      <c r="F164" s="205" t="s">
        <v>214</v>
      </c>
      <c r="G164" s="37"/>
      <c r="H164" s="37"/>
      <c r="I164" s="202"/>
      <c r="J164" s="37"/>
      <c r="K164" s="37"/>
      <c r="L164" s="41"/>
      <c r="M164" s="203"/>
      <c r="N164" s="204"/>
      <c r="O164" s="88"/>
      <c r="P164" s="88"/>
      <c r="Q164" s="88"/>
      <c r="R164" s="88"/>
      <c r="S164" s="88"/>
      <c r="T164" s="89"/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T164" s="14" t="s">
        <v>147</v>
      </c>
      <c r="AU164" s="14" t="s">
        <v>75</v>
      </c>
    </row>
    <row r="165" s="2" customFormat="1" ht="24.15" customHeight="1">
      <c r="A165" s="35"/>
      <c r="B165" s="36"/>
      <c r="C165" s="187" t="s">
        <v>215</v>
      </c>
      <c r="D165" s="187" t="s">
        <v>125</v>
      </c>
      <c r="E165" s="188" t="s">
        <v>216</v>
      </c>
      <c r="F165" s="189" t="s">
        <v>217</v>
      </c>
      <c r="G165" s="190" t="s">
        <v>128</v>
      </c>
      <c r="H165" s="191">
        <v>1</v>
      </c>
      <c r="I165" s="192"/>
      <c r="J165" s="193">
        <f>ROUND(I165*H165,2)</f>
        <v>0</v>
      </c>
      <c r="K165" s="189" t="s">
        <v>129</v>
      </c>
      <c r="L165" s="41"/>
      <c r="M165" s="194" t="s">
        <v>1</v>
      </c>
      <c r="N165" s="195" t="s">
        <v>40</v>
      </c>
      <c r="O165" s="88"/>
      <c r="P165" s="196">
        <f>O165*H165</f>
        <v>0</v>
      </c>
      <c r="Q165" s="196">
        <v>0</v>
      </c>
      <c r="R165" s="196">
        <f>Q165*H165</f>
        <v>0</v>
      </c>
      <c r="S165" s="196">
        <v>0</v>
      </c>
      <c r="T165" s="197">
        <f>S165*H165</f>
        <v>0</v>
      </c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R165" s="198" t="s">
        <v>218</v>
      </c>
      <c r="AT165" s="198" t="s">
        <v>125</v>
      </c>
      <c r="AU165" s="198" t="s">
        <v>75</v>
      </c>
      <c r="AY165" s="14" t="s">
        <v>131</v>
      </c>
      <c r="BE165" s="199">
        <f>IF(N165="základní",J165,0)</f>
        <v>0</v>
      </c>
      <c r="BF165" s="199">
        <f>IF(N165="snížená",J165,0)</f>
        <v>0</v>
      </c>
      <c r="BG165" s="199">
        <f>IF(N165="zákl. přenesená",J165,0)</f>
        <v>0</v>
      </c>
      <c r="BH165" s="199">
        <f>IF(N165="sníž. přenesená",J165,0)</f>
        <v>0</v>
      </c>
      <c r="BI165" s="199">
        <f>IF(N165="nulová",J165,0)</f>
        <v>0</v>
      </c>
      <c r="BJ165" s="14" t="s">
        <v>83</v>
      </c>
      <c r="BK165" s="199">
        <f>ROUND(I165*H165,2)</f>
        <v>0</v>
      </c>
      <c r="BL165" s="14" t="s">
        <v>218</v>
      </c>
      <c r="BM165" s="198" t="s">
        <v>371</v>
      </c>
    </row>
    <row r="166" s="2" customFormat="1">
      <c r="A166" s="35"/>
      <c r="B166" s="36"/>
      <c r="C166" s="37"/>
      <c r="D166" s="200" t="s">
        <v>133</v>
      </c>
      <c r="E166" s="37"/>
      <c r="F166" s="201" t="s">
        <v>217</v>
      </c>
      <c r="G166" s="37"/>
      <c r="H166" s="37"/>
      <c r="I166" s="202"/>
      <c r="J166" s="37"/>
      <c r="K166" s="37"/>
      <c r="L166" s="41"/>
      <c r="M166" s="203"/>
      <c r="N166" s="204"/>
      <c r="O166" s="88"/>
      <c r="P166" s="88"/>
      <c r="Q166" s="88"/>
      <c r="R166" s="88"/>
      <c r="S166" s="88"/>
      <c r="T166" s="89"/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T166" s="14" t="s">
        <v>133</v>
      </c>
      <c r="AU166" s="14" t="s">
        <v>75</v>
      </c>
    </row>
    <row r="167" s="2" customFormat="1" ht="24.15" customHeight="1">
      <c r="A167" s="35"/>
      <c r="B167" s="36"/>
      <c r="C167" s="187" t="s">
        <v>220</v>
      </c>
      <c r="D167" s="187" t="s">
        <v>125</v>
      </c>
      <c r="E167" s="188" t="s">
        <v>221</v>
      </c>
      <c r="F167" s="189" t="s">
        <v>222</v>
      </c>
      <c r="G167" s="190" t="s">
        <v>128</v>
      </c>
      <c r="H167" s="191">
        <v>1</v>
      </c>
      <c r="I167" s="192"/>
      <c r="J167" s="193">
        <f>ROUND(I167*H167,2)</f>
        <v>0</v>
      </c>
      <c r="K167" s="189" t="s">
        <v>129</v>
      </c>
      <c r="L167" s="41"/>
      <c r="M167" s="194" t="s">
        <v>1</v>
      </c>
      <c r="N167" s="195" t="s">
        <v>40</v>
      </c>
      <c r="O167" s="88"/>
      <c r="P167" s="196">
        <f>O167*H167</f>
        <v>0</v>
      </c>
      <c r="Q167" s="196">
        <v>0</v>
      </c>
      <c r="R167" s="196">
        <f>Q167*H167</f>
        <v>0</v>
      </c>
      <c r="S167" s="196">
        <v>0</v>
      </c>
      <c r="T167" s="197">
        <f>S167*H167</f>
        <v>0</v>
      </c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R167" s="198" t="s">
        <v>130</v>
      </c>
      <c r="AT167" s="198" t="s">
        <v>125</v>
      </c>
      <c r="AU167" s="198" t="s">
        <v>75</v>
      </c>
      <c r="AY167" s="14" t="s">
        <v>131</v>
      </c>
      <c r="BE167" s="199">
        <f>IF(N167="základní",J167,0)</f>
        <v>0</v>
      </c>
      <c r="BF167" s="199">
        <f>IF(N167="snížená",J167,0)</f>
        <v>0</v>
      </c>
      <c r="BG167" s="199">
        <f>IF(N167="zákl. přenesená",J167,0)</f>
        <v>0</v>
      </c>
      <c r="BH167" s="199">
        <f>IF(N167="sníž. přenesená",J167,0)</f>
        <v>0</v>
      </c>
      <c r="BI167" s="199">
        <f>IF(N167="nulová",J167,0)</f>
        <v>0</v>
      </c>
      <c r="BJ167" s="14" t="s">
        <v>83</v>
      </c>
      <c r="BK167" s="199">
        <f>ROUND(I167*H167,2)</f>
        <v>0</v>
      </c>
      <c r="BL167" s="14" t="s">
        <v>130</v>
      </c>
      <c r="BM167" s="198" t="s">
        <v>372</v>
      </c>
    </row>
    <row r="168" s="2" customFormat="1">
      <c r="A168" s="35"/>
      <c r="B168" s="36"/>
      <c r="C168" s="37"/>
      <c r="D168" s="200" t="s">
        <v>133</v>
      </c>
      <c r="E168" s="37"/>
      <c r="F168" s="201" t="s">
        <v>222</v>
      </c>
      <c r="G168" s="37"/>
      <c r="H168" s="37"/>
      <c r="I168" s="202"/>
      <c r="J168" s="37"/>
      <c r="K168" s="37"/>
      <c r="L168" s="41"/>
      <c r="M168" s="203"/>
      <c r="N168" s="204"/>
      <c r="O168" s="88"/>
      <c r="P168" s="88"/>
      <c r="Q168" s="88"/>
      <c r="R168" s="88"/>
      <c r="S168" s="88"/>
      <c r="T168" s="89"/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T168" s="14" t="s">
        <v>133</v>
      </c>
      <c r="AU168" s="14" t="s">
        <v>75</v>
      </c>
    </row>
    <row r="169" s="2" customFormat="1" ht="16.5" customHeight="1">
      <c r="A169" s="35"/>
      <c r="B169" s="36"/>
      <c r="C169" s="187" t="s">
        <v>224</v>
      </c>
      <c r="D169" s="187" t="s">
        <v>125</v>
      </c>
      <c r="E169" s="188" t="s">
        <v>225</v>
      </c>
      <c r="F169" s="189" t="s">
        <v>226</v>
      </c>
      <c r="G169" s="190" t="s">
        <v>128</v>
      </c>
      <c r="H169" s="191">
        <v>1</v>
      </c>
      <c r="I169" s="192"/>
      <c r="J169" s="193">
        <f>ROUND(I169*H169,2)</f>
        <v>0</v>
      </c>
      <c r="K169" s="189" t="s">
        <v>129</v>
      </c>
      <c r="L169" s="41"/>
      <c r="M169" s="194" t="s">
        <v>1</v>
      </c>
      <c r="N169" s="195" t="s">
        <v>40</v>
      </c>
      <c r="O169" s="88"/>
      <c r="P169" s="196">
        <f>O169*H169</f>
        <v>0</v>
      </c>
      <c r="Q169" s="196">
        <v>0</v>
      </c>
      <c r="R169" s="196">
        <f>Q169*H169</f>
        <v>0</v>
      </c>
      <c r="S169" s="196">
        <v>0</v>
      </c>
      <c r="T169" s="197">
        <f>S169*H169</f>
        <v>0</v>
      </c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R169" s="198" t="s">
        <v>130</v>
      </c>
      <c r="AT169" s="198" t="s">
        <v>125</v>
      </c>
      <c r="AU169" s="198" t="s">
        <v>75</v>
      </c>
      <c r="AY169" s="14" t="s">
        <v>131</v>
      </c>
      <c r="BE169" s="199">
        <f>IF(N169="základní",J169,0)</f>
        <v>0</v>
      </c>
      <c r="BF169" s="199">
        <f>IF(N169="snížená",J169,0)</f>
        <v>0</v>
      </c>
      <c r="BG169" s="199">
        <f>IF(N169="zákl. přenesená",J169,0)</f>
        <v>0</v>
      </c>
      <c r="BH169" s="199">
        <f>IF(N169="sníž. přenesená",J169,0)</f>
        <v>0</v>
      </c>
      <c r="BI169" s="199">
        <f>IF(N169="nulová",J169,0)</f>
        <v>0</v>
      </c>
      <c r="BJ169" s="14" t="s">
        <v>83</v>
      </c>
      <c r="BK169" s="199">
        <f>ROUND(I169*H169,2)</f>
        <v>0</v>
      </c>
      <c r="BL169" s="14" t="s">
        <v>130</v>
      </c>
      <c r="BM169" s="198" t="s">
        <v>373</v>
      </c>
    </row>
    <row r="170" s="2" customFormat="1">
      <c r="A170" s="35"/>
      <c r="B170" s="36"/>
      <c r="C170" s="37"/>
      <c r="D170" s="200" t="s">
        <v>133</v>
      </c>
      <c r="E170" s="37"/>
      <c r="F170" s="201" t="s">
        <v>226</v>
      </c>
      <c r="G170" s="37"/>
      <c r="H170" s="37"/>
      <c r="I170" s="202"/>
      <c r="J170" s="37"/>
      <c r="K170" s="37"/>
      <c r="L170" s="41"/>
      <c r="M170" s="203"/>
      <c r="N170" s="204"/>
      <c r="O170" s="88"/>
      <c r="P170" s="88"/>
      <c r="Q170" s="88"/>
      <c r="R170" s="88"/>
      <c r="S170" s="88"/>
      <c r="T170" s="89"/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T170" s="14" t="s">
        <v>133</v>
      </c>
      <c r="AU170" s="14" t="s">
        <v>75</v>
      </c>
    </row>
    <row r="171" s="2" customFormat="1" ht="24.15" customHeight="1">
      <c r="A171" s="35"/>
      <c r="B171" s="36"/>
      <c r="C171" s="187" t="s">
        <v>228</v>
      </c>
      <c r="D171" s="187" t="s">
        <v>125</v>
      </c>
      <c r="E171" s="188" t="s">
        <v>229</v>
      </c>
      <c r="F171" s="189" t="s">
        <v>230</v>
      </c>
      <c r="G171" s="190" t="s">
        <v>128</v>
      </c>
      <c r="H171" s="191">
        <v>1</v>
      </c>
      <c r="I171" s="192"/>
      <c r="J171" s="193">
        <f>ROUND(I171*H171,2)</f>
        <v>0</v>
      </c>
      <c r="K171" s="189" t="s">
        <v>129</v>
      </c>
      <c r="L171" s="41"/>
      <c r="M171" s="194" t="s">
        <v>1</v>
      </c>
      <c r="N171" s="195" t="s">
        <v>40</v>
      </c>
      <c r="O171" s="88"/>
      <c r="P171" s="196">
        <f>O171*H171</f>
        <v>0</v>
      </c>
      <c r="Q171" s="196">
        <v>0</v>
      </c>
      <c r="R171" s="196">
        <f>Q171*H171</f>
        <v>0</v>
      </c>
      <c r="S171" s="196">
        <v>0</v>
      </c>
      <c r="T171" s="197">
        <f>S171*H171</f>
        <v>0</v>
      </c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R171" s="198" t="s">
        <v>218</v>
      </c>
      <c r="AT171" s="198" t="s">
        <v>125</v>
      </c>
      <c r="AU171" s="198" t="s">
        <v>75</v>
      </c>
      <c r="AY171" s="14" t="s">
        <v>131</v>
      </c>
      <c r="BE171" s="199">
        <f>IF(N171="základní",J171,0)</f>
        <v>0</v>
      </c>
      <c r="BF171" s="199">
        <f>IF(N171="snížená",J171,0)</f>
        <v>0</v>
      </c>
      <c r="BG171" s="199">
        <f>IF(N171="zákl. přenesená",J171,0)</f>
        <v>0</v>
      </c>
      <c r="BH171" s="199">
        <f>IF(N171="sníž. přenesená",J171,0)</f>
        <v>0</v>
      </c>
      <c r="BI171" s="199">
        <f>IF(N171="nulová",J171,0)</f>
        <v>0</v>
      </c>
      <c r="BJ171" s="14" t="s">
        <v>83</v>
      </c>
      <c r="BK171" s="199">
        <f>ROUND(I171*H171,2)</f>
        <v>0</v>
      </c>
      <c r="BL171" s="14" t="s">
        <v>218</v>
      </c>
      <c r="BM171" s="198" t="s">
        <v>374</v>
      </c>
    </row>
    <row r="172" s="2" customFormat="1">
      <c r="A172" s="35"/>
      <c r="B172" s="36"/>
      <c r="C172" s="37"/>
      <c r="D172" s="200" t="s">
        <v>133</v>
      </c>
      <c r="E172" s="37"/>
      <c r="F172" s="201" t="s">
        <v>230</v>
      </c>
      <c r="G172" s="37"/>
      <c r="H172" s="37"/>
      <c r="I172" s="202"/>
      <c r="J172" s="37"/>
      <c r="K172" s="37"/>
      <c r="L172" s="41"/>
      <c r="M172" s="203"/>
      <c r="N172" s="204"/>
      <c r="O172" s="88"/>
      <c r="P172" s="88"/>
      <c r="Q172" s="88"/>
      <c r="R172" s="88"/>
      <c r="S172" s="88"/>
      <c r="T172" s="89"/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T172" s="14" t="s">
        <v>133</v>
      </c>
      <c r="AU172" s="14" t="s">
        <v>75</v>
      </c>
    </row>
    <row r="173" s="2" customFormat="1" ht="16.5" customHeight="1">
      <c r="A173" s="35"/>
      <c r="B173" s="36"/>
      <c r="C173" s="187" t="s">
        <v>232</v>
      </c>
      <c r="D173" s="187" t="s">
        <v>125</v>
      </c>
      <c r="E173" s="188" t="s">
        <v>233</v>
      </c>
      <c r="F173" s="189" t="s">
        <v>234</v>
      </c>
      <c r="G173" s="190" t="s">
        <v>128</v>
      </c>
      <c r="H173" s="191">
        <v>1</v>
      </c>
      <c r="I173" s="192"/>
      <c r="J173" s="193">
        <f>ROUND(I173*H173,2)</f>
        <v>0</v>
      </c>
      <c r="K173" s="189" t="s">
        <v>129</v>
      </c>
      <c r="L173" s="41"/>
      <c r="M173" s="194" t="s">
        <v>1</v>
      </c>
      <c r="N173" s="195" t="s">
        <v>40</v>
      </c>
      <c r="O173" s="88"/>
      <c r="P173" s="196">
        <f>O173*H173</f>
        <v>0</v>
      </c>
      <c r="Q173" s="196">
        <v>0</v>
      </c>
      <c r="R173" s="196">
        <f>Q173*H173</f>
        <v>0</v>
      </c>
      <c r="S173" s="196">
        <v>0</v>
      </c>
      <c r="T173" s="197">
        <f>S173*H173</f>
        <v>0</v>
      </c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R173" s="198" t="s">
        <v>218</v>
      </c>
      <c r="AT173" s="198" t="s">
        <v>125</v>
      </c>
      <c r="AU173" s="198" t="s">
        <v>75</v>
      </c>
      <c r="AY173" s="14" t="s">
        <v>131</v>
      </c>
      <c r="BE173" s="199">
        <f>IF(N173="základní",J173,0)</f>
        <v>0</v>
      </c>
      <c r="BF173" s="199">
        <f>IF(N173="snížená",J173,0)</f>
        <v>0</v>
      </c>
      <c r="BG173" s="199">
        <f>IF(N173="zákl. přenesená",J173,0)</f>
        <v>0</v>
      </c>
      <c r="BH173" s="199">
        <f>IF(N173="sníž. přenesená",J173,0)</f>
        <v>0</v>
      </c>
      <c r="BI173" s="199">
        <f>IF(N173="nulová",J173,0)</f>
        <v>0</v>
      </c>
      <c r="BJ173" s="14" t="s">
        <v>83</v>
      </c>
      <c r="BK173" s="199">
        <f>ROUND(I173*H173,2)</f>
        <v>0</v>
      </c>
      <c r="BL173" s="14" t="s">
        <v>218</v>
      </c>
      <c r="BM173" s="198" t="s">
        <v>375</v>
      </c>
    </row>
    <row r="174" s="2" customFormat="1">
      <c r="A174" s="35"/>
      <c r="B174" s="36"/>
      <c r="C174" s="37"/>
      <c r="D174" s="200" t="s">
        <v>133</v>
      </c>
      <c r="E174" s="37"/>
      <c r="F174" s="201" t="s">
        <v>234</v>
      </c>
      <c r="G174" s="37"/>
      <c r="H174" s="37"/>
      <c r="I174" s="202"/>
      <c r="J174" s="37"/>
      <c r="K174" s="37"/>
      <c r="L174" s="41"/>
      <c r="M174" s="203"/>
      <c r="N174" s="204"/>
      <c r="O174" s="88"/>
      <c r="P174" s="88"/>
      <c r="Q174" s="88"/>
      <c r="R174" s="88"/>
      <c r="S174" s="88"/>
      <c r="T174" s="89"/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T174" s="14" t="s">
        <v>133</v>
      </c>
      <c r="AU174" s="14" t="s">
        <v>75</v>
      </c>
    </row>
    <row r="175" s="2" customFormat="1" ht="16.5" customHeight="1">
      <c r="A175" s="35"/>
      <c r="B175" s="36"/>
      <c r="C175" s="187" t="s">
        <v>236</v>
      </c>
      <c r="D175" s="187" t="s">
        <v>125</v>
      </c>
      <c r="E175" s="188" t="s">
        <v>237</v>
      </c>
      <c r="F175" s="189" t="s">
        <v>238</v>
      </c>
      <c r="G175" s="190" t="s">
        <v>128</v>
      </c>
      <c r="H175" s="191">
        <v>1</v>
      </c>
      <c r="I175" s="192"/>
      <c r="J175" s="193">
        <f>ROUND(I175*H175,2)</f>
        <v>0</v>
      </c>
      <c r="K175" s="189" t="s">
        <v>129</v>
      </c>
      <c r="L175" s="41"/>
      <c r="M175" s="194" t="s">
        <v>1</v>
      </c>
      <c r="N175" s="195" t="s">
        <v>40</v>
      </c>
      <c r="O175" s="88"/>
      <c r="P175" s="196">
        <f>O175*H175</f>
        <v>0</v>
      </c>
      <c r="Q175" s="196">
        <v>0</v>
      </c>
      <c r="R175" s="196">
        <f>Q175*H175</f>
        <v>0</v>
      </c>
      <c r="S175" s="196">
        <v>0</v>
      </c>
      <c r="T175" s="197">
        <f>S175*H175</f>
        <v>0</v>
      </c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R175" s="198" t="s">
        <v>218</v>
      </c>
      <c r="AT175" s="198" t="s">
        <v>125</v>
      </c>
      <c r="AU175" s="198" t="s">
        <v>75</v>
      </c>
      <c r="AY175" s="14" t="s">
        <v>131</v>
      </c>
      <c r="BE175" s="199">
        <f>IF(N175="základní",J175,0)</f>
        <v>0</v>
      </c>
      <c r="BF175" s="199">
        <f>IF(N175="snížená",J175,0)</f>
        <v>0</v>
      </c>
      <c r="BG175" s="199">
        <f>IF(N175="zákl. přenesená",J175,0)</f>
        <v>0</v>
      </c>
      <c r="BH175" s="199">
        <f>IF(N175="sníž. přenesená",J175,0)</f>
        <v>0</v>
      </c>
      <c r="BI175" s="199">
        <f>IF(N175="nulová",J175,0)</f>
        <v>0</v>
      </c>
      <c r="BJ175" s="14" t="s">
        <v>83</v>
      </c>
      <c r="BK175" s="199">
        <f>ROUND(I175*H175,2)</f>
        <v>0</v>
      </c>
      <c r="BL175" s="14" t="s">
        <v>218</v>
      </c>
      <c r="BM175" s="198" t="s">
        <v>376</v>
      </c>
    </row>
    <row r="176" s="2" customFormat="1">
      <c r="A176" s="35"/>
      <c r="B176" s="36"/>
      <c r="C176" s="37"/>
      <c r="D176" s="200" t="s">
        <v>133</v>
      </c>
      <c r="E176" s="37"/>
      <c r="F176" s="201" t="s">
        <v>238</v>
      </c>
      <c r="G176" s="37"/>
      <c r="H176" s="37"/>
      <c r="I176" s="202"/>
      <c r="J176" s="37"/>
      <c r="K176" s="37"/>
      <c r="L176" s="41"/>
      <c r="M176" s="206"/>
      <c r="N176" s="207"/>
      <c r="O176" s="208"/>
      <c r="P176" s="208"/>
      <c r="Q176" s="208"/>
      <c r="R176" s="208"/>
      <c r="S176" s="208"/>
      <c r="T176" s="209"/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T176" s="14" t="s">
        <v>133</v>
      </c>
      <c r="AU176" s="14" t="s">
        <v>75</v>
      </c>
    </row>
    <row r="177" s="2" customFormat="1" ht="6.96" customHeight="1">
      <c r="A177" s="35"/>
      <c r="B177" s="63"/>
      <c r="C177" s="64"/>
      <c r="D177" s="64"/>
      <c r="E177" s="64"/>
      <c r="F177" s="64"/>
      <c r="G177" s="64"/>
      <c r="H177" s="64"/>
      <c r="I177" s="64"/>
      <c r="J177" s="64"/>
      <c r="K177" s="64"/>
      <c r="L177" s="41"/>
      <c r="M177" s="35"/>
      <c r="O177" s="35"/>
      <c r="P177" s="35"/>
      <c r="Q177" s="35"/>
      <c r="R177" s="35"/>
      <c r="S177" s="35"/>
      <c r="T177" s="35"/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</row>
  </sheetData>
  <sheetProtection sheet="1" autoFilter="0" formatColumns="0" formatRows="0" objects="1" scenarios="1" spinCount="100000" saltValue="P4uiAr/9kvAWhZ1Lz0abRNuSjQX1nMNi0HBhKNExill4ItG0yobUJZ5xyeFQWt8u7Bc3psIFDuKdl4casPY42w==" hashValue="XnhnFqSy8sdaLmNyyKREH1zDndB2NyCsC7BdSL1t4u1rqX0Ict9/mbmG7vAXiZW3OQbKWQPG/vXT9LynvYbg7w==" algorithmName="SHA-512" password="CC35"/>
  <autoFilter ref="C115:K176"/>
  <mergeCells count="9">
    <mergeCell ref="E7:H7"/>
    <mergeCell ref="E9:H9"/>
    <mergeCell ref="E18:H18"/>
    <mergeCell ref="E27:H27"/>
    <mergeCell ref="E85:H85"/>
    <mergeCell ref="E87:H87"/>
    <mergeCell ref="E106:H106"/>
    <mergeCell ref="E108:H108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4" t="s">
        <v>100</v>
      </c>
    </row>
    <row r="3" s="1" customFormat="1" ht="6.96" customHeight="1">
      <c r="B3" s="133"/>
      <c r="C3" s="134"/>
      <c r="D3" s="134"/>
      <c r="E3" s="134"/>
      <c r="F3" s="134"/>
      <c r="G3" s="134"/>
      <c r="H3" s="134"/>
      <c r="I3" s="134"/>
      <c r="J3" s="134"/>
      <c r="K3" s="134"/>
      <c r="L3" s="17"/>
      <c r="AT3" s="14" t="s">
        <v>85</v>
      </c>
    </row>
    <row r="4" s="1" customFormat="1" ht="24.96" customHeight="1">
      <c r="B4" s="17"/>
      <c r="D4" s="135" t="s">
        <v>104</v>
      </c>
      <c r="L4" s="17"/>
      <c r="M4" s="136" t="s">
        <v>10</v>
      </c>
      <c r="AT4" s="14" t="s">
        <v>4</v>
      </c>
    </row>
    <row r="5" s="1" customFormat="1" ht="6.96" customHeight="1">
      <c r="B5" s="17"/>
      <c r="L5" s="17"/>
    </row>
    <row r="6" s="1" customFormat="1" ht="12" customHeight="1">
      <c r="B6" s="17"/>
      <c r="D6" s="137" t="s">
        <v>16</v>
      </c>
      <c r="L6" s="17"/>
    </row>
    <row r="7" s="1" customFormat="1" ht="16.5" customHeight="1">
      <c r="B7" s="17"/>
      <c r="E7" s="138" t="str">
        <f>'Rekapitulace stavby'!K6</f>
        <v>OPTAK - Zlínský kraj</v>
      </c>
      <c r="F7" s="137"/>
      <c r="G7" s="137"/>
      <c r="H7" s="137"/>
      <c r="L7" s="17"/>
    </row>
    <row r="8" s="2" customFormat="1" ht="12" customHeight="1">
      <c r="A8" s="35"/>
      <c r="B8" s="41"/>
      <c r="C8" s="35"/>
      <c r="D8" s="137" t="s">
        <v>105</v>
      </c>
      <c r="E8" s="35"/>
      <c r="F8" s="35"/>
      <c r="G8" s="35"/>
      <c r="H8" s="35"/>
      <c r="I8" s="35"/>
      <c r="J8" s="35"/>
      <c r="K8" s="35"/>
      <c r="L8" s="60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="2" customFormat="1" ht="16.5" customHeight="1">
      <c r="A9" s="35"/>
      <c r="B9" s="41"/>
      <c r="C9" s="35"/>
      <c r="D9" s="35"/>
      <c r="E9" s="139" t="s">
        <v>377</v>
      </c>
      <c r="F9" s="35"/>
      <c r="G9" s="35"/>
      <c r="H9" s="35"/>
      <c r="I9" s="35"/>
      <c r="J9" s="35"/>
      <c r="K9" s="35"/>
      <c r="L9" s="60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="2" customFormat="1">
      <c r="A10" s="35"/>
      <c r="B10" s="41"/>
      <c r="C10" s="35"/>
      <c r="D10" s="35"/>
      <c r="E10" s="35"/>
      <c r="F10" s="35"/>
      <c r="G10" s="35"/>
      <c r="H10" s="35"/>
      <c r="I10" s="35"/>
      <c r="J10" s="35"/>
      <c r="K10" s="35"/>
      <c r="L10" s="60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="2" customFormat="1" ht="12" customHeight="1">
      <c r="A11" s="35"/>
      <c r="B11" s="41"/>
      <c r="C11" s="35"/>
      <c r="D11" s="137" t="s">
        <v>18</v>
      </c>
      <c r="E11" s="35"/>
      <c r="F11" s="140" t="s">
        <v>1</v>
      </c>
      <c r="G11" s="35"/>
      <c r="H11" s="35"/>
      <c r="I11" s="137" t="s">
        <v>19</v>
      </c>
      <c r="J11" s="140" t="s">
        <v>1</v>
      </c>
      <c r="K11" s="35"/>
      <c r="L11" s="60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="2" customFormat="1" ht="12" customHeight="1">
      <c r="A12" s="35"/>
      <c r="B12" s="41"/>
      <c r="C12" s="35"/>
      <c r="D12" s="137" t="s">
        <v>20</v>
      </c>
      <c r="E12" s="35"/>
      <c r="F12" s="140" t="s">
        <v>21</v>
      </c>
      <c r="G12" s="35"/>
      <c r="H12" s="35"/>
      <c r="I12" s="137" t="s">
        <v>22</v>
      </c>
      <c r="J12" s="141" t="str">
        <f>'Rekapitulace stavby'!AN8</f>
        <v>10. 12. 2024</v>
      </c>
      <c r="K12" s="35"/>
      <c r="L12" s="60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="2" customFormat="1" ht="10.8" customHeight="1">
      <c r="A13" s="35"/>
      <c r="B13" s="41"/>
      <c r="C13" s="35"/>
      <c r="D13" s="35"/>
      <c r="E13" s="35"/>
      <c r="F13" s="35"/>
      <c r="G13" s="35"/>
      <c r="H13" s="35"/>
      <c r="I13" s="35"/>
      <c r="J13" s="35"/>
      <c r="K13" s="35"/>
      <c r="L13" s="60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="2" customFormat="1" ht="12" customHeight="1">
      <c r="A14" s="35"/>
      <c r="B14" s="41"/>
      <c r="C14" s="35"/>
      <c r="D14" s="137" t="s">
        <v>24</v>
      </c>
      <c r="E14" s="35"/>
      <c r="F14" s="35"/>
      <c r="G14" s="35"/>
      <c r="H14" s="35"/>
      <c r="I14" s="137" t="s">
        <v>25</v>
      </c>
      <c r="J14" s="140" t="s">
        <v>1</v>
      </c>
      <c r="K14" s="35"/>
      <c r="L14" s="60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="2" customFormat="1" ht="18" customHeight="1">
      <c r="A15" s="35"/>
      <c r="B15" s="41"/>
      <c r="C15" s="35"/>
      <c r="D15" s="35"/>
      <c r="E15" s="140" t="s">
        <v>26</v>
      </c>
      <c r="F15" s="35"/>
      <c r="G15" s="35"/>
      <c r="H15" s="35"/>
      <c r="I15" s="137" t="s">
        <v>27</v>
      </c>
      <c r="J15" s="140" t="s">
        <v>1</v>
      </c>
      <c r="K15" s="35"/>
      <c r="L15" s="60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="2" customFormat="1" ht="6.96" customHeight="1">
      <c r="A16" s="35"/>
      <c r="B16" s="41"/>
      <c r="C16" s="35"/>
      <c r="D16" s="35"/>
      <c r="E16" s="35"/>
      <c r="F16" s="35"/>
      <c r="G16" s="35"/>
      <c r="H16" s="35"/>
      <c r="I16" s="35"/>
      <c r="J16" s="35"/>
      <c r="K16" s="35"/>
      <c r="L16" s="60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="2" customFormat="1" ht="12" customHeight="1">
      <c r="A17" s="35"/>
      <c r="B17" s="41"/>
      <c r="C17" s="35"/>
      <c r="D17" s="137" t="s">
        <v>28</v>
      </c>
      <c r="E17" s="35"/>
      <c r="F17" s="35"/>
      <c r="G17" s="35"/>
      <c r="H17" s="35"/>
      <c r="I17" s="137" t="s">
        <v>25</v>
      </c>
      <c r="J17" s="30" t="str">
        <f>'Rekapitulace stavby'!AN13</f>
        <v>Vyplň údaj</v>
      </c>
      <c r="K17" s="35"/>
      <c r="L17" s="60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="2" customFormat="1" ht="18" customHeight="1">
      <c r="A18" s="35"/>
      <c r="B18" s="41"/>
      <c r="C18" s="35"/>
      <c r="D18" s="35"/>
      <c r="E18" s="30" t="str">
        <f>'Rekapitulace stavby'!E14</f>
        <v>Vyplň údaj</v>
      </c>
      <c r="F18" s="140"/>
      <c r="G18" s="140"/>
      <c r="H18" s="140"/>
      <c r="I18" s="137" t="s">
        <v>27</v>
      </c>
      <c r="J18" s="30" t="str">
        <f>'Rekapitulace stavby'!AN14</f>
        <v>Vyplň údaj</v>
      </c>
      <c r="K18" s="35"/>
      <c r="L18" s="60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="2" customFormat="1" ht="6.96" customHeight="1">
      <c r="A19" s="35"/>
      <c r="B19" s="41"/>
      <c r="C19" s="35"/>
      <c r="D19" s="35"/>
      <c r="E19" s="35"/>
      <c r="F19" s="35"/>
      <c r="G19" s="35"/>
      <c r="H19" s="35"/>
      <c r="I19" s="35"/>
      <c r="J19" s="35"/>
      <c r="K19" s="35"/>
      <c r="L19" s="60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="2" customFormat="1" ht="12" customHeight="1">
      <c r="A20" s="35"/>
      <c r="B20" s="41"/>
      <c r="C20" s="35"/>
      <c r="D20" s="137" t="s">
        <v>30</v>
      </c>
      <c r="E20" s="35"/>
      <c r="F20" s="35"/>
      <c r="G20" s="35"/>
      <c r="H20" s="35"/>
      <c r="I20" s="137" t="s">
        <v>25</v>
      </c>
      <c r="J20" s="140" t="s">
        <v>1</v>
      </c>
      <c r="K20" s="35"/>
      <c r="L20" s="60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="2" customFormat="1" ht="18" customHeight="1">
      <c r="A21" s="35"/>
      <c r="B21" s="41"/>
      <c r="C21" s="35"/>
      <c r="D21" s="35"/>
      <c r="E21" s="140" t="s">
        <v>26</v>
      </c>
      <c r="F21" s="35"/>
      <c r="G21" s="35"/>
      <c r="H21" s="35"/>
      <c r="I21" s="137" t="s">
        <v>27</v>
      </c>
      <c r="J21" s="140" t="s">
        <v>1</v>
      </c>
      <c r="K21" s="35"/>
      <c r="L21" s="60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="2" customFormat="1" ht="6.96" customHeight="1">
      <c r="A22" s="35"/>
      <c r="B22" s="41"/>
      <c r="C22" s="35"/>
      <c r="D22" s="35"/>
      <c r="E22" s="35"/>
      <c r="F22" s="35"/>
      <c r="G22" s="35"/>
      <c r="H22" s="35"/>
      <c r="I22" s="35"/>
      <c r="J22" s="35"/>
      <c r="K22" s="35"/>
      <c r="L22" s="60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="2" customFormat="1" ht="12" customHeight="1">
      <c r="A23" s="35"/>
      <c r="B23" s="41"/>
      <c r="C23" s="35"/>
      <c r="D23" s="137" t="s">
        <v>32</v>
      </c>
      <c r="E23" s="35"/>
      <c r="F23" s="35"/>
      <c r="G23" s="35"/>
      <c r="H23" s="35"/>
      <c r="I23" s="137" t="s">
        <v>25</v>
      </c>
      <c r="J23" s="140" t="s">
        <v>1</v>
      </c>
      <c r="K23" s="35"/>
      <c r="L23" s="60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="2" customFormat="1" ht="18" customHeight="1">
      <c r="A24" s="35"/>
      <c r="B24" s="41"/>
      <c r="C24" s="35"/>
      <c r="D24" s="35"/>
      <c r="E24" s="140" t="s">
        <v>33</v>
      </c>
      <c r="F24" s="35"/>
      <c r="G24" s="35"/>
      <c r="H24" s="35"/>
      <c r="I24" s="137" t="s">
        <v>27</v>
      </c>
      <c r="J24" s="140" t="s">
        <v>1</v>
      </c>
      <c r="K24" s="35"/>
      <c r="L24" s="60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="2" customFormat="1" ht="6.96" customHeight="1">
      <c r="A25" s="35"/>
      <c r="B25" s="41"/>
      <c r="C25" s="35"/>
      <c r="D25" s="35"/>
      <c r="E25" s="35"/>
      <c r="F25" s="35"/>
      <c r="G25" s="35"/>
      <c r="H25" s="35"/>
      <c r="I25" s="35"/>
      <c r="J25" s="35"/>
      <c r="K25" s="35"/>
      <c r="L25" s="60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="2" customFormat="1" ht="12" customHeight="1">
      <c r="A26" s="35"/>
      <c r="B26" s="41"/>
      <c r="C26" s="35"/>
      <c r="D26" s="137" t="s">
        <v>34</v>
      </c>
      <c r="E26" s="35"/>
      <c r="F26" s="35"/>
      <c r="G26" s="35"/>
      <c r="H26" s="35"/>
      <c r="I26" s="35"/>
      <c r="J26" s="35"/>
      <c r="K26" s="35"/>
      <c r="L26" s="60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="8" customFormat="1" ht="16.5" customHeight="1">
      <c r="A27" s="142"/>
      <c r="B27" s="143"/>
      <c r="C27" s="142"/>
      <c r="D27" s="142"/>
      <c r="E27" s="144" t="s">
        <v>1</v>
      </c>
      <c r="F27" s="144"/>
      <c r="G27" s="144"/>
      <c r="H27" s="144"/>
      <c r="I27" s="142"/>
      <c r="J27" s="142"/>
      <c r="K27" s="142"/>
      <c r="L27" s="145"/>
      <c r="S27" s="142"/>
      <c r="T27" s="142"/>
      <c r="U27" s="142"/>
      <c r="V27" s="142"/>
      <c r="W27" s="142"/>
      <c r="X27" s="142"/>
      <c r="Y27" s="142"/>
      <c r="Z27" s="142"/>
      <c r="AA27" s="142"/>
      <c r="AB27" s="142"/>
      <c r="AC27" s="142"/>
      <c r="AD27" s="142"/>
      <c r="AE27" s="142"/>
    </row>
    <row r="28" s="2" customFormat="1" ht="6.96" customHeight="1">
      <c r="A28" s="35"/>
      <c r="B28" s="41"/>
      <c r="C28" s="35"/>
      <c r="D28" s="35"/>
      <c r="E28" s="35"/>
      <c r="F28" s="35"/>
      <c r="G28" s="35"/>
      <c r="H28" s="35"/>
      <c r="I28" s="35"/>
      <c r="J28" s="35"/>
      <c r="K28" s="35"/>
      <c r="L28" s="60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="2" customFormat="1" ht="6.96" customHeight="1">
      <c r="A29" s="35"/>
      <c r="B29" s="41"/>
      <c r="C29" s="35"/>
      <c r="D29" s="146"/>
      <c r="E29" s="146"/>
      <c r="F29" s="146"/>
      <c r="G29" s="146"/>
      <c r="H29" s="146"/>
      <c r="I29" s="146"/>
      <c r="J29" s="146"/>
      <c r="K29" s="146"/>
      <c r="L29" s="60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="2" customFormat="1" ht="25.44" customHeight="1">
      <c r="A30" s="35"/>
      <c r="B30" s="41"/>
      <c r="C30" s="35"/>
      <c r="D30" s="147" t="s">
        <v>35</v>
      </c>
      <c r="E30" s="35"/>
      <c r="F30" s="35"/>
      <c r="G30" s="35"/>
      <c r="H30" s="35"/>
      <c r="I30" s="35"/>
      <c r="J30" s="148">
        <f>ROUND(J116, 2)</f>
        <v>0</v>
      </c>
      <c r="K30" s="35"/>
      <c r="L30" s="60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="2" customFormat="1" ht="6.96" customHeight="1">
      <c r="A31" s="35"/>
      <c r="B31" s="41"/>
      <c r="C31" s="35"/>
      <c r="D31" s="146"/>
      <c r="E31" s="146"/>
      <c r="F31" s="146"/>
      <c r="G31" s="146"/>
      <c r="H31" s="146"/>
      <c r="I31" s="146"/>
      <c r="J31" s="146"/>
      <c r="K31" s="146"/>
      <c r="L31" s="60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="2" customFormat="1" ht="14.4" customHeight="1">
      <c r="A32" s="35"/>
      <c r="B32" s="41"/>
      <c r="C32" s="35"/>
      <c r="D32" s="35"/>
      <c r="E32" s="35"/>
      <c r="F32" s="149" t="s">
        <v>37</v>
      </c>
      <c r="G32" s="35"/>
      <c r="H32" s="35"/>
      <c r="I32" s="149" t="s">
        <v>36</v>
      </c>
      <c r="J32" s="149" t="s">
        <v>38</v>
      </c>
      <c r="K32" s="35"/>
      <c r="L32" s="60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="2" customFormat="1" ht="14.4" customHeight="1">
      <c r="A33" s="35"/>
      <c r="B33" s="41"/>
      <c r="C33" s="35"/>
      <c r="D33" s="150" t="s">
        <v>39</v>
      </c>
      <c r="E33" s="137" t="s">
        <v>40</v>
      </c>
      <c r="F33" s="151">
        <f>ROUND((SUM(BE116:BE176)),  2)</f>
        <v>0</v>
      </c>
      <c r="G33" s="35"/>
      <c r="H33" s="35"/>
      <c r="I33" s="152">
        <v>0.20999999999999999</v>
      </c>
      <c r="J33" s="151">
        <f>ROUND(((SUM(BE116:BE176))*I33),  2)</f>
        <v>0</v>
      </c>
      <c r="K33" s="35"/>
      <c r="L33" s="60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="2" customFormat="1" ht="14.4" customHeight="1">
      <c r="A34" s="35"/>
      <c r="B34" s="41"/>
      <c r="C34" s="35"/>
      <c r="D34" s="35"/>
      <c r="E34" s="137" t="s">
        <v>41</v>
      </c>
      <c r="F34" s="151">
        <f>ROUND((SUM(BF116:BF176)),  2)</f>
        <v>0</v>
      </c>
      <c r="G34" s="35"/>
      <c r="H34" s="35"/>
      <c r="I34" s="152">
        <v>0.12</v>
      </c>
      <c r="J34" s="151">
        <f>ROUND(((SUM(BF116:BF176))*I34),  2)</f>
        <v>0</v>
      </c>
      <c r="K34" s="35"/>
      <c r="L34" s="60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hidden="1" s="2" customFormat="1" ht="14.4" customHeight="1">
      <c r="A35" s="35"/>
      <c r="B35" s="41"/>
      <c r="C35" s="35"/>
      <c r="D35" s="35"/>
      <c r="E35" s="137" t="s">
        <v>42</v>
      </c>
      <c r="F35" s="151">
        <f>ROUND((SUM(BG116:BG176)),  2)</f>
        <v>0</v>
      </c>
      <c r="G35" s="35"/>
      <c r="H35" s="35"/>
      <c r="I35" s="152">
        <v>0.20999999999999999</v>
      </c>
      <c r="J35" s="151">
        <f>0</f>
        <v>0</v>
      </c>
      <c r="K35" s="35"/>
      <c r="L35" s="60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hidden="1" s="2" customFormat="1" ht="14.4" customHeight="1">
      <c r="A36" s="35"/>
      <c r="B36" s="41"/>
      <c r="C36" s="35"/>
      <c r="D36" s="35"/>
      <c r="E36" s="137" t="s">
        <v>43</v>
      </c>
      <c r="F36" s="151">
        <f>ROUND((SUM(BH116:BH176)),  2)</f>
        <v>0</v>
      </c>
      <c r="G36" s="35"/>
      <c r="H36" s="35"/>
      <c r="I36" s="152">
        <v>0.12</v>
      </c>
      <c r="J36" s="151">
        <f>0</f>
        <v>0</v>
      </c>
      <c r="K36" s="35"/>
      <c r="L36" s="60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hidden="1" s="2" customFormat="1" ht="14.4" customHeight="1">
      <c r="A37" s="35"/>
      <c r="B37" s="41"/>
      <c r="C37" s="35"/>
      <c r="D37" s="35"/>
      <c r="E37" s="137" t="s">
        <v>44</v>
      </c>
      <c r="F37" s="151">
        <f>ROUND((SUM(BI116:BI176)),  2)</f>
        <v>0</v>
      </c>
      <c r="G37" s="35"/>
      <c r="H37" s="35"/>
      <c r="I37" s="152">
        <v>0</v>
      </c>
      <c r="J37" s="151">
        <f>0</f>
        <v>0</v>
      </c>
      <c r="K37" s="35"/>
      <c r="L37" s="60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="2" customFormat="1" ht="6.96" customHeight="1">
      <c r="A38" s="35"/>
      <c r="B38" s="41"/>
      <c r="C38" s="35"/>
      <c r="D38" s="35"/>
      <c r="E38" s="35"/>
      <c r="F38" s="35"/>
      <c r="G38" s="35"/>
      <c r="H38" s="35"/>
      <c r="I38" s="35"/>
      <c r="J38" s="35"/>
      <c r="K38" s="35"/>
      <c r="L38" s="60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="2" customFormat="1" ht="25.44" customHeight="1">
      <c r="A39" s="35"/>
      <c r="B39" s="41"/>
      <c r="C39" s="153"/>
      <c r="D39" s="154" t="s">
        <v>45</v>
      </c>
      <c r="E39" s="155"/>
      <c r="F39" s="155"/>
      <c r="G39" s="156" t="s">
        <v>46</v>
      </c>
      <c r="H39" s="157" t="s">
        <v>47</v>
      </c>
      <c r="I39" s="155"/>
      <c r="J39" s="158">
        <f>SUM(J30:J37)</f>
        <v>0</v>
      </c>
      <c r="K39" s="159"/>
      <c r="L39" s="60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="2" customFormat="1" ht="14.4" customHeight="1">
      <c r="A40" s="35"/>
      <c r="B40" s="41"/>
      <c r="C40" s="35"/>
      <c r="D40" s="35"/>
      <c r="E40" s="35"/>
      <c r="F40" s="35"/>
      <c r="G40" s="35"/>
      <c r="H40" s="35"/>
      <c r="I40" s="35"/>
      <c r="J40" s="35"/>
      <c r="K40" s="35"/>
      <c r="L40" s="60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="1" customFormat="1" ht="14.4" customHeight="1">
      <c r="B41" s="17"/>
      <c r="L41" s="17"/>
    </row>
    <row r="42" s="1" customFormat="1" ht="14.4" customHeight="1">
      <c r="B42" s="17"/>
      <c r="L42" s="17"/>
    </row>
    <row r="43" s="1" customFormat="1" ht="14.4" customHeight="1">
      <c r="B43" s="17"/>
      <c r="L43" s="17"/>
    </row>
    <row r="44" s="1" customFormat="1" ht="14.4" customHeight="1">
      <c r="B44" s="17"/>
      <c r="L44" s="17"/>
    </row>
    <row r="45" s="1" customFormat="1" ht="14.4" customHeight="1">
      <c r="B45" s="17"/>
      <c r="L45" s="17"/>
    </row>
    <row r="46" s="1" customFormat="1" ht="14.4" customHeight="1">
      <c r="B46" s="17"/>
      <c r="L46" s="17"/>
    </row>
    <row r="47" s="1" customFormat="1" ht="14.4" customHeight="1">
      <c r="B47" s="17"/>
      <c r="L47" s="17"/>
    </row>
    <row r="48" s="1" customFormat="1" ht="14.4" customHeight="1">
      <c r="B48" s="17"/>
      <c r="L48" s="17"/>
    </row>
    <row r="49" s="1" customFormat="1" ht="14.4" customHeight="1">
      <c r="B49" s="17"/>
      <c r="L49" s="17"/>
    </row>
    <row r="50" s="2" customFormat="1" ht="14.4" customHeight="1">
      <c r="B50" s="60"/>
      <c r="D50" s="160" t="s">
        <v>48</v>
      </c>
      <c r="E50" s="161"/>
      <c r="F50" s="161"/>
      <c r="G50" s="160" t="s">
        <v>49</v>
      </c>
      <c r="H50" s="161"/>
      <c r="I50" s="161"/>
      <c r="J50" s="161"/>
      <c r="K50" s="161"/>
      <c r="L50" s="60"/>
    </row>
    <row r="51">
      <c r="B51" s="17"/>
      <c r="L51" s="17"/>
    </row>
    <row r="52">
      <c r="B52" s="17"/>
      <c r="L52" s="17"/>
    </row>
    <row r="53">
      <c r="B53" s="17"/>
      <c r="L53" s="17"/>
    </row>
    <row r="54">
      <c r="B54" s="17"/>
      <c r="L54" s="17"/>
    </row>
    <row r="55">
      <c r="B55" s="17"/>
      <c r="L55" s="17"/>
    </row>
    <row r="56">
      <c r="B56" s="17"/>
      <c r="L56" s="17"/>
    </row>
    <row r="57">
      <c r="B57" s="17"/>
      <c r="L57" s="17"/>
    </row>
    <row r="58">
      <c r="B58" s="17"/>
      <c r="L58" s="17"/>
    </row>
    <row r="59">
      <c r="B59" s="17"/>
      <c r="L59" s="17"/>
    </row>
    <row r="60">
      <c r="B60" s="17"/>
      <c r="L60" s="17"/>
    </row>
    <row r="61" s="2" customFormat="1">
      <c r="A61" s="35"/>
      <c r="B61" s="41"/>
      <c r="C61" s="35"/>
      <c r="D61" s="162" t="s">
        <v>50</v>
      </c>
      <c r="E61" s="163"/>
      <c r="F61" s="164" t="s">
        <v>51</v>
      </c>
      <c r="G61" s="162" t="s">
        <v>50</v>
      </c>
      <c r="H61" s="163"/>
      <c r="I61" s="163"/>
      <c r="J61" s="165" t="s">
        <v>51</v>
      </c>
      <c r="K61" s="163"/>
      <c r="L61" s="60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>
      <c r="B62" s="17"/>
      <c r="L62" s="17"/>
    </row>
    <row r="63">
      <c r="B63" s="17"/>
      <c r="L63" s="17"/>
    </row>
    <row r="64">
      <c r="B64" s="17"/>
      <c r="L64" s="17"/>
    </row>
    <row r="65" s="2" customFormat="1">
      <c r="A65" s="35"/>
      <c r="B65" s="41"/>
      <c r="C65" s="35"/>
      <c r="D65" s="160" t="s">
        <v>52</v>
      </c>
      <c r="E65" s="166"/>
      <c r="F65" s="166"/>
      <c r="G65" s="160" t="s">
        <v>53</v>
      </c>
      <c r="H65" s="166"/>
      <c r="I65" s="166"/>
      <c r="J65" s="166"/>
      <c r="K65" s="166"/>
      <c r="L65" s="60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>
      <c r="B66" s="17"/>
      <c r="L66" s="17"/>
    </row>
    <row r="67">
      <c r="B67" s="17"/>
      <c r="L67" s="17"/>
    </row>
    <row r="68">
      <c r="B68" s="17"/>
      <c r="L68" s="17"/>
    </row>
    <row r="69">
      <c r="B69" s="17"/>
      <c r="L69" s="17"/>
    </row>
    <row r="70">
      <c r="B70" s="17"/>
      <c r="L70" s="17"/>
    </row>
    <row r="71">
      <c r="B71" s="17"/>
      <c r="L71" s="17"/>
    </row>
    <row r="72">
      <c r="B72" s="17"/>
      <c r="L72" s="17"/>
    </row>
    <row r="73">
      <c r="B73" s="17"/>
      <c r="L73" s="17"/>
    </row>
    <row r="74">
      <c r="B74" s="17"/>
      <c r="L74" s="17"/>
    </row>
    <row r="75">
      <c r="B75" s="17"/>
      <c r="L75" s="17"/>
    </row>
    <row r="76" s="2" customFormat="1">
      <c r="A76" s="35"/>
      <c r="B76" s="41"/>
      <c r="C76" s="35"/>
      <c r="D76" s="162" t="s">
        <v>50</v>
      </c>
      <c r="E76" s="163"/>
      <c r="F76" s="164" t="s">
        <v>51</v>
      </c>
      <c r="G76" s="162" t="s">
        <v>50</v>
      </c>
      <c r="H76" s="163"/>
      <c r="I76" s="163"/>
      <c r="J76" s="165" t="s">
        <v>51</v>
      </c>
      <c r="K76" s="163"/>
      <c r="L76" s="60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="2" customFormat="1" ht="14.4" customHeight="1">
      <c r="A77" s="35"/>
      <c r="B77" s="167"/>
      <c r="C77" s="168"/>
      <c r="D77" s="168"/>
      <c r="E77" s="168"/>
      <c r="F77" s="168"/>
      <c r="G77" s="168"/>
      <c r="H77" s="168"/>
      <c r="I77" s="168"/>
      <c r="J77" s="168"/>
      <c r="K77" s="168"/>
      <c r="L77" s="60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hidden="1" s="2" customFormat="1" ht="6.96" customHeight="1">
      <c r="A81" s="35"/>
      <c r="B81" s="169"/>
      <c r="C81" s="170"/>
      <c r="D81" s="170"/>
      <c r="E81" s="170"/>
      <c r="F81" s="170"/>
      <c r="G81" s="170"/>
      <c r="H81" s="170"/>
      <c r="I81" s="170"/>
      <c r="J81" s="170"/>
      <c r="K81" s="170"/>
      <c r="L81" s="60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hidden="1" s="2" customFormat="1" ht="24.96" customHeight="1">
      <c r="A82" s="35"/>
      <c r="B82" s="36"/>
      <c r="C82" s="20" t="s">
        <v>107</v>
      </c>
      <c r="D82" s="37"/>
      <c r="E82" s="37"/>
      <c r="F82" s="37"/>
      <c r="G82" s="37"/>
      <c r="H82" s="37"/>
      <c r="I82" s="37"/>
      <c r="J82" s="37"/>
      <c r="K82" s="37"/>
      <c r="L82" s="60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hidden="1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60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hidden="1" s="2" customFormat="1" ht="12" customHeight="1">
      <c r="A84" s="35"/>
      <c r="B84" s="36"/>
      <c r="C84" s="29" t="s">
        <v>16</v>
      </c>
      <c r="D84" s="37"/>
      <c r="E84" s="37"/>
      <c r="F84" s="37"/>
      <c r="G84" s="37"/>
      <c r="H84" s="37"/>
      <c r="I84" s="37"/>
      <c r="J84" s="37"/>
      <c r="K84" s="37"/>
      <c r="L84" s="60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hidden="1" s="2" customFormat="1" ht="16.5" customHeight="1">
      <c r="A85" s="35"/>
      <c r="B85" s="36"/>
      <c r="C85" s="37"/>
      <c r="D85" s="37"/>
      <c r="E85" s="171" t="str">
        <f>E7</f>
        <v>OPTAK - Zlínský kraj</v>
      </c>
      <c r="F85" s="29"/>
      <c r="G85" s="29"/>
      <c r="H85" s="29"/>
      <c r="I85" s="37"/>
      <c r="J85" s="37"/>
      <c r="K85" s="37"/>
      <c r="L85" s="60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hidden="1" s="2" customFormat="1" ht="12" customHeight="1">
      <c r="A86" s="35"/>
      <c r="B86" s="36"/>
      <c r="C86" s="29" t="s">
        <v>105</v>
      </c>
      <c r="D86" s="37"/>
      <c r="E86" s="37"/>
      <c r="F86" s="37"/>
      <c r="G86" s="37"/>
      <c r="H86" s="37"/>
      <c r="I86" s="37"/>
      <c r="J86" s="37"/>
      <c r="K86" s="37"/>
      <c r="L86" s="60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hidden="1" s="2" customFormat="1" ht="16.5" customHeight="1">
      <c r="A87" s="35"/>
      <c r="B87" s="36"/>
      <c r="C87" s="37"/>
      <c r="D87" s="37"/>
      <c r="E87" s="73" t="str">
        <f>E9</f>
        <v>09 - Staré Město u UH</v>
      </c>
      <c r="F87" s="37"/>
      <c r="G87" s="37"/>
      <c r="H87" s="37"/>
      <c r="I87" s="37"/>
      <c r="J87" s="37"/>
      <c r="K87" s="37"/>
      <c r="L87" s="60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hidden="1" s="2" customFormat="1" ht="6.96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60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hidden="1" s="2" customFormat="1" ht="12" customHeight="1">
      <c r="A89" s="35"/>
      <c r="B89" s="36"/>
      <c r="C89" s="29" t="s">
        <v>20</v>
      </c>
      <c r="D89" s="37"/>
      <c r="E89" s="37"/>
      <c r="F89" s="24" t="str">
        <f>F12</f>
        <v>SEE Olomouc</v>
      </c>
      <c r="G89" s="37"/>
      <c r="H89" s="37"/>
      <c r="I89" s="29" t="s">
        <v>22</v>
      </c>
      <c r="J89" s="76" t="str">
        <f>IF(J12="","",J12)</f>
        <v>10. 12. 2024</v>
      </c>
      <c r="K89" s="37"/>
      <c r="L89" s="60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hidden="1" s="2" customFormat="1" ht="6.96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60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hidden="1" s="2" customFormat="1" ht="15.15" customHeight="1">
      <c r="A91" s="35"/>
      <c r="B91" s="36"/>
      <c r="C91" s="29" t="s">
        <v>24</v>
      </c>
      <c r="D91" s="37"/>
      <c r="E91" s="37"/>
      <c r="F91" s="24" t="str">
        <f>E15</f>
        <v xml:space="preserve"> </v>
      </c>
      <c r="G91" s="37"/>
      <c r="H91" s="37"/>
      <c r="I91" s="29" t="s">
        <v>30</v>
      </c>
      <c r="J91" s="33" t="str">
        <f>E21</f>
        <v xml:space="preserve"> </v>
      </c>
      <c r="K91" s="37"/>
      <c r="L91" s="60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hidden="1" s="2" customFormat="1" ht="15.15" customHeight="1">
      <c r="A92" s="35"/>
      <c r="B92" s="36"/>
      <c r="C92" s="29" t="s">
        <v>28</v>
      </c>
      <c r="D92" s="37"/>
      <c r="E92" s="37"/>
      <c r="F92" s="24" t="str">
        <f>IF(E18="","",E18)</f>
        <v>Vyplň údaj</v>
      </c>
      <c r="G92" s="37"/>
      <c r="H92" s="37"/>
      <c r="I92" s="29" t="s">
        <v>32</v>
      </c>
      <c r="J92" s="33" t="str">
        <f>E24</f>
        <v>Ing. Petr Zajíček</v>
      </c>
      <c r="K92" s="37"/>
      <c r="L92" s="60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hidden="1" s="2" customFormat="1" ht="10.32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60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hidden="1" s="2" customFormat="1" ht="29.28" customHeight="1">
      <c r="A94" s="35"/>
      <c r="B94" s="36"/>
      <c r="C94" s="172" t="s">
        <v>108</v>
      </c>
      <c r="D94" s="173"/>
      <c r="E94" s="173"/>
      <c r="F94" s="173"/>
      <c r="G94" s="173"/>
      <c r="H94" s="173"/>
      <c r="I94" s="173"/>
      <c r="J94" s="174" t="s">
        <v>109</v>
      </c>
      <c r="K94" s="173"/>
      <c r="L94" s="60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hidden="1" s="2" customFormat="1" ht="10.32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60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hidden="1" s="2" customFormat="1" ht="22.8" customHeight="1">
      <c r="A96" s="35"/>
      <c r="B96" s="36"/>
      <c r="C96" s="175" t="s">
        <v>110</v>
      </c>
      <c r="D96" s="37"/>
      <c r="E96" s="37"/>
      <c r="F96" s="37"/>
      <c r="G96" s="37"/>
      <c r="H96" s="37"/>
      <c r="I96" s="37"/>
      <c r="J96" s="107">
        <f>J116</f>
        <v>0</v>
      </c>
      <c r="K96" s="37"/>
      <c r="L96" s="60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4" t="s">
        <v>111</v>
      </c>
    </row>
    <row r="97" hidden="1" s="2" customFormat="1" ht="21.84" customHeight="1">
      <c r="A97" s="35"/>
      <c r="B97" s="36"/>
      <c r="C97" s="37"/>
      <c r="D97" s="37"/>
      <c r="E97" s="37"/>
      <c r="F97" s="37"/>
      <c r="G97" s="37"/>
      <c r="H97" s="37"/>
      <c r="I97" s="37"/>
      <c r="J97" s="37"/>
      <c r="K97" s="37"/>
      <c r="L97" s="60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</row>
    <row r="98" hidden="1" s="2" customFormat="1" ht="6.96" customHeight="1">
      <c r="A98" s="35"/>
      <c r="B98" s="63"/>
      <c r="C98" s="64"/>
      <c r="D98" s="64"/>
      <c r="E98" s="64"/>
      <c r="F98" s="64"/>
      <c r="G98" s="64"/>
      <c r="H98" s="64"/>
      <c r="I98" s="64"/>
      <c r="J98" s="64"/>
      <c r="K98" s="64"/>
      <c r="L98" s="60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</row>
    <row r="99" hidden="1"/>
    <row r="100" hidden="1"/>
    <row r="101" hidden="1"/>
    <row r="102" s="2" customFormat="1" ht="6.96" customHeight="1">
      <c r="A102" s="35"/>
      <c r="B102" s="65"/>
      <c r="C102" s="66"/>
      <c r="D102" s="66"/>
      <c r="E102" s="66"/>
      <c r="F102" s="66"/>
      <c r="G102" s="66"/>
      <c r="H102" s="66"/>
      <c r="I102" s="66"/>
      <c r="J102" s="66"/>
      <c r="K102" s="66"/>
      <c r="L102" s="60"/>
      <c r="S102" s="35"/>
      <c r="T102" s="35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</row>
    <row r="103" s="2" customFormat="1" ht="24.96" customHeight="1">
      <c r="A103" s="35"/>
      <c r="B103" s="36"/>
      <c r="C103" s="20" t="s">
        <v>112</v>
      </c>
      <c r="D103" s="37"/>
      <c r="E103" s="37"/>
      <c r="F103" s="37"/>
      <c r="G103" s="37"/>
      <c r="H103" s="37"/>
      <c r="I103" s="37"/>
      <c r="J103" s="37"/>
      <c r="K103" s="37"/>
      <c r="L103" s="60"/>
      <c r="S103" s="35"/>
      <c r="T103" s="35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</row>
    <row r="104" s="2" customFormat="1" ht="6.96" customHeight="1">
      <c r="A104" s="35"/>
      <c r="B104" s="36"/>
      <c r="C104" s="37"/>
      <c r="D104" s="37"/>
      <c r="E104" s="37"/>
      <c r="F104" s="37"/>
      <c r="G104" s="37"/>
      <c r="H104" s="37"/>
      <c r="I104" s="37"/>
      <c r="J104" s="37"/>
      <c r="K104" s="37"/>
      <c r="L104" s="60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</row>
    <row r="105" s="2" customFormat="1" ht="12" customHeight="1">
      <c r="A105" s="35"/>
      <c r="B105" s="36"/>
      <c r="C105" s="29" t="s">
        <v>16</v>
      </c>
      <c r="D105" s="37"/>
      <c r="E105" s="37"/>
      <c r="F105" s="37"/>
      <c r="G105" s="37"/>
      <c r="H105" s="37"/>
      <c r="I105" s="37"/>
      <c r="J105" s="37"/>
      <c r="K105" s="37"/>
      <c r="L105" s="60"/>
      <c r="S105" s="35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</row>
    <row r="106" s="2" customFormat="1" ht="16.5" customHeight="1">
      <c r="A106" s="35"/>
      <c r="B106" s="36"/>
      <c r="C106" s="37"/>
      <c r="D106" s="37"/>
      <c r="E106" s="171" t="str">
        <f>E7</f>
        <v>OPTAK - Zlínský kraj</v>
      </c>
      <c r="F106" s="29"/>
      <c r="G106" s="29"/>
      <c r="H106" s="29"/>
      <c r="I106" s="37"/>
      <c r="J106" s="37"/>
      <c r="K106" s="37"/>
      <c r="L106" s="60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</row>
    <row r="107" s="2" customFormat="1" ht="12" customHeight="1">
      <c r="A107" s="35"/>
      <c r="B107" s="36"/>
      <c r="C107" s="29" t="s">
        <v>105</v>
      </c>
      <c r="D107" s="37"/>
      <c r="E107" s="37"/>
      <c r="F107" s="37"/>
      <c r="G107" s="37"/>
      <c r="H107" s="37"/>
      <c r="I107" s="37"/>
      <c r="J107" s="37"/>
      <c r="K107" s="37"/>
      <c r="L107" s="60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</row>
    <row r="108" s="2" customFormat="1" ht="16.5" customHeight="1">
      <c r="A108" s="35"/>
      <c r="B108" s="36"/>
      <c r="C108" s="37"/>
      <c r="D108" s="37"/>
      <c r="E108" s="73" t="str">
        <f>E9</f>
        <v>09 - Staré Město u UH</v>
      </c>
      <c r="F108" s="37"/>
      <c r="G108" s="37"/>
      <c r="H108" s="37"/>
      <c r="I108" s="37"/>
      <c r="J108" s="37"/>
      <c r="K108" s="37"/>
      <c r="L108" s="60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</row>
    <row r="109" s="2" customFormat="1" ht="6.96" customHeight="1">
      <c r="A109" s="35"/>
      <c r="B109" s="36"/>
      <c r="C109" s="37"/>
      <c r="D109" s="37"/>
      <c r="E109" s="37"/>
      <c r="F109" s="37"/>
      <c r="G109" s="37"/>
      <c r="H109" s="37"/>
      <c r="I109" s="37"/>
      <c r="J109" s="37"/>
      <c r="K109" s="37"/>
      <c r="L109" s="60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0" s="2" customFormat="1" ht="12" customHeight="1">
      <c r="A110" s="35"/>
      <c r="B110" s="36"/>
      <c r="C110" s="29" t="s">
        <v>20</v>
      </c>
      <c r="D110" s="37"/>
      <c r="E110" s="37"/>
      <c r="F110" s="24" t="str">
        <f>F12</f>
        <v>SEE Olomouc</v>
      </c>
      <c r="G110" s="37"/>
      <c r="H110" s="37"/>
      <c r="I110" s="29" t="s">
        <v>22</v>
      </c>
      <c r="J110" s="76" t="str">
        <f>IF(J12="","",J12)</f>
        <v>10. 12. 2024</v>
      </c>
      <c r="K110" s="37"/>
      <c r="L110" s="60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="2" customFormat="1" ht="6.96" customHeight="1">
      <c r="A111" s="35"/>
      <c r="B111" s="36"/>
      <c r="C111" s="37"/>
      <c r="D111" s="37"/>
      <c r="E111" s="37"/>
      <c r="F111" s="37"/>
      <c r="G111" s="37"/>
      <c r="H111" s="37"/>
      <c r="I111" s="37"/>
      <c r="J111" s="37"/>
      <c r="K111" s="37"/>
      <c r="L111" s="60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="2" customFormat="1" ht="15.15" customHeight="1">
      <c r="A112" s="35"/>
      <c r="B112" s="36"/>
      <c r="C112" s="29" t="s">
        <v>24</v>
      </c>
      <c r="D112" s="37"/>
      <c r="E112" s="37"/>
      <c r="F112" s="24" t="str">
        <f>E15</f>
        <v xml:space="preserve"> </v>
      </c>
      <c r="G112" s="37"/>
      <c r="H112" s="37"/>
      <c r="I112" s="29" t="s">
        <v>30</v>
      </c>
      <c r="J112" s="33" t="str">
        <f>E21</f>
        <v xml:space="preserve"> </v>
      </c>
      <c r="K112" s="37"/>
      <c r="L112" s="60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="2" customFormat="1" ht="15.15" customHeight="1">
      <c r="A113" s="35"/>
      <c r="B113" s="36"/>
      <c r="C113" s="29" t="s">
        <v>28</v>
      </c>
      <c r="D113" s="37"/>
      <c r="E113" s="37"/>
      <c r="F113" s="24" t="str">
        <f>IF(E18="","",E18)</f>
        <v>Vyplň údaj</v>
      </c>
      <c r="G113" s="37"/>
      <c r="H113" s="37"/>
      <c r="I113" s="29" t="s">
        <v>32</v>
      </c>
      <c r="J113" s="33" t="str">
        <f>E24</f>
        <v>Ing. Petr Zajíček</v>
      </c>
      <c r="K113" s="37"/>
      <c r="L113" s="60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="2" customFormat="1" ht="10.32" customHeight="1">
      <c r="A114" s="35"/>
      <c r="B114" s="36"/>
      <c r="C114" s="37"/>
      <c r="D114" s="37"/>
      <c r="E114" s="37"/>
      <c r="F114" s="37"/>
      <c r="G114" s="37"/>
      <c r="H114" s="37"/>
      <c r="I114" s="37"/>
      <c r="J114" s="37"/>
      <c r="K114" s="37"/>
      <c r="L114" s="60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="9" customFormat="1" ht="29.28" customHeight="1">
      <c r="A115" s="176"/>
      <c r="B115" s="177"/>
      <c r="C115" s="178" t="s">
        <v>113</v>
      </c>
      <c r="D115" s="179" t="s">
        <v>60</v>
      </c>
      <c r="E115" s="179" t="s">
        <v>56</v>
      </c>
      <c r="F115" s="179" t="s">
        <v>57</v>
      </c>
      <c r="G115" s="179" t="s">
        <v>114</v>
      </c>
      <c r="H115" s="179" t="s">
        <v>115</v>
      </c>
      <c r="I115" s="179" t="s">
        <v>116</v>
      </c>
      <c r="J115" s="179" t="s">
        <v>109</v>
      </c>
      <c r="K115" s="180" t="s">
        <v>117</v>
      </c>
      <c r="L115" s="181"/>
      <c r="M115" s="97" t="s">
        <v>1</v>
      </c>
      <c r="N115" s="98" t="s">
        <v>39</v>
      </c>
      <c r="O115" s="98" t="s">
        <v>118</v>
      </c>
      <c r="P115" s="98" t="s">
        <v>119</v>
      </c>
      <c r="Q115" s="98" t="s">
        <v>120</v>
      </c>
      <c r="R115" s="98" t="s">
        <v>121</v>
      </c>
      <c r="S115" s="98" t="s">
        <v>122</v>
      </c>
      <c r="T115" s="99" t="s">
        <v>123</v>
      </c>
      <c r="U115" s="176"/>
      <c r="V115" s="176"/>
      <c r="W115" s="176"/>
      <c r="X115" s="176"/>
      <c r="Y115" s="176"/>
      <c r="Z115" s="176"/>
      <c r="AA115" s="176"/>
      <c r="AB115" s="176"/>
      <c r="AC115" s="176"/>
      <c r="AD115" s="176"/>
      <c r="AE115" s="176"/>
    </row>
    <row r="116" s="2" customFormat="1" ht="22.8" customHeight="1">
      <c r="A116" s="35"/>
      <c r="B116" s="36"/>
      <c r="C116" s="104" t="s">
        <v>124</v>
      </c>
      <c r="D116" s="37"/>
      <c r="E116" s="37"/>
      <c r="F116" s="37"/>
      <c r="G116" s="37"/>
      <c r="H116" s="37"/>
      <c r="I116" s="37"/>
      <c r="J116" s="182">
        <f>BK116</f>
        <v>0</v>
      </c>
      <c r="K116" s="37"/>
      <c r="L116" s="41"/>
      <c r="M116" s="100"/>
      <c r="N116" s="183"/>
      <c r="O116" s="101"/>
      <c r="P116" s="184">
        <f>SUM(P117:P176)</f>
        <v>0</v>
      </c>
      <c r="Q116" s="101"/>
      <c r="R116" s="184">
        <f>SUM(R117:R176)</f>
        <v>0</v>
      </c>
      <c r="S116" s="101"/>
      <c r="T116" s="185">
        <f>SUM(T117:T176)</f>
        <v>0</v>
      </c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  <c r="AT116" s="14" t="s">
        <v>74</v>
      </c>
      <c r="AU116" s="14" t="s">
        <v>111</v>
      </c>
      <c r="BK116" s="186">
        <f>SUM(BK117:BK176)</f>
        <v>0</v>
      </c>
    </row>
    <row r="117" s="2" customFormat="1" ht="24.15" customHeight="1">
      <c r="A117" s="35"/>
      <c r="B117" s="36"/>
      <c r="C117" s="187" t="s">
        <v>83</v>
      </c>
      <c r="D117" s="187" t="s">
        <v>125</v>
      </c>
      <c r="E117" s="188" t="s">
        <v>126</v>
      </c>
      <c r="F117" s="189" t="s">
        <v>127</v>
      </c>
      <c r="G117" s="190" t="s">
        <v>128</v>
      </c>
      <c r="H117" s="191">
        <v>1</v>
      </c>
      <c r="I117" s="192"/>
      <c r="J117" s="193">
        <f>ROUND(I117*H117,2)</f>
        <v>0</v>
      </c>
      <c r="K117" s="189" t="s">
        <v>129</v>
      </c>
      <c r="L117" s="41"/>
      <c r="M117" s="194" t="s">
        <v>1</v>
      </c>
      <c r="N117" s="195" t="s">
        <v>40</v>
      </c>
      <c r="O117" s="88"/>
      <c r="P117" s="196">
        <f>O117*H117</f>
        <v>0</v>
      </c>
      <c r="Q117" s="196">
        <v>0</v>
      </c>
      <c r="R117" s="196">
        <f>Q117*H117</f>
        <v>0</v>
      </c>
      <c r="S117" s="196">
        <v>0</v>
      </c>
      <c r="T117" s="197">
        <f>S117*H117</f>
        <v>0</v>
      </c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  <c r="AR117" s="198" t="s">
        <v>130</v>
      </c>
      <c r="AT117" s="198" t="s">
        <v>125</v>
      </c>
      <c r="AU117" s="198" t="s">
        <v>75</v>
      </c>
      <c r="AY117" s="14" t="s">
        <v>131</v>
      </c>
      <c r="BE117" s="199">
        <f>IF(N117="základní",J117,0)</f>
        <v>0</v>
      </c>
      <c r="BF117" s="199">
        <f>IF(N117="snížená",J117,0)</f>
        <v>0</v>
      </c>
      <c r="BG117" s="199">
        <f>IF(N117="zákl. přenesená",J117,0)</f>
        <v>0</v>
      </c>
      <c r="BH117" s="199">
        <f>IF(N117="sníž. přenesená",J117,0)</f>
        <v>0</v>
      </c>
      <c r="BI117" s="199">
        <f>IF(N117="nulová",J117,0)</f>
        <v>0</v>
      </c>
      <c r="BJ117" s="14" t="s">
        <v>83</v>
      </c>
      <c r="BK117" s="199">
        <f>ROUND(I117*H117,2)</f>
        <v>0</v>
      </c>
      <c r="BL117" s="14" t="s">
        <v>130</v>
      </c>
      <c r="BM117" s="198" t="s">
        <v>378</v>
      </c>
    </row>
    <row r="118" s="2" customFormat="1">
      <c r="A118" s="35"/>
      <c r="B118" s="36"/>
      <c r="C118" s="37"/>
      <c r="D118" s="200" t="s">
        <v>133</v>
      </c>
      <c r="E118" s="37"/>
      <c r="F118" s="201" t="s">
        <v>127</v>
      </c>
      <c r="G118" s="37"/>
      <c r="H118" s="37"/>
      <c r="I118" s="202"/>
      <c r="J118" s="37"/>
      <c r="K118" s="37"/>
      <c r="L118" s="41"/>
      <c r="M118" s="203"/>
      <c r="N118" s="204"/>
      <c r="O118" s="88"/>
      <c r="P118" s="88"/>
      <c r="Q118" s="88"/>
      <c r="R118" s="88"/>
      <c r="S118" s="88"/>
      <c r="T118" s="89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  <c r="AT118" s="14" t="s">
        <v>133</v>
      </c>
      <c r="AU118" s="14" t="s">
        <v>75</v>
      </c>
    </row>
    <row r="119" s="2" customFormat="1" ht="24.15" customHeight="1">
      <c r="A119" s="35"/>
      <c r="B119" s="36"/>
      <c r="C119" s="187" t="s">
        <v>85</v>
      </c>
      <c r="D119" s="187" t="s">
        <v>125</v>
      </c>
      <c r="E119" s="188" t="s">
        <v>134</v>
      </c>
      <c r="F119" s="189" t="s">
        <v>135</v>
      </c>
      <c r="G119" s="190" t="s">
        <v>136</v>
      </c>
      <c r="H119" s="191">
        <v>130</v>
      </c>
      <c r="I119" s="192"/>
      <c r="J119" s="193">
        <f>ROUND(I119*H119,2)</f>
        <v>0</v>
      </c>
      <c r="K119" s="189" t="s">
        <v>129</v>
      </c>
      <c r="L119" s="41"/>
      <c r="M119" s="194" t="s">
        <v>1</v>
      </c>
      <c r="N119" s="195" t="s">
        <v>40</v>
      </c>
      <c r="O119" s="88"/>
      <c r="P119" s="196">
        <f>O119*H119</f>
        <v>0</v>
      </c>
      <c r="Q119" s="196">
        <v>0</v>
      </c>
      <c r="R119" s="196">
        <f>Q119*H119</f>
        <v>0</v>
      </c>
      <c r="S119" s="196">
        <v>0</v>
      </c>
      <c r="T119" s="197">
        <f>S119*H119</f>
        <v>0</v>
      </c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  <c r="AR119" s="198" t="s">
        <v>130</v>
      </c>
      <c r="AT119" s="198" t="s">
        <v>125</v>
      </c>
      <c r="AU119" s="198" t="s">
        <v>75</v>
      </c>
      <c r="AY119" s="14" t="s">
        <v>131</v>
      </c>
      <c r="BE119" s="199">
        <f>IF(N119="základní",J119,0)</f>
        <v>0</v>
      </c>
      <c r="BF119" s="199">
        <f>IF(N119="snížená",J119,0)</f>
        <v>0</v>
      </c>
      <c r="BG119" s="199">
        <f>IF(N119="zákl. přenesená",J119,0)</f>
        <v>0</v>
      </c>
      <c r="BH119" s="199">
        <f>IF(N119="sníž. přenesená",J119,0)</f>
        <v>0</v>
      </c>
      <c r="BI119" s="199">
        <f>IF(N119="nulová",J119,0)</f>
        <v>0</v>
      </c>
      <c r="BJ119" s="14" t="s">
        <v>83</v>
      </c>
      <c r="BK119" s="199">
        <f>ROUND(I119*H119,2)</f>
        <v>0</v>
      </c>
      <c r="BL119" s="14" t="s">
        <v>130</v>
      </c>
      <c r="BM119" s="198" t="s">
        <v>379</v>
      </c>
    </row>
    <row r="120" s="2" customFormat="1">
      <c r="A120" s="35"/>
      <c r="B120" s="36"/>
      <c r="C120" s="37"/>
      <c r="D120" s="200" t="s">
        <v>133</v>
      </c>
      <c r="E120" s="37"/>
      <c r="F120" s="201" t="s">
        <v>135</v>
      </c>
      <c r="G120" s="37"/>
      <c r="H120" s="37"/>
      <c r="I120" s="202"/>
      <c r="J120" s="37"/>
      <c r="K120" s="37"/>
      <c r="L120" s="41"/>
      <c r="M120" s="203"/>
      <c r="N120" s="204"/>
      <c r="O120" s="88"/>
      <c r="P120" s="88"/>
      <c r="Q120" s="88"/>
      <c r="R120" s="88"/>
      <c r="S120" s="88"/>
      <c r="T120" s="89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  <c r="AT120" s="14" t="s">
        <v>133</v>
      </c>
      <c r="AU120" s="14" t="s">
        <v>75</v>
      </c>
    </row>
    <row r="121" s="2" customFormat="1" ht="24.15" customHeight="1">
      <c r="A121" s="35"/>
      <c r="B121" s="36"/>
      <c r="C121" s="187" t="s">
        <v>138</v>
      </c>
      <c r="D121" s="187" t="s">
        <v>125</v>
      </c>
      <c r="E121" s="188" t="s">
        <v>139</v>
      </c>
      <c r="F121" s="189" t="s">
        <v>140</v>
      </c>
      <c r="G121" s="190" t="s">
        <v>141</v>
      </c>
      <c r="H121" s="191">
        <v>4</v>
      </c>
      <c r="I121" s="192"/>
      <c r="J121" s="193">
        <f>ROUND(I121*H121,2)</f>
        <v>0</v>
      </c>
      <c r="K121" s="189" t="s">
        <v>129</v>
      </c>
      <c r="L121" s="41"/>
      <c r="M121" s="194" t="s">
        <v>1</v>
      </c>
      <c r="N121" s="195" t="s">
        <v>40</v>
      </c>
      <c r="O121" s="88"/>
      <c r="P121" s="196">
        <f>O121*H121</f>
        <v>0</v>
      </c>
      <c r="Q121" s="196">
        <v>0</v>
      </c>
      <c r="R121" s="196">
        <f>Q121*H121</f>
        <v>0</v>
      </c>
      <c r="S121" s="196">
        <v>0</v>
      </c>
      <c r="T121" s="197">
        <f>S121*H121</f>
        <v>0</v>
      </c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  <c r="AR121" s="198" t="s">
        <v>130</v>
      </c>
      <c r="AT121" s="198" t="s">
        <v>125</v>
      </c>
      <c r="AU121" s="198" t="s">
        <v>75</v>
      </c>
      <c r="AY121" s="14" t="s">
        <v>131</v>
      </c>
      <c r="BE121" s="199">
        <f>IF(N121="základní",J121,0)</f>
        <v>0</v>
      </c>
      <c r="BF121" s="199">
        <f>IF(N121="snížená",J121,0)</f>
        <v>0</v>
      </c>
      <c r="BG121" s="199">
        <f>IF(N121="zákl. přenesená",J121,0)</f>
        <v>0</v>
      </c>
      <c r="BH121" s="199">
        <f>IF(N121="sníž. přenesená",J121,0)</f>
        <v>0</v>
      </c>
      <c r="BI121" s="199">
        <f>IF(N121="nulová",J121,0)</f>
        <v>0</v>
      </c>
      <c r="BJ121" s="14" t="s">
        <v>83</v>
      </c>
      <c r="BK121" s="199">
        <f>ROUND(I121*H121,2)</f>
        <v>0</v>
      </c>
      <c r="BL121" s="14" t="s">
        <v>130</v>
      </c>
      <c r="BM121" s="198" t="s">
        <v>380</v>
      </c>
    </row>
    <row r="122" s="2" customFormat="1">
      <c r="A122" s="35"/>
      <c r="B122" s="36"/>
      <c r="C122" s="37"/>
      <c r="D122" s="200" t="s">
        <v>133</v>
      </c>
      <c r="E122" s="37"/>
      <c r="F122" s="201" t="s">
        <v>140</v>
      </c>
      <c r="G122" s="37"/>
      <c r="H122" s="37"/>
      <c r="I122" s="202"/>
      <c r="J122" s="37"/>
      <c r="K122" s="37"/>
      <c r="L122" s="41"/>
      <c r="M122" s="203"/>
      <c r="N122" s="204"/>
      <c r="O122" s="88"/>
      <c r="P122" s="88"/>
      <c r="Q122" s="88"/>
      <c r="R122" s="88"/>
      <c r="S122" s="88"/>
      <c r="T122" s="89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T122" s="14" t="s">
        <v>133</v>
      </c>
      <c r="AU122" s="14" t="s">
        <v>75</v>
      </c>
    </row>
    <row r="123" s="2" customFormat="1" ht="21.75" customHeight="1">
      <c r="A123" s="35"/>
      <c r="B123" s="36"/>
      <c r="C123" s="187" t="s">
        <v>143</v>
      </c>
      <c r="D123" s="187" t="s">
        <v>125</v>
      </c>
      <c r="E123" s="188" t="s">
        <v>144</v>
      </c>
      <c r="F123" s="189" t="s">
        <v>145</v>
      </c>
      <c r="G123" s="190" t="s">
        <v>141</v>
      </c>
      <c r="H123" s="191">
        <v>15</v>
      </c>
      <c r="I123" s="192"/>
      <c r="J123" s="193">
        <f>ROUND(I123*H123,2)</f>
        <v>0</v>
      </c>
      <c r="K123" s="189" t="s">
        <v>129</v>
      </c>
      <c r="L123" s="41"/>
      <c r="M123" s="194" t="s">
        <v>1</v>
      </c>
      <c r="N123" s="195" t="s">
        <v>40</v>
      </c>
      <c r="O123" s="88"/>
      <c r="P123" s="196">
        <f>O123*H123</f>
        <v>0</v>
      </c>
      <c r="Q123" s="196">
        <v>0</v>
      </c>
      <c r="R123" s="196">
        <f>Q123*H123</f>
        <v>0</v>
      </c>
      <c r="S123" s="196">
        <v>0</v>
      </c>
      <c r="T123" s="197">
        <f>S123*H123</f>
        <v>0</v>
      </c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  <c r="AR123" s="198" t="s">
        <v>130</v>
      </c>
      <c r="AT123" s="198" t="s">
        <v>125</v>
      </c>
      <c r="AU123" s="198" t="s">
        <v>75</v>
      </c>
      <c r="AY123" s="14" t="s">
        <v>131</v>
      </c>
      <c r="BE123" s="199">
        <f>IF(N123="základní",J123,0)</f>
        <v>0</v>
      </c>
      <c r="BF123" s="199">
        <f>IF(N123="snížená",J123,0)</f>
        <v>0</v>
      </c>
      <c r="BG123" s="199">
        <f>IF(N123="zákl. přenesená",J123,0)</f>
        <v>0</v>
      </c>
      <c r="BH123" s="199">
        <f>IF(N123="sníž. přenesená",J123,0)</f>
        <v>0</v>
      </c>
      <c r="BI123" s="199">
        <f>IF(N123="nulová",J123,0)</f>
        <v>0</v>
      </c>
      <c r="BJ123" s="14" t="s">
        <v>83</v>
      </c>
      <c r="BK123" s="199">
        <f>ROUND(I123*H123,2)</f>
        <v>0</v>
      </c>
      <c r="BL123" s="14" t="s">
        <v>130</v>
      </c>
      <c r="BM123" s="198" t="s">
        <v>381</v>
      </c>
    </row>
    <row r="124" s="2" customFormat="1">
      <c r="A124" s="35"/>
      <c r="B124" s="36"/>
      <c r="C124" s="37"/>
      <c r="D124" s="200" t="s">
        <v>133</v>
      </c>
      <c r="E124" s="37"/>
      <c r="F124" s="201" t="s">
        <v>145</v>
      </c>
      <c r="G124" s="37"/>
      <c r="H124" s="37"/>
      <c r="I124" s="202"/>
      <c r="J124" s="37"/>
      <c r="K124" s="37"/>
      <c r="L124" s="41"/>
      <c r="M124" s="203"/>
      <c r="N124" s="204"/>
      <c r="O124" s="88"/>
      <c r="P124" s="88"/>
      <c r="Q124" s="88"/>
      <c r="R124" s="88"/>
      <c r="S124" s="88"/>
      <c r="T124" s="89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T124" s="14" t="s">
        <v>133</v>
      </c>
      <c r="AU124" s="14" t="s">
        <v>75</v>
      </c>
    </row>
    <row r="125" s="2" customFormat="1">
      <c r="A125" s="35"/>
      <c r="B125" s="36"/>
      <c r="C125" s="37"/>
      <c r="D125" s="200" t="s">
        <v>147</v>
      </c>
      <c r="E125" s="37"/>
      <c r="F125" s="205" t="s">
        <v>148</v>
      </c>
      <c r="G125" s="37"/>
      <c r="H125" s="37"/>
      <c r="I125" s="202"/>
      <c r="J125" s="37"/>
      <c r="K125" s="37"/>
      <c r="L125" s="41"/>
      <c r="M125" s="203"/>
      <c r="N125" s="204"/>
      <c r="O125" s="88"/>
      <c r="P125" s="88"/>
      <c r="Q125" s="88"/>
      <c r="R125" s="88"/>
      <c r="S125" s="88"/>
      <c r="T125" s="89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T125" s="14" t="s">
        <v>147</v>
      </c>
      <c r="AU125" s="14" t="s">
        <v>75</v>
      </c>
    </row>
    <row r="126" s="2" customFormat="1" ht="37.8" customHeight="1">
      <c r="A126" s="35"/>
      <c r="B126" s="36"/>
      <c r="C126" s="187" t="s">
        <v>245</v>
      </c>
      <c r="D126" s="187" t="s">
        <v>125</v>
      </c>
      <c r="E126" s="188" t="s">
        <v>246</v>
      </c>
      <c r="F126" s="189" t="s">
        <v>247</v>
      </c>
      <c r="G126" s="190" t="s">
        <v>192</v>
      </c>
      <c r="H126" s="191">
        <v>5</v>
      </c>
      <c r="I126" s="192"/>
      <c r="J126" s="193">
        <f>ROUND(I126*H126,2)</f>
        <v>0</v>
      </c>
      <c r="K126" s="189" t="s">
        <v>129</v>
      </c>
      <c r="L126" s="41"/>
      <c r="M126" s="194" t="s">
        <v>1</v>
      </c>
      <c r="N126" s="195" t="s">
        <v>40</v>
      </c>
      <c r="O126" s="88"/>
      <c r="P126" s="196">
        <f>O126*H126</f>
        <v>0</v>
      </c>
      <c r="Q126" s="196">
        <v>0</v>
      </c>
      <c r="R126" s="196">
        <f>Q126*H126</f>
        <v>0</v>
      </c>
      <c r="S126" s="196">
        <v>0</v>
      </c>
      <c r="T126" s="197">
        <f>S126*H126</f>
        <v>0</v>
      </c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R126" s="198" t="s">
        <v>130</v>
      </c>
      <c r="AT126" s="198" t="s">
        <v>125</v>
      </c>
      <c r="AU126" s="198" t="s">
        <v>75</v>
      </c>
      <c r="AY126" s="14" t="s">
        <v>131</v>
      </c>
      <c r="BE126" s="199">
        <f>IF(N126="základní",J126,0)</f>
        <v>0</v>
      </c>
      <c r="BF126" s="199">
        <f>IF(N126="snížená",J126,0)</f>
        <v>0</v>
      </c>
      <c r="BG126" s="199">
        <f>IF(N126="zákl. přenesená",J126,0)</f>
        <v>0</v>
      </c>
      <c r="BH126" s="199">
        <f>IF(N126="sníž. přenesená",J126,0)</f>
        <v>0</v>
      </c>
      <c r="BI126" s="199">
        <f>IF(N126="nulová",J126,0)</f>
        <v>0</v>
      </c>
      <c r="BJ126" s="14" t="s">
        <v>83</v>
      </c>
      <c r="BK126" s="199">
        <f>ROUND(I126*H126,2)</f>
        <v>0</v>
      </c>
      <c r="BL126" s="14" t="s">
        <v>130</v>
      </c>
      <c r="BM126" s="198" t="s">
        <v>382</v>
      </c>
    </row>
    <row r="127" s="2" customFormat="1">
      <c r="A127" s="35"/>
      <c r="B127" s="36"/>
      <c r="C127" s="37"/>
      <c r="D127" s="200" t="s">
        <v>133</v>
      </c>
      <c r="E127" s="37"/>
      <c r="F127" s="201" t="s">
        <v>247</v>
      </c>
      <c r="G127" s="37"/>
      <c r="H127" s="37"/>
      <c r="I127" s="202"/>
      <c r="J127" s="37"/>
      <c r="K127" s="37"/>
      <c r="L127" s="41"/>
      <c r="M127" s="203"/>
      <c r="N127" s="204"/>
      <c r="O127" s="88"/>
      <c r="P127" s="88"/>
      <c r="Q127" s="88"/>
      <c r="R127" s="88"/>
      <c r="S127" s="88"/>
      <c r="T127" s="89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T127" s="14" t="s">
        <v>133</v>
      </c>
      <c r="AU127" s="14" t="s">
        <v>75</v>
      </c>
    </row>
    <row r="128" s="2" customFormat="1">
      <c r="A128" s="35"/>
      <c r="B128" s="36"/>
      <c r="C128" s="37"/>
      <c r="D128" s="200" t="s">
        <v>147</v>
      </c>
      <c r="E128" s="37"/>
      <c r="F128" s="205" t="s">
        <v>148</v>
      </c>
      <c r="G128" s="37"/>
      <c r="H128" s="37"/>
      <c r="I128" s="202"/>
      <c r="J128" s="37"/>
      <c r="K128" s="37"/>
      <c r="L128" s="41"/>
      <c r="M128" s="203"/>
      <c r="N128" s="204"/>
      <c r="O128" s="88"/>
      <c r="P128" s="88"/>
      <c r="Q128" s="88"/>
      <c r="R128" s="88"/>
      <c r="S128" s="88"/>
      <c r="T128" s="89"/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T128" s="14" t="s">
        <v>147</v>
      </c>
      <c r="AU128" s="14" t="s">
        <v>75</v>
      </c>
    </row>
    <row r="129" s="2" customFormat="1" ht="24.15" customHeight="1">
      <c r="A129" s="35"/>
      <c r="B129" s="36"/>
      <c r="C129" s="187" t="s">
        <v>288</v>
      </c>
      <c r="D129" s="187" t="s">
        <v>125</v>
      </c>
      <c r="E129" s="188" t="s">
        <v>289</v>
      </c>
      <c r="F129" s="189" t="s">
        <v>286</v>
      </c>
      <c r="G129" s="190" t="s">
        <v>152</v>
      </c>
      <c r="H129" s="191">
        <v>1</v>
      </c>
      <c r="I129" s="192"/>
      <c r="J129" s="193">
        <f>ROUND(I129*H129,2)</f>
        <v>0</v>
      </c>
      <c r="K129" s="189" t="s">
        <v>1</v>
      </c>
      <c r="L129" s="41"/>
      <c r="M129" s="194" t="s">
        <v>1</v>
      </c>
      <c r="N129" s="195" t="s">
        <v>40</v>
      </c>
      <c r="O129" s="88"/>
      <c r="P129" s="196">
        <f>O129*H129</f>
        <v>0</v>
      </c>
      <c r="Q129" s="196">
        <v>0</v>
      </c>
      <c r="R129" s="196">
        <f>Q129*H129</f>
        <v>0</v>
      </c>
      <c r="S129" s="196">
        <v>0</v>
      </c>
      <c r="T129" s="197">
        <f>S129*H129</f>
        <v>0</v>
      </c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R129" s="198" t="s">
        <v>130</v>
      </c>
      <c r="AT129" s="198" t="s">
        <v>125</v>
      </c>
      <c r="AU129" s="198" t="s">
        <v>75</v>
      </c>
      <c r="AY129" s="14" t="s">
        <v>131</v>
      </c>
      <c r="BE129" s="199">
        <f>IF(N129="základní",J129,0)</f>
        <v>0</v>
      </c>
      <c r="BF129" s="199">
        <f>IF(N129="snížená",J129,0)</f>
        <v>0</v>
      </c>
      <c r="BG129" s="199">
        <f>IF(N129="zákl. přenesená",J129,0)</f>
        <v>0</v>
      </c>
      <c r="BH129" s="199">
        <f>IF(N129="sníž. přenesená",J129,0)</f>
        <v>0</v>
      </c>
      <c r="BI129" s="199">
        <f>IF(N129="nulová",J129,0)</f>
        <v>0</v>
      </c>
      <c r="BJ129" s="14" t="s">
        <v>83</v>
      </c>
      <c r="BK129" s="199">
        <f>ROUND(I129*H129,2)</f>
        <v>0</v>
      </c>
      <c r="BL129" s="14" t="s">
        <v>130</v>
      </c>
      <c r="BM129" s="198" t="s">
        <v>383</v>
      </c>
    </row>
    <row r="130" s="2" customFormat="1">
      <c r="A130" s="35"/>
      <c r="B130" s="36"/>
      <c r="C130" s="37"/>
      <c r="D130" s="200" t="s">
        <v>133</v>
      </c>
      <c r="E130" s="37"/>
      <c r="F130" s="201" t="s">
        <v>286</v>
      </c>
      <c r="G130" s="37"/>
      <c r="H130" s="37"/>
      <c r="I130" s="202"/>
      <c r="J130" s="37"/>
      <c r="K130" s="37"/>
      <c r="L130" s="41"/>
      <c r="M130" s="203"/>
      <c r="N130" s="204"/>
      <c r="O130" s="88"/>
      <c r="P130" s="88"/>
      <c r="Q130" s="88"/>
      <c r="R130" s="88"/>
      <c r="S130" s="88"/>
      <c r="T130" s="89"/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T130" s="14" t="s">
        <v>133</v>
      </c>
      <c r="AU130" s="14" t="s">
        <v>75</v>
      </c>
    </row>
    <row r="131" s="2" customFormat="1">
      <c r="A131" s="35"/>
      <c r="B131" s="36"/>
      <c r="C131" s="37"/>
      <c r="D131" s="200" t="s">
        <v>147</v>
      </c>
      <c r="E131" s="37"/>
      <c r="F131" s="205" t="s">
        <v>154</v>
      </c>
      <c r="G131" s="37"/>
      <c r="H131" s="37"/>
      <c r="I131" s="202"/>
      <c r="J131" s="37"/>
      <c r="K131" s="37"/>
      <c r="L131" s="41"/>
      <c r="M131" s="203"/>
      <c r="N131" s="204"/>
      <c r="O131" s="88"/>
      <c r="P131" s="88"/>
      <c r="Q131" s="88"/>
      <c r="R131" s="88"/>
      <c r="S131" s="88"/>
      <c r="T131" s="89"/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T131" s="14" t="s">
        <v>147</v>
      </c>
      <c r="AU131" s="14" t="s">
        <v>75</v>
      </c>
    </row>
    <row r="132" s="2" customFormat="1" ht="16.5" customHeight="1">
      <c r="A132" s="35"/>
      <c r="B132" s="36"/>
      <c r="C132" s="187" t="s">
        <v>155</v>
      </c>
      <c r="D132" s="187" t="s">
        <v>125</v>
      </c>
      <c r="E132" s="188" t="s">
        <v>156</v>
      </c>
      <c r="F132" s="189" t="s">
        <v>157</v>
      </c>
      <c r="G132" s="190" t="s">
        <v>152</v>
      </c>
      <c r="H132" s="191">
        <v>2</v>
      </c>
      <c r="I132" s="192"/>
      <c r="J132" s="193">
        <f>ROUND(I132*H132,2)</f>
        <v>0</v>
      </c>
      <c r="K132" s="189" t="s">
        <v>1</v>
      </c>
      <c r="L132" s="41"/>
      <c r="M132" s="194" t="s">
        <v>1</v>
      </c>
      <c r="N132" s="195" t="s">
        <v>40</v>
      </c>
      <c r="O132" s="88"/>
      <c r="P132" s="196">
        <f>O132*H132</f>
        <v>0</v>
      </c>
      <c r="Q132" s="196">
        <v>0</v>
      </c>
      <c r="R132" s="196">
        <f>Q132*H132</f>
        <v>0</v>
      </c>
      <c r="S132" s="196">
        <v>0</v>
      </c>
      <c r="T132" s="197">
        <f>S132*H132</f>
        <v>0</v>
      </c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R132" s="198" t="s">
        <v>130</v>
      </c>
      <c r="AT132" s="198" t="s">
        <v>125</v>
      </c>
      <c r="AU132" s="198" t="s">
        <v>75</v>
      </c>
      <c r="AY132" s="14" t="s">
        <v>131</v>
      </c>
      <c r="BE132" s="199">
        <f>IF(N132="základní",J132,0)</f>
        <v>0</v>
      </c>
      <c r="BF132" s="199">
        <f>IF(N132="snížená",J132,0)</f>
        <v>0</v>
      </c>
      <c r="BG132" s="199">
        <f>IF(N132="zákl. přenesená",J132,0)</f>
        <v>0</v>
      </c>
      <c r="BH132" s="199">
        <f>IF(N132="sníž. přenesená",J132,0)</f>
        <v>0</v>
      </c>
      <c r="BI132" s="199">
        <f>IF(N132="nulová",J132,0)</f>
        <v>0</v>
      </c>
      <c r="BJ132" s="14" t="s">
        <v>83</v>
      </c>
      <c r="BK132" s="199">
        <f>ROUND(I132*H132,2)</f>
        <v>0</v>
      </c>
      <c r="BL132" s="14" t="s">
        <v>130</v>
      </c>
      <c r="BM132" s="198" t="s">
        <v>384</v>
      </c>
    </row>
    <row r="133" s="2" customFormat="1">
      <c r="A133" s="35"/>
      <c r="B133" s="36"/>
      <c r="C133" s="37"/>
      <c r="D133" s="200" t="s">
        <v>133</v>
      </c>
      <c r="E133" s="37"/>
      <c r="F133" s="201" t="s">
        <v>157</v>
      </c>
      <c r="G133" s="37"/>
      <c r="H133" s="37"/>
      <c r="I133" s="202"/>
      <c r="J133" s="37"/>
      <c r="K133" s="37"/>
      <c r="L133" s="41"/>
      <c r="M133" s="203"/>
      <c r="N133" s="204"/>
      <c r="O133" s="88"/>
      <c r="P133" s="88"/>
      <c r="Q133" s="88"/>
      <c r="R133" s="88"/>
      <c r="S133" s="88"/>
      <c r="T133" s="89"/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T133" s="14" t="s">
        <v>133</v>
      </c>
      <c r="AU133" s="14" t="s">
        <v>75</v>
      </c>
    </row>
    <row r="134" s="2" customFormat="1" ht="33" customHeight="1">
      <c r="A134" s="35"/>
      <c r="B134" s="36"/>
      <c r="C134" s="187" t="s">
        <v>159</v>
      </c>
      <c r="D134" s="187" t="s">
        <v>125</v>
      </c>
      <c r="E134" s="188" t="s">
        <v>160</v>
      </c>
      <c r="F134" s="189" t="s">
        <v>161</v>
      </c>
      <c r="G134" s="190" t="s">
        <v>152</v>
      </c>
      <c r="H134" s="191">
        <v>4</v>
      </c>
      <c r="I134" s="192"/>
      <c r="J134" s="193">
        <f>ROUND(I134*H134,2)</f>
        <v>0</v>
      </c>
      <c r="K134" s="189" t="s">
        <v>129</v>
      </c>
      <c r="L134" s="41"/>
      <c r="M134" s="194" t="s">
        <v>1</v>
      </c>
      <c r="N134" s="195" t="s">
        <v>40</v>
      </c>
      <c r="O134" s="88"/>
      <c r="P134" s="196">
        <f>O134*H134</f>
        <v>0</v>
      </c>
      <c r="Q134" s="196">
        <v>0</v>
      </c>
      <c r="R134" s="196">
        <f>Q134*H134</f>
        <v>0</v>
      </c>
      <c r="S134" s="196">
        <v>0</v>
      </c>
      <c r="T134" s="197">
        <f>S134*H134</f>
        <v>0</v>
      </c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R134" s="198" t="s">
        <v>130</v>
      </c>
      <c r="AT134" s="198" t="s">
        <v>125</v>
      </c>
      <c r="AU134" s="198" t="s">
        <v>75</v>
      </c>
      <c r="AY134" s="14" t="s">
        <v>131</v>
      </c>
      <c r="BE134" s="199">
        <f>IF(N134="základní",J134,0)</f>
        <v>0</v>
      </c>
      <c r="BF134" s="199">
        <f>IF(N134="snížená",J134,0)</f>
        <v>0</v>
      </c>
      <c r="BG134" s="199">
        <f>IF(N134="zákl. přenesená",J134,0)</f>
        <v>0</v>
      </c>
      <c r="BH134" s="199">
        <f>IF(N134="sníž. přenesená",J134,0)</f>
        <v>0</v>
      </c>
      <c r="BI134" s="199">
        <f>IF(N134="nulová",J134,0)</f>
        <v>0</v>
      </c>
      <c r="BJ134" s="14" t="s">
        <v>83</v>
      </c>
      <c r="BK134" s="199">
        <f>ROUND(I134*H134,2)</f>
        <v>0</v>
      </c>
      <c r="BL134" s="14" t="s">
        <v>130</v>
      </c>
      <c r="BM134" s="198" t="s">
        <v>385</v>
      </c>
    </row>
    <row r="135" s="2" customFormat="1">
      <c r="A135" s="35"/>
      <c r="B135" s="36"/>
      <c r="C135" s="37"/>
      <c r="D135" s="200" t="s">
        <v>133</v>
      </c>
      <c r="E135" s="37"/>
      <c r="F135" s="201" t="s">
        <v>161</v>
      </c>
      <c r="G135" s="37"/>
      <c r="H135" s="37"/>
      <c r="I135" s="202"/>
      <c r="J135" s="37"/>
      <c r="K135" s="37"/>
      <c r="L135" s="41"/>
      <c r="M135" s="203"/>
      <c r="N135" s="204"/>
      <c r="O135" s="88"/>
      <c r="P135" s="88"/>
      <c r="Q135" s="88"/>
      <c r="R135" s="88"/>
      <c r="S135" s="88"/>
      <c r="T135" s="89"/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T135" s="14" t="s">
        <v>133</v>
      </c>
      <c r="AU135" s="14" t="s">
        <v>75</v>
      </c>
    </row>
    <row r="136" s="2" customFormat="1" ht="16.5" customHeight="1">
      <c r="A136" s="35"/>
      <c r="B136" s="36"/>
      <c r="C136" s="187" t="s">
        <v>101</v>
      </c>
      <c r="D136" s="187" t="s">
        <v>125</v>
      </c>
      <c r="E136" s="188" t="s">
        <v>163</v>
      </c>
      <c r="F136" s="189" t="s">
        <v>164</v>
      </c>
      <c r="G136" s="190" t="s">
        <v>152</v>
      </c>
      <c r="H136" s="191">
        <v>2</v>
      </c>
      <c r="I136" s="192"/>
      <c r="J136" s="193">
        <f>ROUND(I136*H136,2)</f>
        <v>0</v>
      </c>
      <c r="K136" s="189" t="s">
        <v>129</v>
      </c>
      <c r="L136" s="41"/>
      <c r="M136" s="194" t="s">
        <v>1</v>
      </c>
      <c r="N136" s="195" t="s">
        <v>40</v>
      </c>
      <c r="O136" s="88"/>
      <c r="P136" s="196">
        <f>O136*H136</f>
        <v>0</v>
      </c>
      <c r="Q136" s="196">
        <v>0</v>
      </c>
      <c r="R136" s="196">
        <f>Q136*H136</f>
        <v>0</v>
      </c>
      <c r="S136" s="196">
        <v>0</v>
      </c>
      <c r="T136" s="197">
        <f>S136*H136</f>
        <v>0</v>
      </c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R136" s="198" t="s">
        <v>130</v>
      </c>
      <c r="AT136" s="198" t="s">
        <v>125</v>
      </c>
      <c r="AU136" s="198" t="s">
        <v>75</v>
      </c>
      <c r="AY136" s="14" t="s">
        <v>131</v>
      </c>
      <c r="BE136" s="199">
        <f>IF(N136="základní",J136,0)</f>
        <v>0</v>
      </c>
      <c r="BF136" s="199">
        <f>IF(N136="snížená",J136,0)</f>
        <v>0</v>
      </c>
      <c r="BG136" s="199">
        <f>IF(N136="zákl. přenesená",J136,0)</f>
        <v>0</v>
      </c>
      <c r="BH136" s="199">
        <f>IF(N136="sníž. přenesená",J136,0)</f>
        <v>0</v>
      </c>
      <c r="BI136" s="199">
        <f>IF(N136="nulová",J136,0)</f>
        <v>0</v>
      </c>
      <c r="BJ136" s="14" t="s">
        <v>83</v>
      </c>
      <c r="BK136" s="199">
        <f>ROUND(I136*H136,2)</f>
        <v>0</v>
      </c>
      <c r="BL136" s="14" t="s">
        <v>130</v>
      </c>
      <c r="BM136" s="198" t="s">
        <v>386</v>
      </c>
    </row>
    <row r="137" s="2" customFormat="1">
      <c r="A137" s="35"/>
      <c r="B137" s="36"/>
      <c r="C137" s="37"/>
      <c r="D137" s="200" t="s">
        <v>133</v>
      </c>
      <c r="E137" s="37"/>
      <c r="F137" s="201" t="s">
        <v>164</v>
      </c>
      <c r="G137" s="37"/>
      <c r="H137" s="37"/>
      <c r="I137" s="202"/>
      <c r="J137" s="37"/>
      <c r="K137" s="37"/>
      <c r="L137" s="41"/>
      <c r="M137" s="203"/>
      <c r="N137" s="204"/>
      <c r="O137" s="88"/>
      <c r="P137" s="88"/>
      <c r="Q137" s="88"/>
      <c r="R137" s="88"/>
      <c r="S137" s="88"/>
      <c r="T137" s="89"/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T137" s="14" t="s">
        <v>133</v>
      </c>
      <c r="AU137" s="14" t="s">
        <v>75</v>
      </c>
    </row>
    <row r="138" s="2" customFormat="1" ht="37.8" customHeight="1">
      <c r="A138" s="35"/>
      <c r="B138" s="36"/>
      <c r="C138" s="187" t="s">
        <v>166</v>
      </c>
      <c r="D138" s="187" t="s">
        <v>125</v>
      </c>
      <c r="E138" s="188" t="s">
        <v>167</v>
      </c>
      <c r="F138" s="189" t="s">
        <v>168</v>
      </c>
      <c r="G138" s="190" t="s">
        <v>152</v>
      </c>
      <c r="H138" s="191">
        <v>1</v>
      </c>
      <c r="I138" s="192"/>
      <c r="J138" s="193">
        <f>ROUND(I138*H138,2)</f>
        <v>0</v>
      </c>
      <c r="K138" s="189" t="s">
        <v>129</v>
      </c>
      <c r="L138" s="41"/>
      <c r="M138" s="194" t="s">
        <v>1</v>
      </c>
      <c r="N138" s="195" t="s">
        <v>40</v>
      </c>
      <c r="O138" s="88"/>
      <c r="P138" s="196">
        <f>O138*H138</f>
        <v>0</v>
      </c>
      <c r="Q138" s="196">
        <v>0</v>
      </c>
      <c r="R138" s="196">
        <f>Q138*H138</f>
        <v>0</v>
      </c>
      <c r="S138" s="196">
        <v>0</v>
      </c>
      <c r="T138" s="197">
        <f>S138*H138</f>
        <v>0</v>
      </c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R138" s="198" t="s">
        <v>130</v>
      </c>
      <c r="AT138" s="198" t="s">
        <v>125</v>
      </c>
      <c r="AU138" s="198" t="s">
        <v>75</v>
      </c>
      <c r="AY138" s="14" t="s">
        <v>131</v>
      </c>
      <c r="BE138" s="199">
        <f>IF(N138="základní",J138,0)</f>
        <v>0</v>
      </c>
      <c r="BF138" s="199">
        <f>IF(N138="snížená",J138,0)</f>
        <v>0</v>
      </c>
      <c r="BG138" s="199">
        <f>IF(N138="zákl. přenesená",J138,0)</f>
        <v>0</v>
      </c>
      <c r="BH138" s="199">
        <f>IF(N138="sníž. přenesená",J138,0)</f>
        <v>0</v>
      </c>
      <c r="BI138" s="199">
        <f>IF(N138="nulová",J138,0)</f>
        <v>0</v>
      </c>
      <c r="BJ138" s="14" t="s">
        <v>83</v>
      </c>
      <c r="BK138" s="199">
        <f>ROUND(I138*H138,2)</f>
        <v>0</v>
      </c>
      <c r="BL138" s="14" t="s">
        <v>130</v>
      </c>
      <c r="BM138" s="198" t="s">
        <v>387</v>
      </c>
    </row>
    <row r="139" s="2" customFormat="1">
      <c r="A139" s="35"/>
      <c r="B139" s="36"/>
      <c r="C139" s="37"/>
      <c r="D139" s="200" t="s">
        <v>133</v>
      </c>
      <c r="E139" s="37"/>
      <c r="F139" s="201" t="s">
        <v>168</v>
      </c>
      <c r="G139" s="37"/>
      <c r="H139" s="37"/>
      <c r="I139" s="202"/>
      <c r="J139" s="37"/>
      <c r="K139" s="37"/>
      <c r="L139" s="41"/>
      <c r="M139" s="203"/>
      <c r="N139" s="204"/>
      <c r="O139" s="88"/>
      <c r="P139" s="88"/>
      <c r="Q139" s="88"/>
      <c r="R139" s="88"/>
      <c r="S139" s="88"/>
      <c r="T139" s="89"/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T139" s="14" t="s">
        <v>133</v>
      </c>
      <c r="AU139" s="14" t="s">
        <v>75</v>
      </c>
    </row>
    <row r="140" s="2" customFormat="1" ht="21.75" customHeight="1">
      <c r="A140" s="35"/>
      <c r="B140" s="36"/>
      <c r="C140" s="187" t="s">
        <v>8</v>
      </c>
      <c r="D140" s="187" t="s">
        <v>125</v>
      </c>
      <c r="E140" s="188" t="s">
        <v>254</v>
      </c>
      <c r="F140" s="189" t="s">
        <v>255</v>
      </c>
      <c r="G140" s="190" t="s">
        <v>152</v>
      </c>
      <c r="H140" s="191">
        <v>1</v>
      </c>
      <c r="I140" s="192"/>
      <c r="J140" s="193">
        <f>ROUND(I140*H140,2)</f>
        <v>0</v>
      </c>
      <c r="K140" s="189" t="s">
        <v>129</v>
      </c>
      <c r="L140" s="41"/>
      <c r="M140" s="194" t="s">
        <v>1</v>
      </c>
      <c r="N140" s="195" t="s">
        <v>40</v>
      </c>
      <c r="O140" s="88"/>
      <c r="P140" s="196">
        <f>O140*H140</f>
        <v>0</v>
      </c>
      <c r="Q140" s="196">
        <v>0</v>
      </c>
      <c r="R140" s="196">
        <f>Q140*H140</f>
        <v>0</v>
      </c>
      <c r="S140" s="196">
        <v>0</v>
      </c>
      <c r="T140" s="197">
        <f>S140*H140</f>
        <v>0</v>
      </c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R140" s="198" t="s">
        <v>130</v>
      </c>
      <c r="AT140" s="198" t="s">
        <v>125</v>
      </c>
      <c r="AU140" s="198" t="s">
        <v>75</v>
      </c>
      <c r="AY140" s="14" t="s">
        <v>131</v>
      </c>
      <c r="BE140" s="199">
        <f>IF(N140="základní",J140,0)</f>
        <v>0</v>
      </c>
      <c r="BF140" s="199">
        <f>IF(N140="snížená",J140,0)</f>
        <v>0</v>
      </c>
      <c r="BG140" s="199">
        <f>IF(N140="zákl. přenesená",J140,0)</f>
        <v>0</v>
      </c>
      <c r="BH140" s="199">
        <f>IF(N140="sníž. přenesená",J140,0)</f>
        <v>0</v>
      </c>
      <c r="BI140" s="199">
        <f>IF(N140="nulová",J140,0)</f>
        <v>0</v>
      </c>
      <c r="BJ140" s="14" t="s">
        <v>83</v>
      </c>
      <c r="BK140" s="199">
        <f>ROUND(I140*H140,2)</f>
        <v>0</v>
      </c>
      <c r="BL140" s="14" t="s">
        <v>130</v>
      </c>
      <c r="BM140" s="198" t="s">
        <v>388</v>
      </c>
    </row>
    <row r="141" s="2" customFormat="1">
      <c r="A141" s="35"/>
      <c r="B141" s="36"/>
      <c r="C141" s="37"/>
      <c r="D141" s="200" t="s">
        <v>133</v>
      </c>
      <c r="E141" s="37"/>
      <c r="F141" s="201" t="s">
        <v>255</v>
      </c>
      <c r="G141" s="37"/>
      <c r="H141" s="37"/>
      <c r="I141" s="202"/>
      <c r="J141" s="37"/>
      <c r="K141" s="37"/>
      <c r="L141" s="41"/>
      <c r="M141" s="203"/>
      <c r="N141" s="204"/>
      <c r="O141" s="88"/>
      <c r="P141" s="88"/>
      <c r="Q141" s="88"/>
      <c r="R141" s="88"/>
      <c r="S141" s="88"/>
      <c r="T141" s="89"/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T141" s="14" t="s">
        <v>133</v>
      </c>
      <c r="AU141" s="14" t="s">
        <v>75</v>
      </c>
    </row>
    <row r="142" s="2" customFormat="1" ht="24.15" customHeight="1">
      <c r="A142" s="35"/>
      <c r="B142" s="36"/>
      <c r="C142" s="187" t="s">
        <v>174</v>
      </c>
      <c r="D142" s="187" t="s">
        <v>125</v>
      </c>
      <c r="E142" s="188" t="s">
        <v>175</v>
      </c>
      <c r="F142" s="189" t="s">
        <v>176</v>
      </c>
      <c r="G142" s="190" t="s">
        <v>152</v>
      </c>
      <c r="H142" s="191">
        <v>3</v>
      </c>
      <c r="I142" s="192"/>
      <c r="J142" s="193">
        <f>ROUND(I142*H142,2)</f>
        <v>0</v>
      </c>
      <c r="K142" s="189" t="s">
        <v>129</v>
      </c>
      <c r="L142" s="41"/>
      <c r="M142" s="194" t="s">
        <v>1</v>
      </c>
      <c r="N142" s="195" t="s">
        <v>40</v>
      </c>
      <c r="O142" s="88"/>
      <c r="P142" s="196">
        <f>O142*H142</f>
        <v>0</v>
      </c>
      <c r="Q142" s="196">
        <v>0</v>
      </c>
      <c r="R142" s="196">
        <f>Q142*H142</f>
        <v>0</v>
      </c>
      <c r="S142" s="196">
        <v>0</v>
      </c>
      <c r="T142" s="197">
        <f>S142*H142</f>
        <v>0</v>
      </c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R142" s="198" t="s">
        <v>130</v>
      </c>
      <c r="AT142" s="198" t="s">
        <v>125</v>
      </c>
      <c r="AU142" s="198" t="s">
        <v>75</v>
      </c>
      <c r="AY142" s="14" t="s">
        <v>131</v>
      </c>
      <c r="BE142" s="199">
        <f>IF(N142="základní",J142,0)</f>
        <v>0</v>
      </c>
      <c r="BF142" s="199">
        <f>IF(N142="snížená",J142,0)</f>
        <v>0</v>
      </c>
      <c r="BG142" s="199">
        <f>IF(N142="zákl. přenesená",J142,0)</f>
        <v>0</v>
      </c>
      <c r="BH142" s="199">
        <f>IF(N142="sníž. přenesená",J142,0)</f>
        <v>0</v>
      </c>
      <c r="BI142" s="199">
        <f>IF(N142="nulová",J142,0)</f>
        <v>0</v>
      </c>
      <c r="BJ142" s="14" t="s">
        <v>83</v>
      </c>
      <c r="BK142" s="199">
        <f>ROUND(I142*H142,2)</f>
        <v>0</v>
      </c>
      <c r="BL142" s="14" t="s">
        <v>130</v>
      </c>
      <c r="BM142" s="198" t="s">
        <v>389</v>
      </c>
    </row>
    <row r="143" s="2" customFormat="1">
      <c r="A143" s="35"/>
      <c r="B143" s="36"/>
      <c r="C143" s="37"/>
      <c r="D143" s="200" t="s">
        <v>133</v>
      </c>
      <c r="E143" s="37"/>
      <c r="F143" s="201" t="s">
        <v>176</v>
      </c>
      <c r="G143" s="37"/>
      <c r="H143" s="37"/>
      <c r="I143" s="202"/>
      <c r="J143" s="37"/>
      <c r="K143" s="37"/>
      <c r="L143" s="41"/>
      <c r="M143" s="203"/>
      <c r="N143" s="204"/>
      <c r="O143" s="88"/>
      <c r="P143" s="88"/>
      <c r="Q143" s="88"/>
      <c r="R143" s="88"/>
      <c r="S143" s="88"/>
      <c r="T143" s="89"/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T143" s="14" t="s">
        <v>133</v>
      </c>
      <c r="AU143" s="14" t="s">
        <v>75</v>
      </c>
    </row>
    <row r="144" s="2" customFormat="1" ht="24.15" customHeight="1">
      <c r="A144" s="35"/>
      <c r="B144" s="36"/>
      <c r="C144" s="187" t="s">
        <v>259</v>
      </c>
      <c r="D144" s="187" t="s">
        <v>125</v>
      </c>
      <c r="E144" s="188" t="s">
        <v>260</v>
      </c>
      <c r="F144" s="189" t="s">
        <v>261</v>
      </c>
      <c r="G144" s="190" t="s">
        <v>152</v>
      </c>
      <c r="H144" s="191">
        <v>1</v>
      </c>
      <c r="I144" s="192"/>
      <c r="J144" s="193">
        <f>ROUND(I144*H144,2)</f>
        <v>0</v>
      </c>
      <c r="K144" s="189" t="s">
        <v>129</v>
      </c>
      <c r="L144" s="41"/>
      <c r="M144" s="194" t="s">
        <v>1</v>
      </c>
      <c r="N144" s="195" t="s">
        <v>40</v>
      </c>
      <c r="O144" s="88"/>
      <c r="P144" s="196">
        <f>O144*H144</f>
        <v>0</v>
      </c>
      <c r="Q144" s="196">
        <v>0</v>
      </c>
      <c r="R144" s="196">
        <f>Q144*H144</f>
        <v>0</v>
      </c>
      <c r="S144" s="196">
        <v>0</v>
      </c>
      <c r="T144" s="197">
        <f>S144*H144</f>
        <v>0</v>
      </c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R144" s="198" t="s">
        <v>130</v>
      </c>
      <c r="AT144" s="198" t="s">
        <v>125</v>
      </c>
      <c r="AU144" s="198" t="s">
        <v>75</v>
      </c>
      <c r="AY144" s="14" t="s">
        <v>131</v>
      </c>
      <c r="BE144" s="199">
        <f>IF(N144="základní",J144,0)</f>
        <v>0</v>
      </c>
      <c r="BF144" s="199">
        <f>IF(N144="snížená",J144,0)</f>
        <v>0</v>
      </c>
      <c r="BG144" s="199">
        <f>IF(N144="zákl. přenesená",J144,0)</f>
        <v>0</v>
      </c>
      <c r="BH144" s="199">
        <f>IF(N144="sníž. přenesená",J144,0)</f>
        <v>0</v>
      </c>
      <c r="BI144" s="199">
        <f>IF(N144="nulová",J144,0)</f>
        <v>0</v>
      </c>
      <c r="BJ144" s="14" t="s">
        <v>83</v>
      </c>
      <c r="BK144" s="199">
        <f>ROUND(I144*H144,2)</f>
        <v>0</v>
      </c>
      <c r="BL144" s="14" t="s">
        <v>130</v>
      </c>
      <c r="BM144" s="198" t="s">
        <v>390</v>
      </c>
    </row>
    <row r="145" s="2" customFormat="1">
      <c r="A145" s="35"/>
      <c r="B145" s="36"/>
      <c r="C145" s="37"/>
      <c r="D145" s="200" t="s">
        <v>133</v>
      </c>
      <c r="E145" s="37"/>
      <c r="F145" s="201" t="s">
        <v>261</v>
      </c>
      <c r="G145" s="37"/>
      <c r="H145" s="37"/>
      <c r="I145" s="202"/>
      <c r="J145" s="37"/>
      <c r="K145" s="37"/>
      <c r="L145" s="41"/>
      <c r="M145" s="203"/>
      <c r="N145" s="204"/>
      <c r="O145" s="88"/>
      <c r="P145" s="88"/>
      <c r="Q145" s="88"/>
      <c r="R145" s="88"/>
      <c r="S145" s="88"/>
      <c r="T145" s="89"/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T145" s="14" t="s">
        <v>133</v>
      </c>
      <c r="AU145" s="14" t="s">
        <v>75</v>
      </c>
    </row>
    <row r="146" s="2" customFormat="1" ht="24.15" customHeight="1">
      <c r="A146" s="35"/>
      <c r="B146" s="36"/>
      <c r="C146" s="187" t="s">
        <v>178</v>
      </c>
      <c r="D146" s="187" t="s">
        <v>125</v>
      </c>
      <c r="E146" s="188" t="s">
        <v>179</v>
      </c>
      <c r="F146" s="189" t="s">
        <v>180</v>
      </c>
      <c r="G146" s="190" t="s">
        <v>152</v>
      </c>
      <c r="H146" s="191">
        <v>1</v>
      </c>
      <c r="I146" s="192"/>
      <c r="J146" s="193">
        <f>ROUND(I146*H146,2)</f>
        <v>0</v>
      </c>
      <c r="K146" s="189" t="s">
        <v>129</v>
      </c>
      <c r="L146" s="41"/>
      <c r="M146" s="194" t="s">
        <v>1</v>
      </c>
      <c r="N146" s="195" t="s">
        <v>40</v>
      </c>
      <c r="O146" s="88"/>
      <c r="P146" s="196">
        <f>O146*H146</f>
        <v>0</v>
      </c>
      <c r="Q146" s="196">
        <v>0</v>
      </c>
      <c r="R146" s="196">
        <f>Q146*H146</f>
        <v>0</v>
      </c>
      <c r="S146" s="196">
        <v>0</v>
      </c>
      <c r="T146" s="197">
        <f>S146*H146</f>
        <v>0</v>
      </c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R146" s="198" t="s">
        <v>130</v>
      </c>
      <c r="AT146" s="198" t="s">
        <v>125</v>
      </c>
      <c r="AU146" s="198" t="s">
        <v>75</v>
      </c>
      <c r="AY146" s="14" t="s">
        <v>131</v>
      </c>
      <c r="BE146" s="199">
        <f>IF(N146="základní",J146,0)</f>
        <v>0</v>
      </c>
      <c r="BF146" s="199">
        <f>IF(N146="snížená",J146,0)</f>
        <v>0</v>
      </c>
      <c r="BG146" s="199">
        <f>IF(N146="zákl. přenesená",J146,0)</f>
        <v>0</v>
      </c>
      <c r="BH146" s="199">
        <f>IF(N146="sníž. přenesená",J146,0)</f>
        <v>0</v>
      </c>
      <c r="BI146" s="199">
        <f>IF(N146="nulová",J146,0)</f>
        <v>0</v>
      </c>
      <c r="BJ146" s="14" t="s">
        <v>83</v>
      </c>
      <c r="BK146" s="199">
        <f>ROUND(I146*H146,2)</f>
        <v>0</v>
      </c>
      <c r="BL146" s="14" t="s">
        <v>130</v>
      </c>
      <c r="BM146" s="198" t="s">
        <v>391</v>
      </c>
    </row>
    <row r="147" s="2" customFormat="1">
      <c r="A147" s="35"/>
      <c r="B147" s="36"/>
      <c r="C147" s="37"/>
      <c r="D147" s="200" t="s">
        <v>133</v>
      </c>
      <c r="E147" s="37"/>
      <c r="F147" s="201" t="s">
        <v>180</v>
      </c>
      <c r="G147" s="37"/>
      <c r="H147" s="37"/>
      <c r="I147" s="202"/>
      <c r="J147" s="37"/>
      <c r="K147" s="37"/>
      <c r="L147" s="41"/>
      <c r="M147" s="203"/>
      <c r="N147" s="204"/>
      <c r="O147" s="88"/>
      <c r="P147" s="88"/>
      <c r="Q147" s="88"/>
      <c r="R147" s="88"/>
      <c r="S147" s="88"/>
      <c r="T147" s="89"/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T147" s="14" t="s">
        <v>133</v>
      </c>
      <c r="AU147" s="14" t="s">
        <v>75</v>
      </c>
    </row>
    <row r="148" s="2" customFormat="1" ht="37.8" customHeight="1">
      <c r="A148" s="35"/>
      <c r="B148" s="36"/>
      <c r="C148" s="187" t="s">
        <v>130</v>
      </c>
      <c r="D148" s="187" t="s">
        <v>125</v>
      </c>
      <c r="E148" s="188" t="s">
        <v>182</v>
      </c>
      <c r="F148" s="189" t="s">
        <v>183</v>
      </c>
      <c r="G148" s="190" t="s">
        <v>152</v>
      </c>
      <c r="H148" s="191">
        <v>1</v>
      </c>
      <c r="I148" s="192"/>
      <c r="J148" s="193">
        <f>ROUND(I148*H148,2)</f>
        <v>0</v>
      </c>
      <c r="K148" s="189" t="s">
        <v>129</v>
      </c>
      <c r="L148" s="41"/>
      <c r="M148" s="194" t="s">
        <v>1</v>
      </c>
      <c r="N148" s="195" t="s">
        <v>40</v>
      </c>
      <c r="O148" s="88"/>
      <c r="P148" s="196">
        <f>O148*H148</f>
        <v>0</v>
      </c>
      <c r="Q148" s="196">
        <v>0</v>
      </c>
      <c r="R148" s="196">
        <f>Q148*H148</f>
        <v>0</v>
      </c>
      <c r="S148" s="196">
        <v>0</v>
      </c>
      <c r="T148" s="197">
        <f>S148*H148</f>
        <v>0</v>
      </c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R148" s="198" t="s">
        <v>130</v>
      </c>
      <c r="AT148" s="198" t="s">
        <v>125</v>
      </c>
      <c r="AU148" s="198" t="s">
        <v>75</v>
      </c>
      <c r="AY148" s="14" t="s">
        <v>131</v>
      </c>
      <c r="BE148" s="199">
        <f>IF(N148="základní",J148,0)</f>
        <v>0</v>
      </c>
      <c r="BF148" s="199">
        <f>IF(N148="snížená",J148,0)</f>
        <v>0</v>
      </c>
      <c r="BG148" s="199">
        <f>IF(N148="zákl. přenesená",J148,0)</f>
        <v>0</v>
      </c>
      <c r="BH148" s="199">
        <f>IF(N148="sníž. přenesená",J148,0)</f>
        <v>0</v>
      </c>
      <c r="BI148" s="199">
        <f>IF(N148="nulová",J148,0)</f>
        <v>0</v>
      </c>
      <c r="BJ148" s="14" t="s">
        <v>83</v>
      </c>
      <c r="BK148" s="199">
        <f>ROUND(I148*H148,2)</f>
        <v>0</v>
      </c>
      <c r="BL148" s="14" t="s">
        <v>130</v>
      </c>
      <c r="BM148" s="198" t="s">
        <v>392</v>
      </c>
    </row>
    <row r="149" s="2" customFormat="1">
      <c r="A149" s="35"/>
      <c r="B149" s="36"/>
      <c r="C149" s="37"/>
      <c r="D149" s="200" t="s">
        <v>133</v>
      </c>
      <c r="E149" s="37"/>
      <c r="F149" s="201" t="s">
        <v>183</v>
      </c>
      <c r="G149" s="37"/>
      <c r="H149" s="37"/>
      <c r="I149" s="202"/>
      <c r="J149" s="37"/>
      <c r="K149" s="37"/>
      <c r="L149" s="41"/>
      <c r="M149" s="203"/>
      <c r="N149" s="204"/>
      <c r="O149" s="88"/>
      <c r="P149" s="88"/>
      <c r="Q149" s="88"/>
      <c r="R149" s="88"/>
      <c r="S149" s="88"/>
      <c r="T149" s="89"/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T149" s="14" t="s">
        <v>133</v>
      </c>
      <c r="AU149" s="14" t="s">
        <v>75</v>
      </c>
    </row>
    <row r="150" s="2" customFormat="1" ht="49.05" customHeight="1">
      <c r="A150" s="35"/>
      <c r="B150" s="36"/>
      <c r="C150" s="187" t="s">
        <v>185</v>
      </c>
      <c r="D150" s="187" t="s">
        <v>125</v>
      </c>
      <c r="E150" s="188" t="s">
        <v>186</v>
      </c>
      <c r="F150" s="189" t="s">
        <v>187</v>
      </c>
      <c r="G150" s="190" t="s">
        <v>152</v>
      </c>
      <c r="H150" s="191">
        <v>1</v>
      </c>
      <c r="I150" s="192"/>
      <c r="J150" s="193">
        <f>ROUND(I150*H150,2)</f>
        <v>0</v>
      </c>
      <c r="K150" s="189" t="s">
        <v>129</v>
      </c>
      <c r="L150" s="41"/>
      <c r="M150" s="194" t="s">
        <v>1</v>
      </c>
      <c r="N150" s="195" t="s">
        <v>40</v>
      </c>
      <c r="O150" s="88"/>
      <c r="P150" s="196">
        <f>O150*H150</f>
        <v>0</v>
      </c>
      <c r="Q150" s="196">
        <v>0</v>
      </c>
      <c r="R150" s="196">
        <f>Q150*H150</f>
        <v>0</v>
      </c>
      <c r="S150" s="196">
        <v>0</v>
      </c>
      <c r="T150" s="197">
        <f>S150*H150</f>
        <v>0</v>
      </c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R150" s="198" t="s">
        <v>130</v>
      </c>
      <c r="AT150" s="198" t="s">
        <v>125</v>
      </c>
      <c r="AU150" s="198" t="s">
        <v>75</v>
      </c>
      <c r="AY150" s="14" t="s">
        <v>131</v>
      </c>
      <c r="BE150" s="199">
        <f>IF(N150="základní",J150,0)</f>
        <v>0</v>
      </c>
      <c r="BF150" s="199">
        <f>IF(N150="snížená",J150,0)</f>
        <v>0</v>
      </c>
      <c r="BG150" s="199">
        <f>IF(N150="zákl. přenesená",J150,0)</f>
        <v>0</v>
      </c>
      <c r="BH150" s="199">
        <f>IF(N150="sníž. přenesená",J150,0)</f>
        <v>0</v>
      </c>
      <c r="BI150" s="199">
        <f>IF(N150="nulová",J150,0)</f>
        <v>0</v>
      </c>
      <c r="BJ150" s="14" t="s">
        <v>83</v>
      </c>
      <c r="BK150" s="199">
        <f>ROUND(I150*H150,2)</f>
        <v>0</v>
      </c>
      <c r="BL150" s="14" t="s">
        <v>130</v>
      </c>
      <c r="BM150" s="198" t="s">
        <v>393</v>
      </c>
    </row>
    <row r="151" s="2" customFormat="1">
      <c r="A151" s="35"/>
      <c r="B151" s="36"/>
      <c r="C151" s="37"/>
      <c r="D151" s="200" t="s">
        <v>133</v>
      </c>
      <c r="E151" s="37"/>
      <c r="F151" s="201" t="s">
        <v>187</v>
      </c>
      <c r="G151" s="37"/>
      <c r="H151" s="37"/>
      <c r="I151" s="202"/>
      <c r="J151" s="37"/>
      <c r="K151" s="37"/>
      <c r="L151" s="41"/>
      <c r="M151" s="203"/>
      <c r="N151" s="204"/>
      <c r="O151" s="88"/>
      <c r="P151" s="88"/>
      <c r="Q151" s="88"/>
      <c r="R151" s="88"/>
      <c r="S151" s="88"/>
      <c r="T151" s="89"/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T151" s="14" t="s">
        <v>133</v>
      </c>
      <c r="AU151" s="14" t="s">
        <v>75</v>
      </c>
    </row>
    <row r="152" s="2" customFormat="1" ht="24.15" customHeight="1">
      <c r="A152" s="35"/>
      <c r="B152" s="36"/>
      <c r="C152" s="187" t="s">
        <v>189</v>
      </c>
      <c r="D152" s="187" t="s">
        <v>125</v>
      </c>
      <c r="E152" s="188" t="s">
        <v>190</v>
      </c>
      <c r="F152" s="189" t="s">
        <v>191</v>
      </c>
      <c r="G152" s="190" t="s">
        <v>192</v>
      </c>
      <c r="H152" s="191">
        <v>15</v>
      </c>
      <c r="I152" s="192"/>
      <c r="J152" s="193">
        <f>ROUND(I152*H152,2)</f>
        <v>0</v>
      </c>
      <c r="K152" s="189" t="s">
        <v>129</v>
      </c>
      <c r="L152" s="41"/>
      <c r="M152" s="194" t="s">
        <v>1</v>
      </c>
      <c r="N152" s="195" t="s">
        <v>40</v>
      </c>
      <c r="O152" s="88"/>
      <c r="P152" s="196">
        <f>O152*H152</f>
        <v>0</v>
      </c>
      <c r="Q152" s="196">
        <v>0</v>
      </c>
      <c r="R152" s="196">
        <f>Q152*H152</f>
        <v>0</v>
      </c>
      <c r="S152" s="196">
        <v>0</v>
      </c>
      <c r="T152" s="197">
        <f>S152*H152</f>
        <v>0</v>
      </c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R152" s="198" t="s">
        <v>130</v>
      </c>
      <c r="AT152" s="198" t="s">
        <v>125</v>
      </c>
      <c r="AU152" s="198" t="s">
        <v>75</v>
      </c>
      <c r="AY152" s="14" t="s">
        <v>131</v>
      </c>
      <c r="BE152" s="199">
        <f>IF(N152="základní",J152,0)</f>
        <v>0</v>
      </c>
      <c r="BF152" s="199">
        <f>IF(N152="snížená",J152,0)</f>
        <v>0</v>
      </c>
      <c r="BG152" s="199">
        <f>IF(N152="zákl. přenesená",J152,0)</f>
        <v>0</v>
      </c>
      <c r="BH152" s="199">
        <f>IF(N152="sníž. přenesená",J152,0)</f>
        <v>0</v>
      </c>
      <c r="BI152" s="199">
        <f>IF(N152="nulová",J152,0)</f>
        <v>0</v>
      </c>
      <c r="BJ152" s="14" t="s">
        <v>83</v>
      </c>
      <c r="BK152" s="199">
        <f>ROUND(I152*H152,2)</f>
        <v>0</v>
      </c>
      <c r="BL152" s="14" t="s">
        <v>130</v>
      </c>
      <c r="BM152" s="198" t="s">
        <v>394</v>
      </c>
    </row>
    <row r="153" s="2" customFormat="1">
      <c r="A153" s="35"/>
      <c r="B153" s="36"/>
      <c r="C153" s="37"/>
      <c r="D153" s="200" t="s">
        <v>133</v>
      </c>
      <c r="E153" s="37"/>
      <c r="F153" s="201" t="s">
        <v>191</v>
      </c>
      <c r="G153" s="37"/>
      <c r="H153" s="37"/>
      <c r="I153" s="202"/>
      <c r="J153" s="37"/>
      <c r="K153" s="37"/>
      <c r="L153" s="41"/>
      <c r="M153" s="203"/>
      <c r="N153" s="204"/>
      <c r="O153" s="88"/>
      <c r="P153" s="88"/>
      <c r="Q153" s="88"/>
      <c r="R153" s="88"/>
      <c r="S153" s="88"/>
      <c r="T153" s="89"/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T153" s="14" t="s">
        <v>133</v>
      </c>
      <c r="AU153" s="14" t="s">
        <v>75</v>
      </c>
    </row>
    <row r="154" s="2" customFormat="1" ht="16.5" customHeight="1">
      <c r="A154" s="35"/>
      <c r="B154" s="36"/>
      <c r="C154" s="187" t="s">
        <v>194</v>
      </c>
      <c r="D154" s="187" t="s">
        <v>125</v>
      </c>
      <c r="E154" s="188" t="s">
        <v>195</v>
      </c>
      <c r="F154" s="189" t="s">
        <v>196</v>
      </c>
      <c r="G154" s="190" t="s">
        <v>152</v>
      </c>
      <c r="H154" s="191">
        <v>1</v>
      </c>
      <c r="I154" s="192"/>
      <c r="J154" s="193">
        <f>ROUND(I154*H154,2)</f>
        <v>0</v>
      </c>
      <c r="K154" s="189" t="s">
        <v>129</v>
      </c>
      <c r="L154" s="41"/>
      <c r="M154" s="194" t="s">
        <v>1</v>
      </c>
      <c r="N154" s="195" t="s">
        <v>40</v>
      </c>
      <c r="O154" s="88"/>
      <c r="P154" s="196">
        <f>O154*H154</f>
        <v>0</v>
      </c>
      <c r="Q154" s="196">
        <v>0</v>
      </c>
      <c r="R154" s="196">
        <f>Q154*H154</f>
        <v>0</v>
      </c>
      <c r="S154" s="196">
        <v>0</v>
      </c>
      <c r="T154" s="197">
        <f>S154*H154</f>
        <v>0</v>
      </c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R154" s="198" t="s">
        <v>130</v>
      </c>
      <c r="AT154" s="198" t="s">
        <v>125</v>
      </c>
      <c r="AU154" s="198" t="s">
        <v>75</v>
      </c>
      <c r="AY154" s="14" t="s">
        <v>131</v>
      </c>
      <c r="BE154" s="199">
        <f>IF(N154="základní",J154,0)</f>
        <v>0</v>
      </c>
      <c r="BF154" s="199">
        <f>IF(N154="snížená",J154,0)</f>
        <v>0</v>
      </c>
      <c r="BG154" s="199">
        <f>IF(N154="zákl. přenesená",J154,0)</f>
        <v>0</v>
      </c>
      <c r="BH154" s="199">
        <f>IF(N154="sníž. přenesená",J154,0)</f>
        <v>0</v>
      </c>
      <c r="BI154" s="199">
        <f>IF(N154="nulová",J154,0)</f>
        <v>0</v>
      </c>
      <c r="BJ154" s="14" t="s">
        <v>83</v>
      </c>
      <c r="BK154" s="199">
        <f>ROUND(I154*H154,2)</f>
        <v>0</v>
      </c>
      <c r="BL154" s="14" t="s">
        <v>130</v>
      </c>
      <c r="BM154" s="198" t="s">
        <v>395</v>
      </c>
    </row>
    <row r="155" s="2" customFormat="1">
      <c r="A155" s="35"/>
      <c r="B155" s="36"/>
      <c r="C155" s="37"/>
      <c r="D155" s="200" t="s">
        <v>133</v>
      </c>
      <c r="E155" s="37"/>
      <c r="F155" s="201" t="s">
        <v>196</v>
      </c>
      <c r="G155" s="37"/>
      <c r="H155" s="37"/>
      <c r="I155" s="202"/>
      <c r="J155" s="37"/>
      <c r="K155" s="37"/>
      <c r="L155" s="41"/>
      <c r="M155" s="203"/>
      <c r="N155" s="204"/>
      <c r="O155" s="88"/>
      <c r="P155" s="88"/>
      <c r="Q155" s="88"/>
      <c r="R155" s="88"/>
      <c r="S155" s="88"/>
      <c r="T155" s="89"/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T155" s="14" t="s">
        <v>133</v>
      </c>
      <c r="AU155" s="14" t="s">
        <v>75</v>
      </c>
    </row>
    <row r="156" s="2" customFormat="1" ht="16.5" customHeight="1">
      <c r="A156" s="35"/>
      <c r="B156" s="36"/>
      <c r="C156" s="187" t="s">
        <v>198</v>
      </c>
      <c r="D156" s="187" t="s">
        <v>125</v>
      </c>
      <c r="E156" s="188" t="s">
        <v>199</v>
      </c>
      <c r="F156" s="189" t="s">
        <v>200</v>
      </c>
      <c r="G156" s="190" t="s">
        <v>201</v>
      </c>
      <c r="H156" s="191">
        <v>1</v>
      </c>
      <c r="I156" s="192"/>
      <c r="J156" s="193">
        <f>ROUND(I156*H156,2)</f>
        <v>0</v>
      </c>
      <c r="K156" s="189" t="s">
        <v>129</v>
      </c>
      <c r="L156" s="41"/>
      <c r="M156" s="194" t="s">
        <v>1</v>
      </c>
      <c r="N156" s="195" t="s">
        <v>40</v>
      </c>
      <c r="O156" s="88"/>
      <c r="P156" s="196">
        <f>O156*H156</f>
        <v>0</v>
      </c>
      <c r="Q156" s="196">
        <v>0</v>
      </c>
      <c r="R156" s="196">
        <f>Q156*H156</f>
        <v>0</v>
      </c>
      <c r="S156" s="196">
        <v>0</v>
      </c>
      <c r="T156" s="197">
        <f>S156*H156</f>
        <v>0</v>
      </c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R156" s="198" t="s">
        <v>130</v>
      </c>
      <c r="AT156" s="198" t="s">
        <v>125</v>
      </c>
      <c r="AU156" s="198" t="s">
        <v>75</v>
      </c>
      <c r="AY156" s="14" t="s">
        <v>131</v>
      </c>
      <c r="BE156" s="199">
        <f>IF(N156="základní",J156,0)</f>
        <v>0</v>
      </c>
      <c r="BF156" s="199">
        <f>IF(N156="snížená",J156,0)</f>
        <v>0</v>
      </c>
      <c r="BG156" s="199">
        <f>IF(N156="zákl. přenesená",J156,0)</f>
        <v>0</v>
      </c>
      <c r="BH156" s="199">
        <f>IF(N156="sníž. přenesená",J156,0)</f>
        <v>0</v>
      </c>
      <c r="BI156" s="199">
        <f>IF(N156="nulová",J156,0)</f>
        <v>0</v>
      </c>
      <c r="BJ156" s="14" t="s">
        <v>83</v>
      </c>
      <c r="BK156" s="199">
        <f>ROUND(I156*H156,2)</f>
        <v>0</v>
      </c>
      <c r="BL156" s="14" t="s">
        <v>130</v>
      </c>
      <c r="BM156" s="198" t="s">
        <v>396</v>
      </c>
    </row>
    <row r="157" s="2" customFormat="1">
      <c r="A157" s="35"/>
      <c r="B157" s="36"/>
      <c r="C157" s="37"/>
      <c r="D157" s="200" t="s">
        <v>133</v>
      </c>
      <c r="E157" s="37"/>
      <c r="F157" s="201" t="s">
        <v>200</v>
      </c>
      <c r="G157" s="37"/>
      <c r="H157" s="37"/>
      <c r="I157" s="202"/>
      <c r="J157" s="37"/>
      <c r="K157" s="37"/>
      <c r="L157" s="41"/>
      <c r="M157" s="203"/>
      <c r="N157" s="204"/>
      <c r="O157" s="88"/>
      <c r="P157" s="88"/>
      <c r="Q157" s="88"/>
      <c r="R157" s="88"/>
      <c r="S157" s="88"/>
      <c r="T157" s="89"/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T157" s="14" t="s">
        <v>133</v>
      </c>
      <c r="AU157" s="14" t="s">
        <v>75</v>
      </c>
    </row>
    <row r="158" s="2" customFormat="1" ht="24.15" customHeight="1">
      <c r="A158" s="35"/>
      <c r="B158" s="36"/>
      <c r="C158" s="187" t="s">
        <v>7</v>
      </c>
      <c r="D158" s="187" t="s">
        <v>125</v>
      </c>
      <c r="E158" s="188" t="s">
        <v>203</v>
      </c>
      <c r="F158" s="189" t="s">
        <v>204</v>
      </c>
      <c r="G158" s="190" t="s">
        <v>201</v>
      </c>
      <c r="H158" s="191">
        <v>1</v>
      </c>
      <c r="I158" s="192"/>
      <c r="J158" s="193">
        <f>ROUND(I158*H158,2)</f>
        <v>0</v>
      </c>
      <c r="K158" s="189" t="s">
        <v>129</v>
      </c>
      <c r="L158" s="41"/>
      <c r="M158" s="194" t="s">
        <v>1</v>
      </c>
      <c r="N158" s="195" t="s">
        <v>40</v>
      </c>
      <c r="O158" s="88"/>
      <c r="P158" s="196">
        <f>O158*H158</f>
        <v>0</v>
      </c>
      <c r="Q158" s="196">
        <v>0</v>
      </c>
      <c r="R158" s="196">
        <f>Q158*H158</f>
        <v>0</v>
      </c>
      <c r="S158" s="196">
        <v>0</v>
      </c>
      <c r="T158" s="197">
        <f>S158*H158</f>
        <v>0</v>
      </c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R158" s="198" t="s">
        <v>130</v>
      </c>
      <c r="AT158" s="198" t="s">
        <v>125</v>
      </c>
      <c r="AU158" s="198" t="s">
        <v>75</v>
      </c>
      <c r="AY158" s="14" t="s">
        <v>131</v>
      </c>
      <c r="BE158" s="199">
        <f>IF(N158="základní",J158,0)</f>
        <v>0</v>
      </c>
      <c r="BF158" s="199">
        <f>IF(N158="snížená",J158,0)</f>
        <v>0</v>
      </c>
      <c r="BG158" s="199">
        <f>IF(N158="zákl. přenesená",J158,0)</f>
        <v>0</v>
      </c>
      <c r="BH158" s="199">
        <f>IF(N158="sníž. přenesená",J158,0)</f>
        <v>0</v>
      </c>
      <c r="BI158" s="199">
        <f>IF(N158="nulová",J158,0)</f>
        <v>0</v>
      </c>
      <c r="BJ158" s="14" t="s">
        <v>83</v>
      </c>
      <c r="BK158" s="199">
        <f>ROUND(I158*H158,2)</f>
        <v>0</v>
      </c>
      <c r="BL158" s="14" t="s">
        <v>130</v>
      </c>
      <c r="BM158" s="198" t="s">
        <v>397</v>
      </c>
    </row>
    <row r="159" s="2" customFormat="1">
      <c r="A159" s="35"/>
      <c r="B159" s="36"/>
      <c r="C159" s="37"/>
      <c r="D159" s="200" t="s">
        <v>133</v>
      </c>
      <c r="E159" s="37"/>
      <c r="F159" s="201" t="s">
        <v>204</v>
      </c>
      <c r="G159" s="37"/>
      <c r="H159" s="37"/>
      <c r="I159" s="202"/>
      <c r="J159" s="37"/>
      <c r="K159" s="37"/>
      <c r="L159" s="41"/>
      <c r="M159" s="203"/>
      <c r="N159" s="204"/>
      <c r="O159" s="88"/>
      <c r="P159" s="88"/>
      <c r="Q159" s="88"/>
      <c r="R159" s="88"/>
      <c r="S159" s="88"/>
      <c r="T159" s="89"/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T159" s="14" t="s">
        <v>133</v>
      </c>
      <c r="AU159" s="14" t="s">
        <v>75</v>
      </c>
    </row>
    <row r="160" s="2" customFormat="1" ht="16.5" customHeight="1">
      <c r="A160" s="35"/>
      <c r="B160" s="36"/>
      <c r="C160" s="187" t="s">
        <v>206</v>
      </c>
      <c r="D160" s="187" t="s">
        <v>125</v>
      </c>
      <c r="E160" s="188" t="s">
        <v>207</v>
      </c>
      <c r="F160" s="189" t="s">
        <v>208</v>
      </c>
      <c r="G160" s="190" t="s">
        <v>152</v>
      </c>
      <c r="H160" s="191">
        <v>1</v>
      </c>
      <c r="I160" s="192"/>
      <c r="J160" s="193">
        <f>ROUND(I160*H160,2)</f>
        <v>0</v>
      </c>
      <c r="K160" s="189" t="s">
        <v>129</v>
      </c>
      <c r="L160" s="41"/>
      <c r="M160" s="194" t="s">
        <v>1</v>
      </c>
      <c r="N160" s="195" t="s">
        <v>40</v>
      </c>
      <c r="O160" s="88"/>
      <c r="P160" s="196">
        <f>O160*H160</f>
        <v>0</v>
      </c>
      <c r="Q160" s="196">
        <v>0</v>
      </c>
      <c r="R160" s="196">
        <f>Q160*H160</f>
        <v>0</v>
      </c>
      <c r="S160" s="196">
        <v>0</v>
      </c>
      <c r="T160" s="197">
        <f>S160*H160</f>
        <v>0</v>
      </c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R160" s="198" t="s">
        <v>130</v>
      </c>
      <c r="AT160" s="198" t="s">
        <v>125</v>
      </c>
      <c r="AU160" s="198" t="s">
        <v>75</v>
      </c>
      <c r="AY160" s="14" t="s">
        <v>131</v>
      </c>
      <c r="BE160" s="199">
        <f>IF(N160="základní",J160,0)</f>
        <v>0</v>
      </c>
      <c r="BF160" s="199">
        <f>IF(N160="snížená",J160,0)</f>
        <v>0</v>
      </c>
      <c r="BG160" s="199">
        <f>IF(N160="zákl. přenesená",J160,0)</f>
        <v>0</v>
      </c>
      <c r="BH160" s="199">
        <f>IF(N160="sníž. přenesená",J160,0)</f>
        <v>0</v>
      </c>
      <c r="BI160" s="199">
        <f>IF(N160="nulová",J160,0)</f>
        <v>0</v>
      </c>
      <c r="BJ160" s="14" t="s">
        <v>83</v>
      </c>
      <c r="BK160" s="199">
        <f>ROUND(I160*H160,2)</f>
        <v>0</v>
      </c>
      <c r="BL160" s="14" t="s">
        <v>130</v>
      </c>
      <c r="BM160" s="198" t="s">
        <v>398</v>
      </c>
    </row>
    <row r="161" s="2" customFormat="1">
      <c r="A161" s="35"/>
      <c r="B161" s="36"/>
      <c r="C161" s="37"/>
      <c r="D161" s="200" t="s">
        <v>133</v>
      </c>
      <c r="E161" s="37"/>
      <c r="F161" s="201" t="s">
        <v>208</v>
      </c>
      <c r="G161" s="37"/>
      <c r="H161" s="37"/>
      <c r="I161" s="202"/>
      <c r="J161" s="37"/>
      <c r="K161" s="37"/>
      <c r="L161" s="41"/>
      <c r="M161" s="203"/>
      <c r="N161" s="204"/>
      <c r="O161" s="88"/>
      <c r="P161" s="88"/>
      <c r="Q161" s="88"/>
      <c r="R161" s="88"/>
      <c r="S161" s="88"/>
      <c r="T161" s="89"/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T161" s="14" t="s">
        <v>133</v>
      </c>
      <c r="AU161" s="14" t="s">
        <v>75</v>
      </c>
    </row>
    <row r="162" s="2" customFormat="1" ht="24.15" customHeight="1">
      <c r="A162" s="35"/>
      <c r="B162" s="36"/>
      <c r="C162" s="187" t="s">
        <v>210</v>
      </c>
      <c r="D162" s="187" t="s">
        <v>125</v>
      </c>
      <c r="E162" s="188" t="s">
        <v>211</v>
      </c>
      <c r="F162" s="189" t="s">
        <v>212</v>
      </c>
      <c r="G162" s="190" t="s">
        <v>152</v>
      </c>
      <c r="H162" s="191">
        <v>3</v>
      </c>
      <c r="I162" s="192"/>
      <c r="J162" s="193">
        <f>ROUND(I162*H162,2)</f>
        <v>0</v>
      </c>
      <c r="K162" s="189" t="s">
        <v>129</v>
      </c>
      <c r="L162" s="41"/>
      <c r="M162" s="194" t="s">
        <v>1</v>
      </c>
      <c r="N162" s="195" t="s">
        <v>40</v>
      </c>
      <c r="O162" s="88"/>
      <c r="P162" s="196">
        <f>O162*H162</f>
        <v>0</v>
      </c>
      <c r="Q162" s="196">
        <v>0</v>
      </c>
      <c r="R162" s="196">
        <f>Q162*H162</f>
        <v>0</v>
      </c>
      <c r="S162" s="196">
        <v>0</v>
      </c>
      <c r="T162" s="197">
        <f>S162*H162</f>
        <v>0</v>
      </c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R162" s="198" t="s">
        <v>130</v>
      </c>
      <c r="AT162" s="198" t="s">
        <v>125</v>
      </c>
      <c r="AU162" s="198" t="s">
        <v>75</v>
      </c>
      <c r="AY162" s="14" t="s">
        <v>131</v>
      </c>
      <c r="BE162" s="199">
        <f>IF(N162="základní",J162,0)</f>
        <v>0</v>
      </c>
      <c r="BF162" s="199">
        <f>IF(N162="snížená",J162,0)</f>
        <v>0</v>
      </c>
      <c r="BG162" s="199">
        <f>IF(N162="zákl. přenesená",J162,0)</f>
        <v>0</v>
      </c>
      <c r="BH162" s="199">
        <f>IF(N162="sníž. přenesená",J162,0)</f>
        <v>0</v>
      </c>
      <c r="BI162" s="199">
        <f>IF(N162="nulová",J162,0)</f>
        <v>0</v>
      </c>
      <c r="BJ162" s="14" t="s">
        <v>83</v>
      </c>
      <c r="BK162" s="199">
        <f>ROUND(I162*H162,2)</f>
        <v>0</v>
      </c>
      <c r="BL162" s="14" t="s">
        <v>130</v>
      </c>
      <c r="BM162" s="198" t="s">
        <v>399</v>
      </c>
    </row>
    <row r="163" s="2" customFormat="1">
      <c r="A163" s="35"/>
      <c r="B163" s="36"/>
      <c r="C163" s="37"/>
      <c r="D163" s="200" t="s">
        <v>133</v>
      </c>
      <c r="E163" s="37"/>
      <c r="F163" s="201" t="s">
        <v>212</v>
      </c>
      <c r="G163" s="37"/>
      <c r="H163" s="37"/>
      <c r="I163" s="202"/>
      <c r="J163" s="37"/>
      <c r="K163" s="37"/>
      <c r="L163" s="41"/>
      <c r="M163" s="203"/>
      <c r="N163" s="204"/>
      <c r="O163" s="88"/>
      <c r="P163" s="88"/>
      <c r="Q163" s="88"/>
      <c r="R163" s="88"/>
      <c r="S163" s="88"/>
      <c r="T163" s="89"/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T163" s="14" t="s">
        <v>133</v>
      </c>
      <c r="AU163" s="14" t="s">
        <v>75</v>
      </c>
    </row>
    <row r="164" s="2" customFormat="1">
      <c r="A164" s="35"/>
      <c r="B164" s="36"/>
      <c r="C164" s="37"/>
      <c r="D164" s="200" t="s">
        <v>147</v>
      </c>
      <c r="E164" s="37"/>
      <c r="F164" s="205" t="s">
        <v>214</v>
      </c>
      <c r="G164" s="37"/>
      <c r="H164" s="37"/>
      <c r="I164" s="202"/>
      <c r="J164" s="37"/>
      <c r="K164" s="37"/>
      <c r="L164" s="41"/>
      <c r="M164" s="203"/>
      <c r="N164" s="204"/>
      <c r="O164" s="88"/>
      <c r="P164" s="88"/>
      <c r="Q164" s="88"/>
      <c r="R164" s="88"/>
      <c r="S164" s="88"/>
      <c r="T164" s="89"/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T164" s="14" t="s">
        <v>147</v>
      </c>
      <c r="AU164" s="14" t="s">
        <v>75</v>
      </c>
    </row>
    <row r="165" s="2" customFormat="1" ht="24.15" customHeight="1">
      <c r="A165" s="35"/>
      <c r="B165" s="36"/>
      <c r="C165" s="187" t="s">
        <v>215</v>
      </c>
      <c r="D165" s="187" t="s">
        <v>125</v>
      </c>
      <c r="E165" s="188" t="s">
        <v>216</v>
      </c>
      <c r="F165" s="189" t="s">
        <v>217</v>
      </c>
      <c r="G165" s="190" t="s">
        <v>128</v>
      </c>
      <c r="H165" s="191">
        <v>1</v>
      </c>
      <c r="I165" s="192"/>
      <c r="J165" s="193">
        <f>ROUND(I165*H165,2)</f>
        <v>0</v>
      </c>
      <c r="K165" s="189" t="s">
        <v>129</v>
      </c>
      <c r="L165" s="41"/>
      <c r="M165" s="194" t="s">
        <v>1</v>
      </c>
      <c r="N165" s="195" t="s">
        <v>40</v>
      </c>
      <c r="O165" s="88"/>
      <c r="P165" s="196">
        <f>O165*H165</f>
        <v>0</v>
      </c>
      <c r="Q165" s="196">
        <v>0</v>
      </c>
      <c r="R165" s="196">
        <f>Q165*H165</f>
        <v>0</v>
      </c>
      <c r="S165" s="196">
        <v>0</v>
      </c>
      <c r="T165" s="197">
        <f>S165*H165</f>
        <v>0</v>
      </c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R165" s="198" t="s">
        <v>218</v>
      </c>
      <c r="AT165" s="198" t="s">
        <v>125</v>
      </c>
      <c r="AU165" s="198" t="s">
        <v>75</v>
      </c>
      <c r="AY165" s="14" t="s">
        <v>131</v>
      </c>
      <c r="BE165" s="199">
        <f>IF(N165="základní",J165,0)</f>
        <v>0</v>
      </c>
      <c r="BF165" s="199">
        <f>IF(N165="snížená",J165,0)</f>
        <v>0</v>
      </c>
      <c r="BG165" s="199">
        <f>IF(N165="zákl. přenesená",J165,0)</f>
        <v>0</v>
      </c>
      <c r="BH165" s="199">
        <f>IF(N165="sníž. přenesená",J165,0)</f>
        <v>0</v>
      </c>
      <c r="BI165" s="199">
        <f>IF(N165="nulová",J165,0)</f>
        <v>0</v>
      </c>
      <c r="BJ165" s="14" t="s">
        <v>83</v>
      </c>
      <c r="BK165" s="199">
        <f>ROUND(I165*H165,2)</f>
        <v>0</v>
      </c>
      <c r="BL165" s="14" t="s">
        <v>218</v>
      </c>
      <c r="BM165" s="198" t="s">
        <v>400</v>
      </c>
    </row>
    <row r="166" s="2" customFormat="1">
      <c r="A166" s="35"/>
      <c r="B166" s="36"/>
      <c r="C166" s="37"/>
      <c r="D166" s="200" t="s">
        <v>133</v>
      </c>
      <c r="E166" s="37"/>
      <c r="F166" s="201" t="s">
        <v>217</v>
      </c>
      <c r="G166" s="37"/>
      <c r="H166" s="37"/>
      <c r="I166" s="202"/>
      <c r="J166" s="37"/>
      <c r="K166" s="37"/>
      <c r="L166" s="41"/>
      <c r="M166" s="203"/>
      <c r="N166" s="204"/>
      <c r="O166" s="88"/>
      <c r="P166" s="88"/>
      <c r="Q166" s="88"/>
      <c r="R166" s="88"/>
      <c r="S166" s="88"/>
      <c r="T166" s="89"/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T166" s="14" t="s">
        <v>133</v>
      </c>
      <c r="AU166" s="14" t="s">
        <v>75</v>
      </c>
    </row>
    <row r="167" s="2" customFormat="1" ht="24.15" customHeight="1">
      <c r="A167" s="35"/>
      <c r="B167" s="36"/>
      <c r="C167" s="187" t="s">
        <v>220</v>
      </c>
      <c r="D167" s="187" t="s">
        <v>125</v>
      </c>
      <c r="E167" s="188" t="s">
        <v>221</v>
      </c>
      <c r="F167" s="189" t="s">
        <v>222</v>
      </c>
      <c r="G167" s="190" t="s">
        <v>128</v>
      </c>
      <c r="H167" s="191">
        <v>1</v>
      </c>
      <c r="I167" s="192"/>
      <c r="J167" s="193">
        <f>ROUND(I167*H167,2)</f>
        <v>0</v>
      </c>
      <c r="K167" s="189" t="s">
        <v>129</v>
      </c>
      <c r="L167" s="41"/>
      <c r="M167" s="194" t="s">
        <v>1</v>
      </c>
      <c r="N167" s="195" t="s">
        <v>40</v>
      </c>
      <c r="O167" s="88"/>
      <c r="P167" s="196">
        <f>O167*H167</f>
        <v>0</v>
      </c>
      <c r="Q167" s="196">
        <v>0</v>
      </c>
      <c r="R167" s="196">
        <f>Q167*H167</f>
        <v>0</v>
      </c>
      <c r="S167" s="196">
        <v>0</v>
      </c>
      <c r="T167" s="197">
        <f>S167*H167</f>
        <v>0</v>
      </c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R167" s="198" t="s">
        <v>130</v>
      </c>
      <c r="AT167" s="198" t="s">
        <v>125</v>
      </c>
      <c r="AU167" s="198" t="s">
        <v>75</v>
      </c>
      <c r="AY167" s="14" t="s">
        <v>131</v>
      </c>
      <c r="BE167" s="199">
        <f>IF(N167="základní",J167,0)</f>
        <v>0</v>
      </c>
      <c r="BF167" s="199">
        <f>IF(N167="snížená",J167,0)</f>
        <v>0</v>
      </c>
      <c r="BG167" s="199">
        <f>IF(N167="zákl. přenesená",J167,0)</f>
        <v>0</v>
      </c>
      <c r="BH167" s="199">
        <f>IF(N167="sníž. přenesená",J167,0)</f>
        <v>0</v>
      </c>
      <c r="BI167" s="199">
        <f>IF(N167="nulová",J167,0)</f>
        <v>0</v>
      </c>
      <c r="BJ167" s="14" t="s">
        <v>83</v>
      </c>
      <c r="BK167" s="199">
        <f>ROUND(I167*H167,2)</f>
        <v>0</v>
      </c>
      <c r="BL167" s="14" t="s">
        <v>130</v>
      </c>
      <c r="BM167" s="198" t="s">
        <v>401</v>
      </c>
    </row>
    <row r="168" s="2" customFormat="1">
      <c r="A168" s="35"/>
      <c r="B168" s="36"/>
      <c r="C168" s="37"/>
      <c r="D168" s="200" t="s">
        <v>133</v>
      </c>
      <c r="E168" s="37"/>
      <c r="F168" s="201" t="s">
        <v>222</v>
      </c>
      <c r="G168" s="37"/>
      <c r="H168" s="37"/>
      <c r="I168" s="202"/>
      <c r="J168" s="37"/>
      <c r="K168" s="37"/>
      <c r="L168" s="41"/>
      <c r="M168" s="203"/>
      <c r="N168" s="204"/>
      <c r="O168" s="88"/>
      <c r="P168" s="88"/>
      <c r="Q168" s="88"/>
      <c r="R168" s="88"/>
      <c r="S168" s="88"/>
      <c r="T168" s="89"/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T168" s="14" t="s">
        <v>133</v>
      </c>
      <c r="AU168" s="14" t="s">
        <v>75</v>
      </c>
    </row>
    <row r="169" s="2" customFormat="1" ht="16.5" customHeight="1">
      <c r="A169" s="35"/>
      <c r="B169" s="36"/>
      <c r="C169" s="187" t="s">
        <v>224</v>
      </c>
      <c r="D169" s="187" t="s">
        <v>125</v>
      </c>
      <c r="E169" s="188" t="s">
        <v>225</v>
      </c>
      <c r="F169" s="189" t="s">
        <v>226</v>
      </c>
      <c r="G169" s="190" t="s">
        <v>128</v>
      </c>
      <c r="H169" s="191">
        <v>1</v>
      </c>
      <c r="I169" s="192"/>
      <c r="J169" s="193">
        <f>ROUND(I169*H169,2)</f>
        <v>0</v>
      </c>
      <c r="K169" s="189" t="s">
        <v>129</v>
      </c>
      <c r="L169" s="41"/>
      <c r="M169" s="194" t="s">
        <v>1</v>
      </c>
      <c r="N169" s="195" t="s">
        <v>40</v>
      </c>
      <c r="O169" s="88"/>
      <c r="P169" s="196">
        <f>O169*H169</f>
        <v>0</v>
      </c>
      <c r="Q169" s="196">
        <v>0</v>
      </c>
      <c r="R169" s="196">
        <f>Q169*H169</f>
        <v>0</v>
      </c>
      <c r="S169" s="196">
        <v>0</v>
      </c>
      <c r="T169" s="197">
        <f>S169*H169</f>
        <v>0</v>
      </c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R169" s="198" t="s">
        <v>130</v>
      </c>
      <c r="AT169" s="198" t="s">
        <v>125</v>
      </c>
      <c r="AU169" s="198" t="s">
        <v>75</v>
      </c>
      <c r="AY169" s="14" t="s">
        <v>131</v>
      </c>
      <c r="BE169" s="199">
        <f>IF(N169="základní",J169,0)</f>
        <v>0</v>
      </c>
      <c r="BF169" s="199">
        <f>IF(N169="snížená",J169,0)</f>
        <v>0</v>
      </c>
      <c r="BG169" s="199">
        <f>IF(N169="zákl. přenesená",J169,0)</f>
        <v>0</v>
      </c>
      <c r="BH169" s="199">
        <f>IF(N169="sníž. přenesená",J169,0)</f>
        <v>0</v>
      </c>
      <c r="BI169" s="199">
        <f>IF(N169="nulová",J169,0)</f>
        <v>0</v>
      </c>
      <c r="BJ169" s="14" t="s">
        <v>83</v>
      </c>
      <c r="BK169" s="199">
        <f>ROUND(I169*H169,2)</f>
        <v>0</v>
      </c>
      <c r="BL169" s="14" t="s">
        <v>130</v>
      </c>
      <c r="BM169" s="198" t="s">
        <v>402</v>
      </c>
    </row>
    <row r="170" s="2" customFormat="1">
      <c r="A170" s="35"/>
      <c r="B170" s="36"/>
      <c r="C170" s="37"/>
      <c r="D170" s="200" t="s">
        <v>133</v>
      </c>
      <c r="E170" s="37"/>
      <c r="F170" s="201" t="s">
        <v>226</v>
      </c>
      <c r="G170" s="37"/>
      <c r="H170" s="37"/>
      <c r="I170" s="202"/>
      <c r="J170" s="37"/>
      <c r="K170" s="37"/>
      <c r="L170" s="41"/>
      <c r="M170" s="203"/>
      <c r="N170" s="204"/>
      <c r="O170" s="88"/>
      <c r="P170" s="88"/>
      <c r="Q170" s="88"/>
      <c r="R170" s="88"/>
      <c r="S170" s="88"/>
      <c r="T170" s="89"/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T170" s="14" t="s">
        <v>133</v>
      </c>
      <c r="AU170" s="14" t="s">
        <v>75</v>
      </c>
    </row>
    <row r="171" s="2" customFormat="1" ht="24.15" customHeight="1">
      <c r="A171" s="35"/>
      <c r="B171" s="36"/>
      <c r="C171" s="187" t="s">
        <v>228</v>
      </c>
      <c r="D171" s="187" t="s">
        <v>125</v>
      </c>
      <c r="E171" s="188" t="s">
        <v>229</v>
      </c>
      <c r="F171" s="189" t="s">
        <v>230</v>
      </c>
      <c r="G171" s="190" t="s">
        <v>128</v>
      </c>
      <c r="H171" s="191">
        <v>1</v>
      </c>
      <c r="I171" s="192"/>
      <c r="J171" s="193">
        <f>ROUND(I171*H171,2)</f>
        <v>0</v>
      </c>
      <c r="K171" s="189" t="s">
        <v>129</v>
      </c>
      <c r="L171" s="41"/>
      <c r="M171" s="194" t="s">
        <v>1</v>
      </c>
      <c r="N171" s="195" t="s">
        <v>40</v>
      </c>
      <c r="O171" s="88"/>
      <c r="P171" s="196">
        <f>O171*H171</f>
        <v>0</v>
      </c>
      <c r="Q171" s="196">
        <v>0</v>
      </c>
      <c r="R171" s="196">
        <f>Q171*H171</f>
        <v>0</v>
      </c>
      <c r="S171" s="196">
        <v>0</v>
      </c>
      <c r="T171" s="197">
        <f>S171*H171</f>
        <v>0</v>
      </c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R171" s="198" t="s">
        <v>218</v>
      </c>
      <c r="AT171" s="198" t="s">
        <v>125</v>
      </c>
      <c r="AU171" s="198" t="s">
        <v>75</v>
      </c>
      <c r="AY171" s="14" t="s">
        <v>131</v>
      </c>
      <c r="BE171" s="199">
        <f>IF(N171="základní",J171,0)</f>
        <v>0</v>
      </c>
      <c r="BF171" s="199">
        <f>IF(N171="snížená",J171,0)</f>
        <v>0</v>
      </c>
      <c r="BG171" s="199">
        <f>IF(N171="zákl. přenesená",J171,0)</f>
        <v>0</v>
      </c>
      <c r="BH171" s="199">
        <f>IF(N171="sníž. přenesená",J171,0)</f>
        <v>0</v>
      </c>
      <c r="BI171" s="199">
        <f>IF(N171="nulová",J171,0)</f>
        <v>0</v>
      </c>
      <c r="BJ171" s="14" t="s">
        <v>83</v>
      </c>
      <c r="BK171" s="199">
        <f>ROUND(I171*H171,2)</f>
        <v>0</v>
      </c>
      <c r="BL171" s="14" t="s">
        <v>218</v>
      </c>
      <c r="BM171" s="198" t="s">
        <v>403</v>
      </c>
    </row>
    <row r="172" s="2" customFormat="1">
      <c r="A172" s="35"/>
      <c r="B172" s="36"/>
      <c r="C172" s="37"/>
      <c r="D172" s="200" t="s">
        <v>133</v>
      </c>
      <c r="E172" s="37"/>
      <c r="F172" s="201" t="s">
        <v>230</v>
      </c>
      <c r="G172" s="37"/>
      <c r="H172" s="37"/>
      <c r="I172" s="202"/>
      <c r="J172" s="37"/>
      <c r="K172" s="37"/>
      <c r="L172" s="41"/>
      <c r="M172" s="203"/>
      <c r="N172" s="204"/>
      <c r="O172" s="88"/>
      <c r="P172" s="88"/>
      <c r="Q172" s="88"/>
      <c r="R172" s="88"/>
      <c r="S172" s="88"/>
      <c r="T172" s="89"/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T172" s="14" t="s">
        <v>133</v>
      </c>
      <c r="AU172" s="14" t="s">
        <v>75</v>
      </c>
    </row>
    <row r="173" s="2" customFormat="1" ht="16.5" customHeight="1">
      <c r="A173" s="35"/>
      <c r="B173" s="36"/>
      <c r="C173" s="187" t="s">
        <v>232</v>
      </c>
      <c r="D173" s="187" t="s">
        <v>125</v>
      </c>
      <c r="E173" s="188" t="s">
        <v>233</v>
      </c>
      <c r="F173" s="189" t="s">
        <v>234</v>
      </c>
      <c r="G173" s="190" t="s">
        <v>128</v>
      </c>
      <c r="H173" s="191">
        <v>1</v>
      </c>
      <c r="I173" s="192"/>
      <c r="J173" s="193">
        <f>ROUND(I173*H173,2)</f>
        <v>0</v>
      </c>
      <c r="K173" s="189" t="s">
        <v>129</v>
      </c>
      <c r="L173" s="41"/>
      <c r="M173" s="194" t="s">
        <v>1</v>
      </c>
      <c r="N173" s="195" t="s">
        <v>40</v>
      </c>
      <c r="O173" s="88"/>
      <c r="P173" s="196">
        <f>O173*H173</f>
        <v>0</v>
      </c>
      <c r="Q173" s="196">
        <v>0</v>
      </c>
      <c r="R173" s="196">
        <f>Q173*H173</f>
        <v>0</v>
      </c>
      <c r="S173" s="196">
        <v>0</v>
      </c>
      <c r="T173" s="197">
        <f>S173*H173</f>
        <v>0</v>
      </c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R173" s="198" t="s">
        <v>218</v>
      </c>
      <c r="AT173" s="198" t="s">
        <v>125</v>
      </c>
      <c r="AU173" s="198" t="s">
        <v>75</v>
      </c>
      <c r="AY173" s="14" t="s">
        <v>131</v>
      </c>
      <c r="BE173" s="199">
        <f>IF(N173="základní",J173,0)</f>
        <v>0</v>
      </c>
      <c r="BF173" s="199">
        <f>IF(N173="snížená",J173,0)</f>
        <v>0</v>
      </c>
      <c r="BG173" s="199">
        <f>IF(N173="zákl. přenesená",J173,0)</f>
        <v>0</v>
      </c>
      <c r="BH173" s="199">
        <f>IF(N173="sníž. přenesená",J173,0)</f>
        <v>0</v>
      </c>
      <c r="BI173" s="199">
        <f>IF(N173="nulová",J173,0)</f>
        <v>0</v>
      </c>
      <c r="BJ173" s="14" t="s">
        <v>83</v>
      </c>
      <c r="BK173" s="199">
        <f>ROUND(I173*H173,2)</f>
        <v>0</v>
      </c>
      <c r="BL173" s="14" t="s">
        <v>218</v>
      </c>
      <c r="BM173" s="198" t="s">
        <v>404</v>
      </c>
    </row>
    <row r="174" s="2" customFormat="1">
      <c r="A174" s="35"/>
      <c r="B174" s="36"/>
      <c r="C174" s="37"/>
      <c r="D174" s="200" t="s">
        <v>133</v>
      </c>
      <c r="E174" s="37"/>
      <c r="F174" s="201" t="s">
        <v>234</v>
      </c>
      <c r="G174" s="37"/>
      <c r="H174" s="37"/>
      <c r="I174" s="202"/>
      <c r="J174" s="37"/>
      <c r="K174" s="37"/>
      <c r="L174" s="41"/>
      <c r="M174" s="203"/>
      <c r="N174" s="204"/>
      <c r="O174" s="88"/>
      <c r="P174" s="88"/>
      <c r="Q174" s="88"/>
      <c r="R174" s="88"/>
      <c r="S174" s="88"/>
      <c r="T174" s="89"/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T174" s="14" t="s">
        <v>133</v>
      </c>
      <c r="AU174" s="14" t="s">
        <v>75</v>
      </c>
    </row>
    <row r="175" s="2" customFormat="1" ht="16.5" customHeight="1">
      <c r="A175" s="35"/>
      <c r="B175" s="36"/>
      <c r="C175" s="187" t="s">
        <v>236</v>
      </c>
      <c r="D175" s="187" t="s">
        <v>125</v>
      </c>
      <c r="E175" s="188" t="s">
        <v>237</v>
      </c>
      <c r="F175" s="189" t="s">
        <v>238</v>
      </c>
      <c r="G175" s="190" t="s">
        <v>128</v>
      </c>
      <c r="H175" s="191">
        <v>1</v>
      </c>
      <c r="I175" s="192"/>
      <c r="J175" s="193">
        <f>ROUND(I175*H175,2)</f>
        <v>0</v>
      </c>
      <c r="K175" s="189" t="s">
        <v>129</v>
      </c>
      <c r="L175" s="41"/>
      <c r="M175" s="194" t="s">
        <v>1</v>
      </c>
      <c r="N175" s="195" t="s">
        <v>40</v>
      </c>
      <c r="O175" s="88"/>
      <c r="P175" s="196">
        <f>O175*H175</f>
        <v>0</v>
      </c>
      <c r="Q175" s="196">
        <v>0</v>
      </c>
      <c r="R175" s="196">
        <f>Q175*H175</f>
        <v>0</v>
      </c>
      <c r="S175" s="196">
        <v>0</v>
      </c>
      <c r="T175" s="197">
        <f>S175*H175</f>
        <v>0</v>
      </c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R175" s="198" t="s">
        <v>218</v>
      </c>
      <c r="AT175" s="198" t="s">
        <v>125</v>
      </c>
      <c r="AU175" s="198" t="s">
        <v>75</v>
      </c>
      <c r="AY175" s="14" t="s">
        <v>131</v>
      </c>
      <c r="BE175" s="199">
        <f>IF(N175="základní",J175,0)</f>
        <v>0</v>
      </c>
      <c r="BF175" s="199">
        <f>IF(N175="snížená",J175,0)</f>
        <v>0</v>
      </c>
      <c r="BG175" s="199">
        <f>IF(N175="zákl. přenesená",J175,0)</f>
        <v>0</v>
      </c>
      <c r="BH175" s="199">
        <f>IF(N175="sníž. přenesená",J175,0)</f>
        <v>0</v>
      </c>
      <c r="BI175" s="199">
        <f>IF(N175="nulová",J175,0)</f>
        <v>0</v>
      </c>
      <c r="BJ175" s="14" t="s">
        <v>83</v>
      </c>
      <c r="BK175" s="199">
        <f>ROUND(I175*H175,2)</f>
        <v>0</v>
      </c>
      <c r="BL175" s="14" t="s">
        <v>218</v>
      </c>
      <c r="BM175" s="198" t="s">
        <v>405</v>
      </c>
    </row>
    <row r="176" s="2" customFormat="1">
      <c r="A176" s="35"/>
      <c r="B176" s="36"/>
      <c r="C176" s="37"/>
      <c r="D176" s="200" t="s">
        <v>133</v>
      </c>
      <c r="E176" s="37"/>
      <c r="F176" s="201" t="s">
        <v>238</v>
      </c>
      <c r="G176" s="37"/>
      <c r="H176" s="37"/>
      <c r="I176" s="202"/>
      <c r="J176" s="37"/>
      <c r="K176" s="37"/>
      <c r="L176" s="41"/>
      <c r="M176" s="206"/>
      <c r="N176" s="207"/>
      <c r="O176" s="208"/>
      <c r="P176" s="208"/>
      <c r="Q176" s="208"/>
      <c r="R176" s="208"/>
      <c r="S176" s="208"/>
      <c r="T176" s="209"/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T176" s="14" t="s">
        <v>133</v>
      </c>
      <c r="AU176" s="14" t="s">
        <v>75</v>
      </c>
    </row>
    <row r="177" s="2" customFormat="1" ht="6.96" customHeight="1">
      <c r="A177" s="35"/>
      <c r="B177" s="63"/>
      <c r="C177" s="64"/>
      <c r="D177" s="64"/>
      <c r="E177" s="64"/>
      <c r="F177" s="64"/>
      <c r="G177" s="64"/>
      <c r="H177" s="64"/>
      <c r="I177" s="64"/>
      <c r="J177" s="64"/>
      <c r="K177" s="64"/>
      <c r="L177" s="41"/>
      <c r="M177" s="35"/>
      <c r="O177" s="35"/>
      <c r="P177" s="35"/>
      <c r="Q177" s="35"/>
      <c r="R177" s="35"/>
      <c r="S177" s="35"/>
      <c r="T177" s="35"/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</row>
  </sheetData>
  <sheetProtection sheet="1" autoFilter="0" formatColumns="0" formatRows="0" objects="1" scenarios="1" spinCount="100000" saltValue="PqtX5omKqB4sbkn5dkqJC341chn0k7ZBEttCOn2pbqtkS1rqJWtYm+/Eoxxx7im2al4U3Og/00c9Gi+mkztiwg==" hashValue="ACujWuInYn9EiCQm+6+pfKvgt1Osvp96XkHC0LGSVfehBGBzhRM0TWrhORh97yU8kZRNLoJEZRICHT3XxPo35A==" algorithmName="SHA-512" password="CC35"/>
  <autoFilter ref="C115:K176"/>
  <mergeCells count="9">
    <mergeCell ref="E7:H7"/>
    <mergeCell ref="E9:H9"/>
    <mergeCell ref="E18:H18"/>
    <mergeCell ref="E27:H27"/>
    <mergeCell ref="E85:H85"/>
    <mergeCell ref="E87:H87"/>
    <mergeCell ref="E106:H106"/>
    <mergeCell ref="E108:H108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8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4" t="s">
        <v>103</v>
      </c>
    </row>
    <row r="3" s="1" customFormat="1" ht="6.96" customHeight="1">
      <c r="B3" s="133"/>
      <c r="C3" s="134"/>
      <c r="D3" s="134"/>
      <c r="E3" s="134"/>
      <c r="F3" s="134"/>
      <c r="G3" s="134"/>
      <c r="H3" s="134"/>
      <c r="I3" s="134"/>
      <c r="J3" s="134"/>
      <c r="K3" s="134"/>
      <c r="L3" s="17"/>
      <c r="AT3" s="14" t="s">
        <v>85</v>
      </c>
    </row>
    <row r="4" s="1" customFormat="1" ht="24.96" customHeight="1">
      <c r="B4" s="17"/>
      <c r="D4" s="135" t="s">
        <v>104</v>
      </c>
      <c r="L4" s="17"/>
      <c r="M4" s="136" t="s">
        <v>10</v>
      </c>
      <c r="AT4" s="14" t="s">
        <v>4</v>
      </c>
    </row>
    <row r="5" s="1" customFormat="1" ht="6.96" customHeight="1">
      <c r="B5" s="17"/>
      <c r="L5" s="17"/>
    </row>
    <row r="6" s="1" customFormat="1" ht="12" customHeight="1">
      <c r="B6" s="17"/>
      <c r="D6" s="137" t="s">
        <v>16</v>
      </c>
      <c r="L6" s="17"/>
    </row>
    <row r="7" s="1" customFormat="1" ht="16.5" customHeight="1">
      <c r="B7" s="17"/>
      <c r="E7" s="138" t="str">
        <f>'Rekapitulace stavby'!K6</f>
        <v>OPTAK - Zlínský kraj</v>
      </c>
      <c r="F7" s="137"/>
      <c r="G7" s="137"/>
      <c r="H7" s="137"/>
      <c r="L7" s="17"/>
    </row>
    <row r="8" s="2" customFormat="1" ht="12" customHeight="1">
      <c r="A8" s="35"/>
      <c r="B8" s="41"/>
      <c r="C8" s="35"/>
      <c r="D8" s="137" t="s">
        <v>105</v>
      </c>
      <c r="E8" s="35"/>
      <c r="F8" s="35"/>
      <c r="G8" s="35"/>
      <c r="H8" s="35"/>
      <c r="I8" s="35"/>
      <c r="J8" s="35"/>
      <c r="K8" s="35"/>
      <c r="L8" s="60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="2" customFormat="1" ht="16.5" customHeight="1">
      <c r="A9" s="35"/>
      <c r="B9" s="41"/>
      <c r="C9" s="35"/>
      <c r="D9" s="35"/>
      <c r="E9" s="139" t="s">
        <v>406</v>
      </c>
      <c r="F9" s="35"/>
      <c r="G9" s="35"/>
      <c r="H9" s="35"/>
      <c r="I9" s="35"/>
      <c r="J9" s="35"/>
      <c r="K9" s="35"/>
      <c r="L9" s="60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="2" customFormat="1">
      <c r="A10" s="35"/>
      <c r="B10" s="41"/>
      <c r="C10" s="35"/>
      <c r="D10" s="35"/>
      <c r="E10" s="35"/>
      <c r="F10" s="35"/>
      <c r="G10" s="35"/>
      <c r="H10" s="35"/>
      <c r="I10" s="35"/>
      <c r="J10" s="35"/>
      <c r="K10" s="35"/>
      <c r="L10" s="60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="2" customFormat="1" ht="12" customHeight="1">
      <c r="A11" s="35"/>
      <c r="B11" s="41"/>
      <c r="C11" s="35"/>
      <c r="D11" s="137" t="s">
        <v>18</v>
      </c>
      <c r="E11" s="35"/>
      <c r="F11" s="140" t="s">
        <v>1</v>
      </c>
      <c r="G11" s="35"/>
      <c r="H11" s="35"/>
      <c r="I11" s="137" t="s">
        <v>19</v>
      </c>
      <c r="J11" s="140" t="s">
        <v>1</v>
      </c>
      <c r="K11" s="35"/>
      <c r="L11" s="60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="2" customFormat="1" ht="12" customHeight="1">
      <c r="A12" s="35"/>
      <c r="B12" s="41"/>
      <c r="C12" s="35"/>
      <c r="D12" s="137" t="s">
        <v>20</v>
      </c>
      <c r="E12" s="35"/>
      <c r="F12" s="140" t="s">
        <v>21</v>
      </c>
      <c r="G12" s="35"/>
      <c r="H12" s="35"/>
      <c r="I12" s="137" t="s">
        <v>22</v>
      </c>
      <c r="J12" s="141" t="str">
        <f>'Rekapitulace stavby'!AN8</f>
        <v>10. 12. 2024</v>
      </c>
      <c r="K12" s="35"/>
      <c r="L12" s="60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="2" customFormat="1" ht="10.8" customHeight="1">
      <c r="A13" s="35"/>
      <c r="B13" s="41"/>
      <c r="C13" s="35"/>
      <c r="D13" s="35"/>
      <c r="E13" s="35"/>
      <c r="F13" s="35"/>
      <c r="G13" s="35"/>
      <c r="H13" s="35"/>
      <c r="I13" s="35"/>
      <c r="J13" s="35"/>
      <c r="K13" s="35"/>
      <c r="L13" s="60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="2" customFormat="1" ht="12" customHeight="1">
      <c r="A14" s="35"/>
      <c r="B14" s="41"/>
      <c r="C14" s="35"/>
      <c r="D14" s="137" t="s">
        <v>24</v>
      </c>
      <c r="E14" s="35"/>
      <c r="F14" s="35"/>
      <c r="G14" s="35"/>
      <c r="H14" s="35"/>
      <c r="I14" s="137" t="s">
        <v>25</v>
      </c>
      <c r="J14" s="140" t="s">
        <v>1</v>
      </c>
      <c r="K14" s="35"/>
      <c r="L14" s="60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="2" customFormat="1" ht="18" customHeight="1">
      <c r="A15" s="35"/>
      <c r="B15" s="41"/>
      <c r="C15" s="35"/>
      <c r="D15" s="35"/>
      <c r="E15" s="140" t="s">
        <v>26</v>
      </c>
      <c r="F15" s="35"/>
      <c r="G15" s="35"/>
      <c r="H15" s="35"/>
      <c r="I15" s="137" t="s">
        <v>27</v>
      </c>
      <c r="J15" s="140" t="s">
        <v>1</v>
      </c>
      <c r="K15" s="35"/>
      <c r="L15" s="60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="2" customFormat="1" ht="6.96" customHeight="1">
      <c r="A16" s="35"/>
      <c r="B16" s="41"/>
      <c r="C16" s="35"/>
      <c r="D16" s="35"/>
      <c r="E16" s="35"/>
      <c r="F16" s="35"/>
      <c r="G16" s="35"/>
      <c r="H16" s="35"/>
      <c r="I16" s="35"/>
      <c r="J16" s="35"/>
      <c r="K16" s="35"/>
      <c r="L16" s="60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="2" customFormat="1" ht="12" customHeight="1">
      <c r="A17" s="35"/>
      <c r="B17" s="41"/>
      <c r="C17" s="35"/>
      <c r="D17" s="137" t="s">
        <v>28</v>
      </c>
      <c r="E17" s="35"/>
      <c r="F17" s="35"/>
      <c r="G17" s="35"/>
      <c r="H17" s="35"/>
      <c r="I17" s="137" t="s">
        <v>25</v>
      </c>
      <c r="J17" s="30" t="str">
        <f>'Rekapitulace stavby'!AN13</f>
        <v>Vyplň údaj</v>
      </c>
      <c r="K17" s="35"/>
      <c r="L17" s="60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="2" customFormat="1" ht="18" customHeight="1">
      <c r="A18" s="35"/>
      <c r="B18" s="41"/>
      <c r="C18" s="35"/>
      <c r="D18" s="35"/>
      <c r="E18" s="30" t="str">
        <f>'Rekapitulace stavby'!E14</f>
        <v>Vyplň údaj</v>
      </c>
      <c r="F18" s="140"/>
      <c r="G18" s="140"/>
      <c r="H18" s="140"/>
      <c r="I18" s="137" t="s">
        <v>27</v>
      </c>
      <c r="J18" s="30" t="str">
        <f>'Rekapitulace stavby'!AN14</f>
        <v>Vyplň údaj</v>
      </c>
      <c r="K18" s="35"/>
      <c r="L18" s="60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="2" customFormat="1" ht="6.96" customHeight="1">
      <c r="A19" s="35"/>
      <c r="B19" s="41"/>
      <c r="C19" s="35"/>
      <c r="D19" s="35"/>
      <c r="E19" s="35"/>
      <c r="F19" s="35"/>
      <c r="G19" s="35"/>
      <c r="H19" s="35"/>
      <c r="I19" s="35"/>
      <c r="J19" s="35"/>
      <c r="K19" s="35"/>
      <c r="L19" s="60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="2" customFormat="1" ht="12" customHeight="1">
      <c r="A20" s="35"/>
      <c r="B20" s="41"/>
      <c r="C20" s="35"/>
      <c r="D20" s="137" t="s">
        <v>30</v>
      </c>
      <c r="E20" s="35"/>
      <c r="F20" s="35"/>
      <c r="G20" s="35"/>
      <c r="H20" s="35"/>
      <c r="I20" s="137" t="s">
        <v>25</v>
      </c>
      <c r="J20" s="140" t="s">
        <v>1</v>
      </c>
      <c r="K20" s="35"/>
      <c r="L20" s="60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="2" customFormat="1" ht="18" customHeight="1">
      <c r="A21" s="35"/>
      <c r="B21" s="41"/>
      <c r="C21" s="35"/>
      <c r="D21" s="35"/>
      <c r="E21" s="140" t="s">
        <v>26</v>
      </c>
      <c r="F21" s="35"/>
      <c r="G21" s="35"/>
      <c r="H21" s="35"/>
      <c r="I21" s="137" t="s">
        <v>27</v>
      </c>
      <c r="J21" s="140" t="s">
        <v>1</v>
      </c>
      <c r="K21" s="35"/>
      <c r="L21" s="60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="2" customFormat="1" ht="6.96" customHeight="1">
      <c r="A22" s="35"/>
      <c r="B22" s="41"/>
      <c r="C22" s="35"/>
      <c r="D22" s="35"/>
      <c r="E22" s="35"/>
      <c r="F22" s="35"/>
      <c r="G22" s="35"/>
      <c r="H22" s="35"/>
      <c r="I22" s="35"/>
      <c r="J22" s="35"/>
      <c r="K22" s="35"/>
      <c r="L22" s="60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="2" customFormat="1" ht="12" customHeight="1">
      <c r="A23" s="35"/>
      <c r="B23" s="41"/>
      <c r="C23" s="35"/>
      <c r="D23" s="137" t="s">
        <v>32</v>
      </c>
      <c r="E23" s="35"/>
      <c r="F23" s="35"/>
      <c r="G23" s="35"/>
      <c r="H23" s="35"/>
      <c r="I23" s="137" t="s">
        <v>25</v>
      </c>
      <c r="J23" s="140" t="s">
        <v>1</v>
      </c>
      <c r="K23" s="35"/>
      <c r="L23" s="60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="2" customFormat="1" ht="18" customHeight="1">
      <c r="A24" s="35"/>
      <c r="B24" s="41"/>
      <c r="C24" s="35"/>
      <c r="D24" s="35"/>
      <c r="E24" s="140" t="s">
        <v>33</v>
      </c>
      <c r="F24" s="35"/>
      <c r="G24" s="35"/>
      <c r="H24" s="35"/>
      <c r="I24" s="137" t="s">
        <v>27</v>
      </c>
      <c r="J24" s="140" t="s">
        <v>1</v>
      </c>
      <c r="K24" s="35"/>
      <c r="L24" s="60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="2" customFormat="1" ht="6.96" customHeight="1">
      <c r="A25" s="35"/>
      <c r="B25" s="41"/>
      <c r="C25" s="35"/>
      <c r="D25" s="35"/>
      <c r="E25" s="35"/>
      <c r="F25" s="35"/>
      <c r="G25" s="35"/>
      <c r="H25" s="35"/>
      <c r="I25" s="35"/>
      <c r="J25" s="35"/>
      <c r="K25" s="35"/>
      <c r="L25" s="60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="2" customFormat="1" ht="12" customHeight="1">
      <c r="A26" s="35"/>
      <c r="B26" s="41"/>
      <c r="C26" s="35"/>
      <c r="D26" s="137" t="s">
        <v>34</v>
      </c>
      <c r="E26" s="35"/>
      <c r="F26" s="35"/>
      <c r="G26" s="35"/>
      <c r="H26" s="35"/>
      <c r="I26" s="35"/>
      <c r="J26" s="35"/>
      <c r="K26" s="35"/>
      <c r="L26" s="60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="8" customFormat="1" ht="16.5" customHeight="1">
      <c r="A27" s="142"/>
      <c r="B27" s="143"/>
      <c r="C27" s="142"/>
      <c r="D27" s="142"/>
      <c r="E27" s="144" t="s">
        <v>1</v>
      </c>
      <c r="F27" s="144"/>
      <c r="G27" s="144"/>
      <c r="H27" s="144"/>
      <c r="I27" s="142"/>
      <c r="J27" s="142"/>
      <c r="K27" s="142"/>
      <c r="L27" s="145"/>
      <c r="S27" s="142"/>
      <c r="T27" s="142"/>
      <c r="U27" s="142"/>
      <c r="V27" s="142"/>
      <c r="W27" s="142"/>
      <c r="X27" s="142"/>
      <c r="Y27" s="142"/>
      <c r="Z27" s="142"/>
      <c r="AA27" s="142"/>
      <c r="AB27" s="142"/>
      <c r="AC27" s="142"/>
      <c r="AD27" s="142"/>
      <c r="AE27" s="142"/>
    </row>
    <row r="28" s="2" customFormat="1" ht="6.96" customHeight="1">
      <c r="A28" s="35"/>
      <c r="B28" s="41"/>
      <c r="C28" s="35"/>
      <c r="D28" s="35"/>
      <c r="E28" s="35"/>
      <c r="F28" s="35"/>
      <c r="G28" s="35"/>
      <c r="H28" s="35"/>
      <c r="I28" s="35"/>
      <c r="J28" s="35"/>
      <c r="K28" s="35"/>
      <c r="L28" s="60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="2" customFormat="1" ht="6.96" customHeight="1">
      <c r="A29" s="35"/>
      <c r="B29" s="41"/>
      <c r="C29" s="35"/>
      <c r="D29" s="146"/>
      <c r="E29" s="146"/>
      <c r="F29" s="146"/>
      <c r="G29" s="146"/>
      <c r="H29" s="146"/>
      <c r="I29" s="146"/>
      <c r="J29" s="146"/>
      <c r="K29" s="146"/>
      <c r="L29" s="60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="2" customFormat="1" ht="25.44" customHeight="1">
      <c r="A30" s="35"/>
      <c r="B30" s="41"/>
      <c r="C30" s="35"/>
      <c r="D30" s="147" t="s">
        <v>35</v>
      </c>
      <c r="E30" s="35"/>
      <c r="F30" s="35"/>
      <c r="G30" s="35"/>
      <c r="H30" s="35"/>
      <c r="I30" s="35"/>
      <c r="J30" s="148">
        <f>ROUND(J116, 2)</f>
        <v>0</v>
      </c>
      <c r="K30" s="35"/>
      <c r="L30" s="60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="2" customFormat="1" ht="6.96" customHeight="1">
      <c r="A31" s="35"/>
      <c r="B31" s="41"/>
      <c r="C31" s="35"/>
      <c r="D31" s="146"/>
      <c r="E31" s="146"/>
      <c r="F31" s="146"/>
      <c r="G31" s="146"/>
      <c r="H31" s="146"/>
      <c r="I31" s="146"/>
      <c r="J31" s="146"/>
      <c r="K31" s="146"/>
      <c r="L31" s="60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="2" customFormat="1" ht="14.4" customHeight="1">
      <c r="A32" s="35"/>
      <c r="B32" s="41"/>
      <c r="C32" s="35"/>
      <c r="D32" s="35"/>
      <c r="E32" s="35"/>
      <c r="F32" s="149" t="s">
        <v>37</v>
      </c>
      <c r="G32" s="35"/>
      <c r="H32" s="35"/>
      <c r="I32" s="149" t="s">
        <v>36</v>
      </c>
      <c r="J32" s="149" t="s">
        <v>38</v>
      </c>
      <c r="K32" s="35"/>
      <c r="L32" s="60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="2" customFormat="1" ht="14.4" customHeight="1">
      <c r="A33" s="35"/>
      <c r="B33" s="41"/>
      <c r="C33" s="35"/>
      <c r="D33" s="150" t="s">
        <v>39</v>
      </c>
      <c r="E33" s="137" t="s">
        <v>40</v>
      </c>
      <c r="F33" s="151">
        <f>ROUND((SUM(BE116:BE171)),  2)</f>
        <v>0</v>
      </c>
      <c r="G33" s="35"/>
      <c r="H33" s="35"/>
      <c r="I33" s="152">
        <v>0.20999999999999999</v>
      </c>
      <c r="J33" s="151">
        <f>ROUND(((SUM(BE116:BE171))*I33),  2)</f>
        <v>0</v>
      </c>
      <c r="K33" s="35"/>
      <c r="L33" s="60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="2" customFormat="1" ht="14.4" customHeight="1">
      <c r="A34" s="35"/>
      <c r="B34" s="41"/>
      <c r="C34" s="35"/>
      <c r="D34" s="35"/>
      <c r="E34" s="137" t="s">
        <v>41</v>
      </c>
      <c r="F34" s="151">
        <f>ROUND((SUM(BF116:BF171)),  2)</f>
        <v>0</v>
      </c>
      <c r="G34" s="35"/>
      <c r="H34" s="35"/>
      <c r="I34" s="152">
        <v>0.12</v>
      </c>
      <c r="J34" s="151">
        <f>ROUND(((SUM(BF116:BF171))*I34),  2)</f>
        <v>0</v>
      </c>
      <c r="K34" s="35"/>
      <c r="L34" s="60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hidden="1" s="2" customFormat="1" ht="14.4" customHeight="1">
      <c r="A35" s="35"/>
      <c r="B35" s="41"/>
      <c r="C35" s="35"/>
      <c r="D35" s="35"/>
      <c r="E35" s="137" t="s">
        <v>42</v>
      </c>
      <c r="F35" s="151">
        <f>ROUND((SUM(BG116:BG171)),  2)</f>
        <v>0</v>
      </c>
      <c r="G35" s="35"/>
      <c r="H35" s="35"/>
      <c r="I35" s="152">
        <v>0.20999999999999999</v>
      </c>
      <c r="J35" s="151">
        <f>0</f>
        <v>0</v>
      </c>
      <c r="K35" s="35"/>
      <c r="L35" s="60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hidden="1" s="2" customFormat="1" ht="14.4" customHeight="1">
      <c r="A36" s="35"/>
      <c r="B36" s="41"/>
      <c r="C36" s="35"/>
      <c r="D36" s="35"/>
      <c r="E36" s="137" t="s">
        <v>43</v>
      </c>
      <c r="F36" s="151">
        <f>ROUND((SUM(BH116:BH171)),  2)</f>
        <v>0</v>
      </c>
      <c r="G36" s="35"/>
      <c r="H36" s="35"/>
      <c r="I36" s="152">
        <v>0.12</v>
      </c>
      <c r="J36" s="151">
        <f>0</f>
        <v>0</v>
      </c>
      <c r="K36" s="35"/>
      <c r="L36" s="60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hidden="1" s="2" customFormat="1" ht="14.4" customHeight="1">
      <c r="A37" s="35"/>
      <c r="B37" s="41"/>
      <c r="C37" s="35"/>
      <c r="D37" s="35"/>
      <c r="E37" s="137" t="s">
        <v>44</v>
      </c>
      <c r="F37" s="151">
        <f>ROUND((SUM(BI116:BI171)),  2)</f>
        <v>0</v>
      </c>
      <c r="G37" s="35"/>
      <c r="H37" s="35"/>
      <c r="I37" s="152">
        <v>0</v>
      </c>
      <c r="J37" s="151">
        <f>0</f>
        <v>0</v>
      </c>
      <c r="K37" s="35"/>
      <c r="L37" s="60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="2" customFormat="1" ht="6.96" customHeight="1">
      <c r="A38" s="35"/>
      <c r="B38" s="41"/>
      <c r="C38" s="35"/>
      <c r="D38" s="35"/>
      <c r="E38" s="35"/>
      <c r="F38" s="35"/>
      <c r="G38" s="35"/>
      <c r="H38" s="35"/>
      <c r="I38" s="35"/>
      <c r="J38" s="35"/>
      <c r="K38" s="35"/>
      <c r="L38" s="60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="2" customFormat="1" ht="25.44" customHeight="1">
      <c r="A39" s="35"/>
      <c r="B39" s="41"/>
      <c r="C39" s="153"/>
      <c r="D39" s="154" t="s">
        <v>45</v>
      </c>
      <c r="E39" s="155"/>
      <c r="F39" s="155"/>
      <c r="G39" s="156" t="s">
        <v>46</v>
      </c>
      <c r="H39" s="157" t="s">
        <v>47</v>
      </c>
      <c r="I39" s="155"/>
      <c r="J39" s="158">
        <f>SUM(J30:J37)</f>
        <v>0</v>
      </c>
      <c r="K39" s="159"/>
      <c r="L39" s="60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="2" customFormat="1" ht="14.4" customHeight="1">
      <c r="A40" s="35"/>
      <c r="B40" s="41"/>
      <c r="C40" s="35"/>
      <c r="D40" s="35"/>
      <c r="E40" s="35"/>
      <c r="F40" s="35"/>
      <c r="G40" s="35"/>
      <c r="H40" s="35"/>
      <c r="I40" s="35"/>
      <c r="J40" s="35"/>
      <c r="K40" s="35"/>
      <c r="L40" s="60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="1" customFormat="1" ht="14.4" customHeight="1">
      <c r="B41" s="17"/>
      <c r="L41" s="17"/>
    </row>
    <row r="42" s="1" customFormat="1" ht="14.4" customHeight="1">
      <c r="B42" s="17"/>
      <c r="L42" s="17"/>
    </row>
    <row r="43" s="1" customFormat="1" ht="14.4" customHeight="1">
      <c r="B43" s="17"/>
      <c r="L43" s="17"/>
    </row>
    <row r="44" s="1" customFormat="1" ht="14.4" customHeight="1">
      <c r="B44" s="17"/>
      <c r="L44" s="17"/>
    </row>
    <row r="45" s="1" customFormat="1" ht="14.4" customHeight="1">
      <c r="B45" s="17"/>
      <c r="L45" s="17"/>
    </row>
    <row r="46" s="1" customFormat="1" ht="14.4" customHeight="1">
      <c r="B46" s="17"/>
      <c r="L46" s="17"/>
    </row>
    <row r="47" s="1" customFormat="1" ht="14.4" customHeight="1">
      <c r="B47" s="17"/>
      <c r="L47" s="17"/>
    </row>
    <row r="48" s="1" customFormat="1" ht="14.4" customHeight="1">
      <c r="B48" s="17"/>
      <c r="L48" s="17"/>
    </row>
    <row r="49" s="1" customFormat="1" ht="14.4" customHeight="1">
      <c r="B49" s="17"/>
      <c r="L49" s="17"/>
    </row>
    <row r="50" s="2" customFormat="1" ht="14.4" customHeight="1">
      <c r="B50" s="60"/>
      <c r="D50" s="160" t="s">
        <v>48</v>
      </c>
      <c r="E50" s="161"/>
      <c r="F50" s="161"/>
      <c r="G50" s="160" t="s">
        <v>49</v>
      </c>
      <c r="H50" s="161"/>
      <c r="I50" s="161"/>
      <c r="J50" s="161"/>
      <c r="K50" s="161"/>
      <c r="L50" s="60"/>
    </row>
    <row r="51">
      <c r="B51" s="17"/>
      <c r="L51" s="17"/>
    </row>
    <row r="52">
      <c r="B52" s="17"/>
      <c r="L52" s="17"/>
    </row>
    <row r="53">
      <c r="B53" s="17"/>
      <c r="L53" s="17"/>
    </row>
    <row r="54">
      <c r="B54" s="17"/>
      <c r="L54" s="17"/>
    </row>
    <row r="55">
      <c r="B55" s="17"/>
      <c r="L55" s="17"/>
    </row>
    <row r="56">
      <c r="B56" s="17"/>
      <c r="L56" s="17"/>
    </row>
    <row r="57">
      <c r="B57" s="17"/>
      <c r="L57" s="17"/>
    </row>
    <row r="58">
      <c r="B58" s="17"/>
      <c r="L58" s="17"/>
    </row>
    <row r="59">
      <c r="B59" s="17"/>
      <c r="L59" s="17"/>
    </row>
    <row r="60">
      <c r="B60" s="17"/>
      <c r="L60" s="17"/>
    </row>
    <row r="61" s="2" customFormat="1">
      <c r="A61" s="35"/>
      <c r="B61" s="41"/>
      <c r="C61" s="35"/>
      <c r="D61" s="162" t="s">
        <v>50</v>
      </c>
      <c r="E61" s="163"/>
      <c r="F61" s="164" t="s">
        <v>51</v>
      </c>
      <c r="G61" s="162" t="s">
        <v>50</v>
      </c>
      <c r="H61" s="163"/>
      <c r="I61" s="163"/>
      <c r="J61" s="165" t="s">
        <v>51</v>
      </c>
      <c r="K61" s="163"/>
      <c r="L61" s="60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>
      <c r="B62" s="17"/>
      <c r="L62" s="17"/>
    </row>
    <row r="63">
      <c r="B63" s="17"/>
      <c r="L63" s="17"/>
    </row>
    <row r="64">
      <c r="B64" s="17"/>
      <c r="L64" s="17"/>
    </row>
    <row r="65" s="2" customFormat="1">
      <c r="A65" s="35"/>
      <c r="B65" s="41"/>
      <c r="C65" s="35"/>
      <c r="D65" s="160" t="s">
        <v>52</v>
      </c>
      <c r="E65" s="166"/>
      <c r="F65" s="166"/>
      <c r="G65" s="160" t="s">
        <v>53</v>
      </c>
      <c r="H65" s="166"/>
      <c r="I65" s="166"/>
      <c r="J65" s="166"/>
      <c r="K65" s="166"/>
      <c r="L65" s="60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>
      <c r="B66" s="17"/>
      <c r="L66" s="17"/>
    </row>
    <row r="67">
      <c r="B67" s="17"/>
      <c r="L67" s="17"/>
    </row>
    <row r="68">
      <c r="B68" s="17"/>
      <c r="L68" s="17"/>
    </row>
    <row r="69">
      <c r="B69" s="17"/>
      <c r="L69" s="17"/>
    </row>
    <row r="70">
      <c r="B70" s="17"/>
      <c r="L70" s="17"/>
    </row>
    <row r="71">
      <c r="B71" s="17"/>
      <c r="L71" s="17"/>
    </row>
    <row r="72">
      <c r="B72" s="17"/>
      <c r="L72" s="17"/>
    </row>
    <row r="73">
      <c r="B73" s="17"/>
      <c r="L73" s="17"/>
    </row>
    <row r="74">
      <c r="B74" s="17"/>
      <c r="L74" s="17"/>
    </row>
    <row r="75">
      <c r="B75" s="17"/>
      <c r="L75" s="17"/>
    </row>
    <row r="76" s="2" customFormat="1">
      <c r="A76" s="35"/>
      <c r="B76" s="41"/>
      <c r="C76" s="35"/>
      <c r="D76" s="162" t="s">
        <v>50</v>
      </c>
      <c r="E76" s="163"/>
      <c r="F76" s="164" t="s">
        <v>51</v>
      </c>
      <c r="G76" s="162" t="s">
        <v>50</v>
      </c>
      <c r="H76" s="163"/>
      <c r="I76" s="163"/>
      <c r="J76" s="165" t="s">
        <v>51</v>
      </c>
      <c r="K76" s="163"/>
      <c r="L76" s="60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="2" customFormat="1" ht="14.4" customHeight="1">
      <c r="A77" s="35"/>
      <c r="B77" s="167"/>
      <c r="C77" s="168"/>
      <c r="D77" s="168"/>
      <c r="E77" s="168"/>
      <c r="F77" s="168"/>
      <c r="G77" s="168"/>
      <c r="H77" s="168"/>
      <c r="I77" s="168"/>
      <c r="J77" s="168"/>
      <c r="K77" s="168"/>
      <c r="L77" s="60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hidden="1" s="2" customFormat="1" ht="6.96" customHeight="1">
      <c r="A81" s="35"/>
      <c r="B81" s="169"/>
      <c r="C81" s="170"/>
      <c r="D81" s="170"/>
      <c r="E81" s="170"/>
      <c r="F81" s="170"/>
      <c r="G81" s="170"/>
      <c r="H81" s="170"/>
      <c r="I81" s="170"/>
      <c r="J81" s="170"/>
      <c r="K81" s="170"/>
      <c r="L81" s="60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hidden="1" s="2" customFormat="1" ht="24.96" customHeight="1">
      <c r="A82" s="35"/>
      <c r="B82" s="36"/>
      <c r="C82" s="20" t="s">
        <v>107</v>
      </c>
      <c r="D82" s="37"/>
      <c r="E82" s="37"/>
      <c r="F82" s="37"/>
      <c r="G82" s="37"/>
      <c r="H82" s="37"/>
      <c r="I82" s="37"/>
      <c r="J82" s="37"/>
      <c r="K82" s="37"/>
      <c r="L82" s="60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hidden="1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60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hidden="1" s="2" customFormat="1" ht="12" customHeight="1">
      <c r="A84" s="35"/>
      <c r="B84" s="36"/>
      <c r="C84" s="29" t="s">
        <v>16</v>
      </c>
      <c r="D84" s="37"/>
      <c r="E84" s="37"/>
      <c r="F84" s="37"/>
      <c r="G84" s="37"/>
      <c r="H84" s="37"/>
      <c r="I84" s="37"/>
      <c r="J84" s="37"/>
      <c r="K84" s="37"/>
      <c r="L84" s="60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hidden="1" s="2" customFormat="1" ht="16.5" customHeight="1">
      <c r="A85" s="35"/>
      <c r="B85" s="36"/>
      <c r="C85" s="37"/>
      <c r="D85" s="37"/>
      <c r="E85" s="171" t="str">
        <f>E7</f>
        <v>OPTAK - Zlínský kraj</v>
      </c>
      <c r="F85" s="29"/>
      <c r="G85" s="29"/>
      <c r="H85" s="29"/>
      <c r="I85" s="37"/>
      <c r="J85" s="37"/>
      <c r="K85" s="37"/>
      <c r="L85" s="60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hidden="1" s="2" customFormat="1" ht="12" customHeight="1">
      <c r="A86" s="35"/>
      <c r="B86" s="36"/>
      <c r="C86" s="29" t="s">
        <v>105</v>
      </c>
      <c r="D86" s="37"/>
      <c r="E86" s="37"/>
      <c r="F86" s="37"/>
      <c r="G86" s="37"/>
      <c r="H86" s="37"/>
      <c r="I86" s="37"/>
      <c r="J86" s="37"/>
      <c r="K86" s="37"/>
      <c r="L86" s="60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hidden="1" s="2" customFormat="1" ht="16.5" customHeight="1">
      <c r="A87" s="35"/>
      <c r="B87" s="36"/>
      <c r="C87" s="37"/>
      <c r="D87" s="37"/>
      <c r="E87" s="73" t="str">
        <f>E9</f>
        <v>10 - Zlín</v>
      </c>
      <c r="F87" s="37"/>
      <c r="G87" s="37"/>
      <c r="H87" s="37"/>
      <c r="I87" s="37"/>
      <c r="J87" s="37"/>
      <c r="K87" s="37"/>
      <c r="L87" s="60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hidden="1" s="2" customFormat="1" ht="6.96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60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hidden="1" s="2" customFormat="1" ht="12" customHeight="1">
      <c r="A89" s="35"/>
      <c r="B89" s="36"/>
      <c r="C89" s="29" t="s">
        <v>20</v>
      </c>
      <c r="D89" s="37"/>
      <c r="E89" s="37"/>
      <c r="F89" s="24" t="str">
        <f>F12</f>
        <v>SEE Olomouc</v>
      </c>
      <c r="G89" s="37"/>
      <c r="H89" s="37"/>
      <c r="I89" s="29" t="s">
        <v>22</v>
      </c>
      <c r="J89" s="76" t="str">
        <f>IF(J12="","",J12)</f>
        <v>10. 12. 2024</v>
      </c>
      <c r="K89" s="37"/>
      <c r="L89" s="60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hidden="1" s="2" customFormat="1" ht="6.96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60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hidden="1" s="2" customFormat="1" ht="15.15" customHeight="1">
      <c r="A91" s="35"/>
      <c r="B91" s="36"/>
      <c r="C91" s="29" t="s">
        <v>24</v>
      </c>
      <c r="D91" s="37"/>
      <c r="E91" s="37"/>
      <c r="F91" s="24" t="str">
        <f>E15</f>
        <v xml:space="preserve"> </v>
      </c>
      <c r="G91" s="37"/>
      <c r="H91" s="37"/>
      <c r="I91" s="29" t="s">
        <v>30</v>
      </c>
      <c r="J91" s="33" t="str">
        <f>E21</f>
        <v xml:space="preserve"> </v>
      </c>
      <c r="K91" s="37"/>
      <c r="L91" s="60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hidden="1" s="2" customFormat="1" ht="15.15" customHeight="1">
      <c r="A92" s="35"/>
      <c r="B92" s="36"/>
      <c r="C92" s="29" t="s">
        <v>28</v>
      </c>
      <c r="D92" s="37"/>
      <c r="E92" s="37"/>
      <c r="F92" s="24" t="str">
        <f>IF(E18="","",E18)</f>
        <v>Vyplň údaj</v>
      </c>
      <c r="G92" s="37"/>
      <c r="H92" s="37"/>
      <c r="I92" s="29" t="s">
        <v>32</v>
      </c>
      <c r="J92" s="33" t="str">
        <f>E24</f>
        <v>Ing. Petr Zajíček</v>
      </c>
      <c r="K92" s="37"/>
      <c r="L92" s="60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hidden="1" s="2" customFormat="1" ht="10.32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60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hidden="1" s="2" customFormat="1" ht="29.28" customHeight="1">
      <c r="A94" s="35"/>
      <c r="B94" s="36"/>
      <c r="C94" s="172" t="s">
        <v>108</v>
      </c>
      <c r="D94" s="173"/>
      <c r="E94" s="173"/>
      <c r="F94" s="173"/>
      <c r="G94" s="173"/>
      <c r="H94" s="173"/>
      <c r="I94" s="173"/>
      <c r="J94" s="174" t="s">
        <v>109</v>
      </c>
      <c r="K94" s="173"/>
      <c r="L94" s="60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hidden="1" s="2" customFormat="1" ht="10.32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60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hidden="1" s="2" customFormat="1" ht="22.8" customHeight="1">
      <c r="A96" s="35"/>
      <c r="B96" s="36"/>
      <c r="C96" s="175" t="s">
        <v>110</v>
      </c>
      <c r="D96" s="37"/>
      <c r="E96" s="37"/>
      <c r="F96" s="37"/>
      <c r="G96" s="37"/>
      <c r="H96" s="37"/>
      <c r="I96" s="37"/>
      <c r="J96" s="107">
        <f>J116</f>
        <v>0</v>
      </c>
      <c r="K96" s="37"/>
      <c r="L96" s="60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4" t="s">
        <v>111</v>
      </c>
    </row>
    <row r="97" hidden="1" s="2" customFormat="1" ht="21.84" customHeight="1">
      <c r="A97" s="35"/>
      <c r="B97" s="36"/>
      <c r="C97" s="37"/>
      <c r="D97" s="37"/>
      <c r="E97" s="37"/>
      <c r="F97" s="37"/>
      <c r="G97" s="37"/>
      <c r="H97" s="37"/>
      <c r="I97" s="37"/>
      <c r="J97" s="37"/>
      <c r="K97" s="37"/>
      <c r="L97" s="60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</row>
    <row r="98" hidden="1" s="2" customFormat="1" ht="6.96" customHeight="1">
      <c r="A98" s="35"/>
      <c r="B98" s="63"/>
      <c r="C98" s="64"/>
      <c r="D98" s="64"/>
      <c r="E98" s="64"/>
      <c r="F98" s="64"/>
      <c r="G98" s="64"/>
      <c r="H98" s="64"/>
      <c r="I98" s="64"/>
      <c r="J98" s="64"/>
      <c r="K98" s="64"/>
      <c r="L98" s="60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</row>
    <row r="99" hidden="1"/>
    <row r="100" hidden="1"/>
    <row r="101" hidden="1"/>
    <row r="102" s="2" customFormat="1" ht="6.96" customHeight="1">
      <c r="A102" s="35"/>
      <c r="B102" s="65"/>
      <c r="C102" s="66"/>
      <c r="D102" s="66"/>
      <c r="E102" s="66"/>
      <c r="F102" s="66"/>
      <c r="G102" s="66"/>
      <c r="H102" s="66"/>
      <c r="I102" s="66"/>
      <c r="J102" s="66"/>
      <c r="K102" s="66"/>
      <c r="L102" s="60"/>
      <c r="S102" s="35"/>
      <c r="T102" s="35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</row>
    <row r="103" s="2" customFormat="1" ht="24.96" customHeight="1">
      <c r="A103" s="35"/>
      <c r="B103" s="36"/>
      <c r="C103" s="20" t="s">
        <v>112</v>
      </c>
      <c r="D103" s="37"/>
      <c r="E103" s="37"/>
      <c r="F103" s="37"/>
      <c r="G103" s="37"/>
      <c r="H103" s="37"/>
      <c r="I103" s="37"/>
      <c r="J103" s="37"/>
      <c r="K103" s="37"/>
      <c r="L103" s="60"/>
      <c r="S103" s="35"/>
      <c r="T103" s="35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</row>
    <row r="104" s="2" customFormat="1" ht="6.96" customHeight="1">
      <c r="A104" s="35"/>
      <c r="B104" s="36"/>
      <c r="C104" s="37"/>
      <c r="D104" s="37"/>
      <c r="E104" s="37"/>
      <c r="F104" s="37"/>
      <c r="G104" s="37"/>
      <c r="H104" s="37"/>
      <c r="I104" s="37"/>
      <c r="J104" s="37"/>
      <c r="K104" s="37"/>
      <c r="L104" s="60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</row>
    <row r="105" s="2" customFormat="1" ht="12" customHeight="1">
      <c r="A105" s="35"/>
      <c r="B105" s="36"/>
      <c r="C105" s="29" t="s">
        <v>16</v>
      </c>
      <c r="D105" s="37"/>
      <c r="E105" s="37"/>
      <c r="F105" s="37"/>
      <c r="G105" s="37"/>
      <c r="H105" s="37"/>
      <c r="I105" s="37"/>
      <c r="J105" s="37"/>
      <c r="K105" s="37"/>
      <c r="L105" s="60"/>
      <c r="S105" s="35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</row>
    <row r="106" s="2" customFormat="1" ht="16.5" customHeight="1">
      <c r="A106" s="35"/>
      <c r="B106" s="36"/>
      <c r="C106" s="37"/>
      <c r="D106" s="37"/>
      <c r="E106" s="171" t="str">
        <f>E7</f>
        <v>OPTAK - Zlínský kraj</v>
      </c>
      <c r="F106" s="29"/>
      <c r="G106" s="29"/>
      <c r="H106" s="29"/>
      <c r="I106" s="37"/>
      <c r="J106" s="37"/>
      <c r="K106" s="37"/>
      <c r="L106" s="60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</row>
    <row r="107" s="2" customFormat="1" ht="12" customHeight="1">
      <c r="A107" s="35"/>
      <c r="B107" s="36"/>
      <c r="C107" s="29" t="s">
        <v>105</v>
      </c>
      <c r="D107" s="37"/>
      <c r="E107" s="37"/>
      <c r="F107" s="37"/>
      <c r="G107" s="37"/>
      <c r="H107" s="37"/>
      <c r="I107" s="37"/>
      <c r="J107" s="37"/>
      <c r="K107" s="37"/>
      <c r="L107" s="60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</row>
    <row r="108" s="2" customFormat="1" ht="16.5" customHeight="1">
      <c r="A108" s="35"/>
      <c r="B108" s="36"/>
      <c r="C108" s="37"/>
      <c r="D108" s="37"/>
      <c r="E108" s="73" t="str">
        <f>E9</f>
        <v>10 - Zlín</v>
      </c>
      <c r="F108" s="37"/>
      <c r="G108" s="37"/>
      <c r="H108" s="37"/>
      <c r="I108" s="37"/>
      <c r="J108" s="37"/>
      <c r="K108" s="37"/>
      <c r="L108" s="60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</row>
    <row r="109" s="2" customFormat="1" ht="6.96" customHeight="1">
      <c r="A109" s="35"/>
      <c r="B109" s="36"/>
      <c r="C109" s="37"/>
      <c r="D109" s="37"/>
      <c r="E109" s="37"/>
      <c r="F109" s="37"/>
      <c r="G109" s="37"/>
      <c r="H109" s="37"/>
      <c r="I109" s="37"/>
      <c r="J109" s="37"/>
      <c r="K109" s="37"/>
      <c r="L109" s="60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0" s="2" customFormat="1" ht="12" customHeight="1">
      <c r="A110" s="35"/>
      <c r="B110" s="36"/>
      <c r="C110" s="29" t="s">
        <v>20</v>
      </c>
      <c r="D110" s="37"/>
      <c r="E110" s="37"/>
      <c r="F110" s="24" t="str">
        <f>F12</f>
        <v>SEE Olomouc</v>
      </c>
      <c r="G110" s="37"/>
      <c r="H110" s="37"/>
      <c r="I110" s="29" t="s">
        <v>22</v>
      </c>
      <c r="J110" s="76" t="str">
        <f>IF(J12="","",J12)</f>
        <v>10. 12. 2024</v>
      </c>
      <c r="K110" s="37"/>
      <c r="L110" s="60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="2" customFormat="1" ht="6.96" customHeight="1">
      <c r="A111" s="35"/>
      <c r="B111" s="36"/>
      <c r="C111" s="37"/>
      <c r="D111" s="37"/>
      <c r="E111" s="37"/>
      <c r="F111" s="37"/>
      <c r="G111" s="37"/>
      <c r="H111" s="37"/>
      <c r="I111" s="37"/>
      <c r="J111" s="37"/>
      <c r="K111" s="37"/>
      <c r="L111" s="60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="2" customFormat="1" ht="15.15" customHeight="1">
      <c r="A112" s="35"/>
      <c r="B112" s="36"/>
      <c r="C112" s="29" t="s">
        <v>24</v>
      </c>
      <c r="D112" s="37"/>
      <c r="E112" s="37"/>
      <c r="F112" s="24" t="str">
        <f>E15</f>
        <v xml:space="preserve"> </v>
      </c>
      <c r="G112" s="37"/>
      <c r="H112" s="37"/>
      <c r="I112" s="29" t="s">
        <v>30</v>
      </c>
      <c r="J112" s="33" t="str">
        <f>E21</f>
        <v xml:space="preserve"> </v>
      </c>
      <c r="K112" s="37"/>
      <c r="L112" s="60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="2" customFormat="1" ht="15.15" customHeight="1">
      <c r="A113" s="35"/>
      <c r="B113" s="36"/>
      <c r="C113" s="29" t="s">
        <v>28</v>
      </c>
      <c r="D113" s="37"/>
      <c r="E113" s="37"/>
      <c r="F113" s="24" t="str">
        <f>IF(E18="","",E18)</f>
        <v>Vyplň údaj</v>
      </c>
      <c r="G113" s="37"/>
      <c r="H113" s="37"/>
      <c r="I113" s="29" t="s">
        <v>32</v>
      </c>
      <c r="J113" s="33" t="str">
        <f>E24</f>
        <v>Ing. Petr Zajíček</v>
      </c>
      <c r="K113" s="37"/>
      <c r="L113" s="60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="2" customFormat="1" ht="10.32" customHeight="1">
      <c r="A114" s="35"/>
      <c r="B114" s="36"/>
      <c r="C114" s="37"/>
      <c r="D114" s="37"/>
      <c r="E114" s="37"/>
      <c r="F114" s="37"/>
      <c r="G114" s="37"/>
      <c r="H114" s="37"/>
      <c r="I114" s="37"/>
      <c r="J114" s="37"/>
      <c r="K114" s="37"/>
      <c r="L114" s="60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="9" customFormat="1" ht="29.28" customHeight="1">
      <c r="A115" s="176"/>
      <c r="B115" s="177"/>
      <c r="C115" s="178" t="s">
        <v>113</v>
      </c>
      <c r="D115" s="179" t="s">
        <v>60</v>
      </c>
      <c r="E115" s="179" t="s">
        <v>56</v>
      </c>
      <c r="F115" s="179" t="s">
        <v>57</v>
      </c>
      <c r="G115" s="179" t="s">
        <v>114</v>
      </c>
      <c r="H115" s="179" t="s">
        <v>115</v>
      </c>
      <c r="I115" s="179" t="s">
        <v>116</v>
      </c>
      <c r="J115" s="179" t="s">
        <v>109</v>
      </c>
      <c r="K115" s="180" t="s">
        <v>117</v>
      </c>
      <c r="L115" s="181"/>
      <c r="M115" s="97" t="s">
        <v>1</v>
      </c>
      <c r="N115" s="98" t="s">
        <v>39</v>
      </c>
      <c r="O115" s="98" t="s">
        <v>118</v>
      </c>
      <c r="P115" s="98" t="s">
        <v>119</v>
      </c>
      <c r="Q115" s="98" t="s">
        <v>120</v>
      </c>
      <c r="R115" s="98" t="s">
        <v>121</v>
      </c>
      <c r="S115" s="98" t="s">
        <v>122</v>
      </c>
      <c r="T115" s="99" t="s">
        <v>123</v>
      </c>
      <c r="U115" s="176"/>
      <c r="V115" s="176"/>
      <c r="W115" s="176"/>
      <c r="X115" s="176"/>
      <c r="Y115" s="176"/>
      <c r="Z115" s="176"/>
      <c r="AA115" s="176"/>
      <c r="AB115" s="176"/>
      <c r="AC115" s="176"/>
      <c r="AD115" s="176"/>
      <c r="AE115" s="176"/>
    </row>
    <row r="116" s="2" customFormat="1" ht="22.8" customHeight="1">
      <c r="A116" s="35"/>
      <c r="B116" s="36"/>
      <c r="C116" s="104" t="s">
        <v>124</v>
      </c>
      <c r="D116" s="37"/>
      <c r="E116" s="37"/>
      <c r="F116" s="37"/>
      <c r="G116" s="37"/>
      <c r="H116" s="37"/>
      <c r="I116" s="37"/>
      <c r="J116" s="182">
        <f>BK116</f>
        <v>0</v>
      </c>
      <c r="K116" s="37"/>
      <c r="L116" s="41"/>
      <c r="M116" s="100"/>
      <c r="N116" s="183"/>
      <c r="O116" s="101"/>
      <c r="P116" s="184">
        <f>SUM(P117:P171)</f>
        <v>0</v>
      </c>
      <c r="Q116" s="101"/>
      <c r="R116" s="184">
        <f>SUM(R117:R171)</f>
        <v>0</v>
      </c>
      <c r="S116" s="101"/>
      <c r="T116" s="185">
        <f>SUM(T117:T171)</f>
        <v>0</v>
      </c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  <c r="AT116" s="14" t="s">
        <v>74</v>
      </c>
      <c r="AU116" s="14" t="s">
        <v>111</v>
      </c>
      <c r="BK116" s="186">
        <f>SUM(BK117:BK171)</f>
        <v>0</v>
      </c>
    </row>
    <row r="117" s="2" customFormat="1" ht="24.15" customHeight="1">
      <c r="A117" s="35"/>
      <c r="B117" s="36"/>
      <c r="C117" s="187" t="s">
        <v>83</v>
      </c>
      <c r="D117" s="187" t="s">
        <v>125</v>
      </c>
      <c r="E117" s="188" t="s">
        <v>126</v>
      </c>
      <c r="F117" s="189" t="s">
        <v>127</v>
      </c>
      <c r="G117" s="190" t="s">
        <v>128</v>
      </c>
      <c r="H117" s="191">
        <v>1</v>
      </c>
      <c r="I117" s="192"/>
      <c r="J117" s="193">
        <f>ROUND(I117*H117,2)</f>
        <v>0</v>
      </c>
      <c r="K117" s="189" t="s">
        <v>129</v>
      </c>
      <c r="L117" s="41"/>
      <c r="M117" s="194" t="s">
        <v>1</v>
      </c>
      <c r="N117" s="195" t="s">
        <v>40</v>
      </c>
      <c r="O117" s="88"/>
      <c r="P117" s="196">
        <f>O117*H117</f>
        <v>0</v>
      </c>
      <c r="Q117" s="196">
        <v>0</v>
      </c>
      <c r="R117" s="196">
        <f>Q117*H117</f>
        <v>0</v>
      </c>
      <c r="S117" s="196">
        <v>0</v>
      </c>
      <c r="T117" s="197">
        <f>S117*H117</f>
        <v>0</v>
      </c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  <c r="AR117" s="198" t="s">
        <v>130</v>
      </c>
      <c r="AT117" s="198" t="s">
        <v>125</v>
      </c>
      <c r="AU117" s="198" t="s">
        <v>75</v>
      </c>
      <c r="AY117" s="14" t="s">
        <v>131</v>
      </c>
      <c r="BE117" s="199">
        <f>IF(N117="základní",J117,0)</f>
        <v>0</v>
      </c>
      <c r="BF117" s="199">
        <f>IF(N117="snížená",J117,0)</f>
        <v>0</v>
      </c>
      <c r="BG117" s="199">
        <f>IF(N117="zákl. přenesená",J117,0)</f>
        <v>0</v>
      </c>
      <c r="BH117" s="199">
        <f>IF(N117="sníž. přenesená",J117,0)</f>
        <v>0</v>
      </c>
      <c r="BI117" s="199">
        <f>IF(N117="nulová",J117,0)</f>
        <v>0</v>
      </c>
      <c r="BJ117" s="14" t="s">
        <v>83</v>
      </c>
      <c r="BK117" s="199">
        <f>ROUND(I117*H117,2)</f>
        <v>0</v>
      </c>
      <c r="BL117" s="14" t="s">
        <v>130</v>
      </c>
      <c r="BM117" s="198" t="s">
        <v>407</v>
      </c>
    </row>
    <row r="118" s="2" customFormat="1">
      <c r="A118" s="35"/>
      <c r="B118" s="36"/>
      <c r="C118" s="37"/>
      <c r="D118" s="200" t="s">
        <v>133</v>
      </c>
      <c r="E118" s="37"/>
      <c r="F118" s="201" t="s">
        <v>127</v>
      </c>
      <c r="G118" s="37"/>
      <c r="H118" s="37"/>
      <c r="I118" s="202"/>
      <c r="J118" s="37"/>
      <c r="K118" s="37"/>
      <c r="L118" s="41"/>
      <c r="M118" s="203"/>
      <c r="N118" s="204"/>
      <c r="O118" s="88"/>
      <c r="P118" s="88"/>
      <c r="Q118" s="88"/>
      <c r="R118" s="88"/>
      <c r="S118" s="88"/>
      <c r="T118" s="89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  <c r="AT118" s="14" t="s">
        <v>133</v>
      </c>
      <c r="AU118" s="14" t="s">
        <v>75</v>
      </c>
    </row>
    <row r="119" s="2" customFormat="1" ht="24.15" customHeight="1">
      <c r="A119" s="35"/>
      <c r="B119" s="36"/>
      <c r="C119" s="187" t="s">
        <v>85</v>
      </c>
      <c r="D119" s="187" t="s">
        <v>125</v>
      </c>
      <c r="E119" s="188" t="s">
        <v>134</v>
      </c>
      <c r="F119" s="189" t="s">
        <v>135</v>
      </c>
      <c r="G119" s="190" t="s">
        <v>136</v>
      </c>
      <c r="H119" s="191">
        <v>120</v>
      </c>
      <c r="I119" s="192"/>
      <c r="J119" s="193">
        <f>ROUND(I119*H119,2)</f>
        <v>0</v>
      </c>
      <c r="K119" s="189" t="s">
        <v>129</v>
      </c>
      <c r="L119" s="41"/>
      <c r="M119" s="194" t="s">
        <v>1</v>
      </c>
      <c r="N119" s="195" t="s">
        <v>40</v>
      </c>
      <c r="O119" s="88"/>
      <c r="P119" s="196">
        <f>O119*H119</f>
        <v>0</v>
      </c>
      <c r="Q119" s="196">
        <v>0</v>
      </c>
      <c r="R119" s="196">
        <f>Q119*H119</f>
        <v>0</v>
      </c>
      <c r="S119" s="196">
        <v>0</v>
      </c>
      <c r="T119" s="197">
        <f>S119*H119</f>
        <v>0</v>
      </c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  <c r="AR119" s="198" t="s">
        <v>130</v>
      </c>
      <c r="AT119" s="198" t="s">
        <v>125</v>
      </c>
      <c r="AU119" s="198" t="s">
        <v>75</v>
      </c>
      <c r="AY119" s="14" t="s">
        <v>131</v>
      </c>
      <c r="BE119" s="199">
        <f>IF(N119="základní",J119,0)</f>
        <v>0</v>
      </c>
      <c r="BF119" s="199">
        <f>IF(N119="snížená",J119,0)</f>
        <v>0</v>
      </c>
      <c r="BG119" s="199">
        <f>IF(N119="zákl. přenesená",J119,0)</f>
        <v>0</v>
      </c>
      <c r="BH119" s="199">
        <f>IF(N119="sníž. přenesená",J119,0)</f>
        <v>0</v>
      </c>
      <c r="BI119" s="199">
        <f>IF(N119="nulová",J119,0)</f>
        <v>0</v>
      </c>
      <c r="BJ119" s="14" t="s">
        <v>83</v>
      </c>
      <c r="BK119" s="199">
        <f>ROUND(I119*H119,2)</f>
        <v>0</v>
      </c>
      <c r="BL119" s="14" t="s">
        <v>130</v>
      </c>
      <c r="BM119" s="198" t="s">
        <v>408</v>
      </c>
    </row>
    <row r="120" s="2" customFormat="1">
      <c r="A120" s="35"/>
      <c r="B120" s="36"/>
      <c r="C120" s="37"/>
      <c r="D120" s="200" t="s">
        <v>133</v>
      </c>
      <c r="E120" s="37"/>
      <c r="F120" s="201" t="s">
        <v>135</v>
      </c>
      <c r="G120" s="37"/>
      <c r="H120" s="37"/>
      <c r="I120" s="202"/>
      <c r="J120" s="37"/>
      <c r="K120" s="37"/>
      <c r="L120" s="41"/>
      <c r="M120" s="203"/>
      <c r="N120" s="204"/>
      <c r="O120" s="88"/>
      <c r="P120" s="88"/>
      <c r="Q120" s="88"/>
      <c r="R120" s="88"/>
      <c r="S120" s="88"/>
      <c r="T120" s="89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  <c r="AT120" s="14" t="s">
        <v>133</v>
      </c>
      <c r="AU120" s="14" t="s">
        <v>75</v>
      </c>
    </row>
    <row r="121" s="2" customFormat="1" ht="24.15" customHeight="1">
      <c r="A121" s="35"/>
      <c r="B121" s="36"/>
      <c r="C121" s="187" t="s">
        <v>138</v>
      </c>
      <c r="D121" s="187" t="s">
        <v>125</v>
      </c>
      <c r="E121" s="188" t="s">
        <v>139</v>
      </c>
      <c r="F121" s="189" t="s">
        <v>140</v>
      </c>
      <c r="G121" s="190" t="s">
        <v>141</v>
      </c>
      <c r="H121" s="191">
        <v>4</v>
      </c>
      <c r="I121" s="192"/>
      <c r="J121" s="193">
        <f>ROUND(I121*H121,2)</f>
        <v>0</v>
      </c>
      <c r="K121" s="189" t="s">
        <v>129</v>
      </c>
      <c r="L121" s="41"/>
      <c r="M121" s="194" t="s">
        <v>1</v>
      </c>
      <c r="N121" s="195" t="s">
        <v>40</v>
      </c>
      <c r="O121" s="88"/>
      <c r="P121" s="196">
        <f>O121*H121</f>
        <v>0</v>
      </c>
      <c r="Q121" s="196">
        <v>0</v>
      </c>
      <c r="R121" s="196">
        <f>Q121*H121</f>
        <v>0</v>
      </c>
      <c r="S121" s="196">
        <v>0</v>
      </c>
      <c r="T121" s="197">
        <f>S121*H121</f>
        <v>0</v>
      </c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  <c r="AR121" s="198" t="s">
        <v>130</v>
      </c>
      <c r="AT121" s="198" t="s">
        <v>125</v>
      </c>
      <c r="AU121" s="198" t="s">
        <v>75</v>
      </c>
      <c r="AY121" s="14" t="s">
        <v>131</v>
      </c>
      <c r="BE121" s="199">
        <f>IF(N121="základní",J121,0)</f>
        <v>0</v>
      </c>
      <c r="BF121" s="199">
        <f>IF(N121="snížená",J121,0)</f>
        <v>0</v>
      </c>
      <c r="BG121" s="199">
        <f>IF(N121="zákl. přenesená",J121,0)</f>
        <v>0</v>
      </c>
      <c r="BH121" s="199">
        <f>IF(N121="sníž. přenesená",J121,0)</f>
        <v>0</v>
      </c>
      <c r="BI121" s="199">
        <f>IF(N121="nulová",J121,0)</f>
        <v>0</v>
      </c>
      <c r="BJ121" s="14" t="s">
        <v>83</v>
      </c>
      <c r="BK121" s="199">
        <f>ROUND(I121*H121,2)</f>
        <v>0</v>
      </c>
      <c r="BL121" s="14" t="s">
        <v>130</v>
      </c>
      <c r="BM121" s="198" t="s">
        <v>409</v>
      </c>
    </row>
    <row r="122" s="2" customFormat="1">
      <c r="A122" s="35"/>
      <c r="B122" s="36"/>
      <c r="C122" s="37"/>
      <c r="D122" s="200" t="s">
        <v>133</v>
      </c>
      <c r="E122" s="37"/>
      <c r="F122" s="201" t="s">
        <v>140</v>
      </c>
      <c r="G122" s="37"/>
      <c r="H122" s="37"/>
      <c r="I122" s="202"/>
      <c r="J122" s="37"/>
      <c r="K122" s="37"/>
      <c r="L122" s="41"/>
      <c r="M122" s="203"/>
      <c r="N122" s="204"/>
      <c r="O122" s="88"/>
      <c r="P122" s="88"/>
      <c r="Q122" s="88"/>
      <c r="R122" s="88"/>
      <c r="S122" s="88"/>
      <c r="T122" s="89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T122" s="14" t="s">
        <v>133</v>
      </c>
      <c r="AU122" s="14" t="s">
        <v>75</v>
      </c>
    </row>
    <row r="123" s="2" customFormat="1" ht="21.75" customHeight="1">
      <c r="A123" s="35"/>
      <c r="B123" s="36"/>
      <c r="C123" s="187" t="s">
        <v>143</v>
      </c>
      <c r="D123" s="187" t="s">
        <v>125</v>
      </c>
      <c r="E123" s="188" t="s">
        <v>144</v>
      </c>
      <c r="F123" s="189" t="s">
        <v>145</v>
      </c>
      <c r="G123" s="190" t="s">
        <v>141</v>
      </c>
      <c r="H123" s="191">
        <v>15</v>
      </c>
      <c r="I123" s="192"/>
      <c r="J123" s="193">
        <f>ROUND(I123*H123,2)</f>
        <v>0</v>
      </c>
      <c r="K123" s="189" t="s">
        <v>129</v>
      </c>
      <c r="L123" s="41"/>
      <c r="M123" s="194" t="s">
        <v>1</v>
      </c>
      <c r="N123" s="195" t="s">
        <v>40</v>
      </c>
      <c r="O123" s="88"/>
      <c r="P123" s="196">
        <f>O123*H123</f>
        <v>0</v>
      </c>
      <c r="Q123" s="196">
        <v>0</v>
      </c>
      <c r="R123" s="196">
        <f>Q123*H123</f>
        <v>0</v>
      </c>
      <c r="S123" s="196">
        <v>0</v>
      </c>
      <c r="T123" s="197">
        <f>S123*H123</f>
        <v>0</v>
      </c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  <c r="AR123" s="198" t="s">
        <v>130</v>
      </c>
      <c r="AT123" s="198" t="s">
        <v>125</v>
      </c>
      <c r="AU123" s="198" t="s">
        <v>75</v>
      </c>
      <c r="AY123" s="14" t="s">
        <v>131</v>
      </c>
      <c r="BE123" s="199">
        <f>IF(N123="základní",J123,0)</f>
        <v>0</v>
      </c>
      <c r="BF123" s="199">
        <f>IF(N123="snížená",J123,0)</f>
        <v>0</v>
      </c>
      <c r="BG123" s="199">
        <f>IF(N123="zákl. přenesená",J123,0)</f>
        <v>0</v>
      </c>
      <c r="BH123" s="199">
        <f>IF(N123="sníž. přenesená",J123,0)</f>
        <v>0</v>
      </c>
      <c r="BI123" s="199">
        <f>IF(N123="nulová",J123,0)</f>
        <v>0</v>
      </c>
      <c r="BJ123" s="14" t="s">
        <v>83</v>
      </c>
      <c r="BK123" s="199">
        <f>ROUND(I123*H123,2)</f>
        <v>0</v>
      </c>
      <c r="BL123" s="14" t="s">
        <v>130</v>
      </c>
      <c r="BM123" s="198" t="s">
        <v>410</v>
      </c>
    </row>
    <row r="124" s="2" customFormat="1">
      <c r="A124" s="35"/>
      <c r="B124" s="36"/>
      <c r="C124" s="37"/>
      <c r="D124" s="200" t="s">
        <v>133</v>
      </c>
      <c r="E124" s="37"/>
      <c r="F124" s="201" t="s">
        <v>145</v>
      </c>
      <c r="G124" s="37"/>
      <c r="H124" s="37"/>
      <c r="I124" s="202"/>
      <c r="J124" s="37"/>
      <c r="K124" s="37"/>
      <c r="L124" s="41"/>
      <c r="M124" s="203"/>
      <c r="N124" s="204"/>
      <c r="O124" s="88"/>
      <c r="P124" s="88"/>
      <c r="Q124" s="88"/>
      <c r="R124" s="88"/>
      <c r="S124" s="88"/>
      <c r="T124" s="89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T124" s="14" t="s">
        <v>133</v>
      </c>
      <c r="AU124" s="14" t="s">
        <v>75</v>
      </c>
    </row>
    <row r="125" s="2" customFormat="1">
      <c r="A125" s="35"/>
      <c r="B125" s="36"/>
      <c r="C125" s="37"/>
      <c r="D125" s="200" t="s">
        <v>147</v>
      </c>
      <c r="E125" s="37"/>
      <c r="F125" s="205" t="s">
        <v>148</v>
      </c>
      <c r="G125" s="37"/>
      <c r="H125" s="37"/>
      <c r="I125" s="202"/>
      <c r="J125" s="37"/>
      <c r="K125" s="37"/>
      <c r="L125" s="41"/>
      <c r="M125" s="203"/>
      <c r="N125" s="204"/>
      <c r="O125" s="88"/>
      <c r="P125" s="88"/>
      <c r="Q125" s="88"/>
      <c r="R125" s="88"/>
      <c r="S125" s="88"/>
      <c r="T125" s="89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T125" s="14" t="s">
        <v>147</v>
      </c>
      <c r="AU125" s="14" t="s">
        <v>75</v>
      </c>
    </row>
    <row r="126" s="2" customFormat="1" ht="24.15" customHeight="1">
      <c r="A126" s="35"/>
      <c r="B126" s="36"/>
      <c r="C126" s="187" t="s">
        <v>284</v>
      </c>
      <c r="D126" s="187" t="s">
        <v>125</v>
      </c>
      <c r="E126" s="188" t="s">
        <v>285</v>
      </c>
      <c r="F126" s="189" t="s">
        <v>286</v>
      </c>
      <c r="G126" s="190" t="s">
        <v>152</v>
      </c>
      <c r="H126" s="191">
        <v>1</v>
      </c>
      <c r="I126" s="192"/>
      <c r="J126" s="193">
        <f>ROUND(I126*H126,2)</f>
        <v>0</v>
      </c>
      <c r="K126" s="189" t="s">
        <v>1</v>
      </c>
      <c r="L126" s="41"/>
      <c r="M126" s="194" t="s">
        <v>1</v>
      </c>
      <c r="N126" s="195" t="s">
        <v>40</v>
      </c>
      <c r="O126" s="88"/>
      <c r="P126" s="196">
        <f>O126*H126</f>
        <v>0</v>
      </c>
      <c r="Q126" s="196">
        <v>0</v>
      </c>
      <c r="R126" s="196">
        <f>Q126*H126</f>
        <v>0</v>
      </c>
      <c r="S126" s="196">
        <v>0</v>
      </c>
      <c r="T126" s="197">
        <f>S126*H126</f>
        <v>0</v>
      </c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R126" s="198" t="s">
        <v>130</v>
      </c>
      <c r="AT126" s="198" t="s">
        <v>125</v>
      </c>
      <c r="AU126" s="198" t="s">
        <v>75</v>
      </c>
      <c r="AY126" s="14" t="s">
        <v>131</v>
      </c>
      <c r="BE126" s="199">
        <f>IF(N126="základní",J126,0)</f>
        <v>0</v>
      </c>
      <c r="BF126" s="199">
        <f>IF(N126="snížená",J126,0)</f>
        <v>0</v>
      </c>
      <c r="BG126" s="199">
        <f>IF(N126="zákl. přenesená",J126,0)</f>
        <v>0</v>
      </c>
      <c r="BH126" s="199">
        <f>IF(N126="sníž. přenesená",J126,0)</f>
        <v>0</v>
      </c>
      <c r="BI126" s="199">
        <f>IF(N126="nulová",J126,0)</f>
        <v>0</v>
      </c>
      <c r="BJ126" s="14" t="s">
        <v>83</v>
      </c>
      <c r="BK126" s="199">
        <f>ROUND(I126*H126,2)</f>
        <v>0</v>
      </c>
      <c r="BL126" s="14" t="s">
        <v>130</v>
      </c>
      <c r="BM126" s="198" t="s">
        <v>411</v>
      </c>
    </row>
    <row r="127" s="2" customFormat="1">
      <c r="A127" s="35"/>
      <c r="B127" s="36"/>
      <c r="C127" s="37"/>
      <c r="D127" s="200" t="s">
        <v>133</v>
      </c>
      <c r="E127" s="37"/>
      <c r="F127" s="201" t="s">
        <v>286</v>
      </c>
      <c r="G127" s="37"/>
      <c r="H127" s="37"/>
      <c r="I127" s="202"/>
      <c r="J127" s="37"/>
      <c r="K127" s="37"/>
      <c r="L127" s="41"/>
      <c r="M127" s="203"/>
      <c r="N127" s="204"/>
      <c r="O127" s="88"/>
      <c r="P127" s="88"/>
      <c r="Q127" s="88"/>
      <c r="R127" s="88"/>
      <c r="S127" s="88"/>
      <c r="T127" s="89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T127" s="14" t="s">
        <v>133</v>
      </c>
      <c r="AU127" s="14" t="s">
        <v>75</v>
      </c>
    </row>
    <row r="128" s="2" customFormat="1">
      <c r="A128" s="35"/>
      <c r="B128" s="36"/>
      <c r="C128" s="37"/>
      <c r="D128" s="200" t="s">
        <v>147</v>
      </c>
      <c r="E128" s="37"/>
      <c r="F128" s="205" t="s">
        <v>154</v>
      </c>
      <c r="G128" s="37"/>
      <c r="H128" s="37"/>
      <c r="I128" s="202"/>
      <c r="J128" s="37"/>
      <c r="K128" s="37"/>
      <c r="L128" s="41"/>
      <c r="M128" s="203"/>
      <c r="N128" s="204"/>
      <c r="O128" s="88"/>
      <c r="P128" s="88"/>
      <c r="Q128" s="88"/>
      <c r="R128" s="88"/>
      <c r="S128" s="88"/>
      <c r="T128" s="89"/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T128" s="14" t="s">
        <v>147</v>
      </c>
      <c r="AU128" s="14" t="s">
        <v>75</v>
      </c>
    </row>
    <row r="129" s="2" customFormat="1" ht="16.5" customHeight="1">
      <c r="A129" s="35"/>
      <c r="B129" s="36"/>
      <c r="C129" s="187" t="s">
        <v>155</v>
      </c>
      <c r="D129" s="187" t="s">
        <v>125</v>
      </c>
      <c r="E129" s="188" t="s">
        <v>156</v>
      </c>
      <c r="F129" s="189" t="s">
        <v>157</v>
      </c>
      <c r="G129" s="190" t="s">
        <v>152</v>
      </c>
      <c r="H129" s="191">
        <v>4</v>
      </c>
      <c r="I129" s="192"/>
      <c r="J129" s="193">
        <f>ROUND(I129*H129,2)</f>
        <v>0</v>
      </c>
      <c r="K129" s="189" t="s">
        <v>1</v>
      </c>
      <c r="L129" s="41"/>
      <c r="M129" s="194" t="s">
        <v>1</v>
      </c>
      <c r="N129" s="195" t="s">
        <v>40</v>
      </c>
      <c r="O129" s="88"/>
      <c r="P129" s="196">
        <f>O129*H129</f>
        <v>0</v>
      </c>
      <c r="Q129" s="196">
        <v>0</v>
      </c>
      <c r="R129" s="196">
        <f>Q129*H129</f>
        <v>0</v>
      </c>
      <c r="S129" s="196">
        <v>0</v>
      </c>
      <c r="T129" s="197">
        <f>S129*H129</f>
        <v>0</v>
      </c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R129" s="198" t="s">
        <v>130</v>
      </c>
      <c r="AT129" s="198" t="s">
        <v>125</v>
      </c>
      <c r="AU129" s="198" t="s">
        <v>75</v>
      </c>
      <c r="AY129" s="14" t="s">
        <v>131</v>
      </c>
      <c r="BE129" s="199">
        <f>IF(N129="základní",J129,0)</f>
        <v>0</v>
      </c>
      <c r="BF129" s="199">
        <f>IF(N129="snížená",J129,0)</f>
        <v>0</v>
      </c>
      <c r="BG129" s="199">
        <f>IF(N129="zákl. přenesená",J129,0)</f>
        <v>0</v>
      </c>
      <c r="BH129" s="199">
        <f>IF(N129="sníž. přenesená",J129,0)</f>
        <v>0</v>
      </c>
      <c r="BI129" s="199">
        <f>IF(N129="nulová",J129,0)</f>
        <v>0</v>
      </c>
      <c r="BJ129" s="14" t="s">
        <v>83</v>
      </c>
      <c r="BK129" s="199">
        <f>ROUND(I129*H129,2)</f>
        <v>0</v>
      </c>
      <c r="BL129" s="14" t="s">
        <v>130</v>
      </c>
      <c r="BM129" s="198" t="s">
        <v>412</v>
      </c>
    </row>
    <row r="130" s="2" customFormat="1">
      <c r="A130" s="35"/>
      <c r="B130" s="36"/>
      <c r="C130" s="37"/>
      <c r="D130" s="200" t="s">
        <v>133</v>
      </c>
      <c r="E130" s="37"/>
      <c r="F130" s="201" t="s">
        <v>157</v>
      </c>
      <c r="G130" s="37"/>
      <c r="H130" s="37"/>
      <c r="I130" s="202"/>
      <c r="J130" s="37"/>
      <c r="K130" s="37"/>
      <c r="L130" s="41"/>
      <c r="M130" s="203"/>
      <c r="N130" s="204"/>
      <c r="O130" s="88"/>
      <c r="P130" s="88"/>
      <c r="Q130" s="88"/>
      <c r="R130" s="88"/>
      <c r="S130" s="88"/>
      <c r="T130" s="89"/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T130" s="14" t="s">
        <v>133</v>
      </c>
      <c r="AU130" s="14" t="s">
        <v>75</v>
      </c>
    </row>
    <row r="131" s="2" customFormat="1" ht="33" customHeight="1">
      <c r="A131" s="35"/>
      <c r="B131" s="36"/>
      <c r="C131" s="187" t="s">
        <v>159</v>
      </c>
      <c r="D131" s="187" t="s">
        <v>125</v>
      </c>
      <c r="E131" s="188" t="s">
        <v>160</v>
      </c>
      <c r="F131" s="189" t="s">
        <v>161</v>
      </c>
      <c r="G131" s="190" t="s">
        <v>152</v>
      </c>
      <c r="H131" s="191">
        <v>4</v>
      </c>
      <c r="I131" s="192"/>
      <c r="J131" s="193">
        <f>ROUND(I131*H131,2)</f>
        <v>0</v>
      </c>
      <c r="K131" s="189" t="s">
        <v>129</v>
      </c>
      <c r="L131" s="41"/>
      <c r="M131" s="194" t="s">
        <v>1</v>
      </c>
      <c r="N131" s="195" t="s">
        <v>40</v>
      </c>
      <c r="O131" s="88"/>
      <c r="P131" s="196">
        <f>O131*H131</f>
        <v>0</v>
      </c>
      <c r="Q131" s="196">
        <v>0</v>
      </c>
      <c r="R131" s="196">
        <f>Q131*H131</f>
        <v>0</v>
      </c>
      <c r="S131" s="196">
        <v>0</v>
      </c>
      <c r="T131" s="197">
        <f>S131*H131</f>
        <v>0</v>
      </c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R131" s="198" t="s">
        <v>130</v>
      </c>
      <c r="AT131" s="198" t="s">
        <v>125</v>
      </c>
      <c r="AU131" s="198" t="s">
        <v>75</v>
      </c>
      <c r="AY131" s="14" t="s">
        <v>131</v>
      </c>
      <c r="BE131" s="199">
        <f>IF(N131="základní",J131,0)</f>
        <v>0</v>
      </c>
      <c r="BF131" s="199">
        <f>IF(N131="snížená",J131,0)</f>
        <v>0</v>
      </c>
      <c r="BG131" s="199">
        <f>IF(N131="zákl. přenesená",J131,0)</f>
        <v>0</v>
      </c>
      <c r="BH131" s="199">
        <f>IF(N131="sníž. přenesená",J131,0)</f>
        <v>0</v>
      </c>
      <c r="BI131" s="199">
        <f>IF(N131="nulová",J131,0)</f>
        <v>0</v>
      </c>
      <c r="BJ131" s="14" t="s">
        <v>83</v>
      </c>
      <c r="BK131" s="199">
        <f>ROUND(I131*H131,2)</f>
        <v>0</v>
      </c>
      <c r="BL131" s="14" t="s">
        <v>130</v>
      </c>
      <c r="BM131" s="198" t="s">
        <v>413</v>
      </c>
    </row>
    <row r="132" s="2" customFormat="1">
      <c r="A132" s="35"/>
      <c r="B132" s="36"/>
      <c r="C132" s="37"/>
      <c r="D132" s="200" t="s">
        <v>133</v>
      </c>
      <c r="E132" s="37"/>
      <c r="F132" s="201" t="s">
        <v>161</v>
      </c>
      <c r="G132" s="37"/>
      <c r="H132" s="37"/>
      <c r="I132" s="202"/>
      <c r="J132" s="37"/>
      <c r="K132" s="37"/>
      <c r="L132" s="41"/>
      <c r="M132" s="203"/>
      <c r="N132" s="204"/>
      <c r="O132" s="88"/>
      <c r="P132" s="88"/>
      <c r="Q132" s="88"/>
      <c r="R132" s="88"/>
      <c r="S132" s="88"/>
      <c r="T132" s="89"/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T132" s="14" t="s">
        <v>133</v>
      </c>
      <c r="AU132" s="14" t="s">
        <v>75</v>
      </c>
    </row>
    <row r="133" s="2" customFormat="1" ht="16.5" customHeight="1">
      <c r="A133" s="35"/>
      <c r="B133" s="36"/>
      <c r="C133" s="187" t="s">
        <v>101</v>
      </c>
      <c r="D133" s="187" t="s">
        <v>125</v>
      </c>
      <c r="E133" s="188" t="s">
        <v>163</v>
      </c>
      <c r="F133" s="189" t="s">
        <v>164</v>
      </c>
      <c r="G133" s="190" t="s">
        <v>152</v>
      </c>
      <c r="H133" s="191">
        <v>2</v>
      </c>
      <c r="I133" s="192"/>
      <c r="J133" s="193">
        <f>ROUND(I133*H133,2)</f>
        <v>0</v>
      </c>
      <c r="K133" s="189" t="s">
        <v>129</v>
      </c>
      <c r="L133" s="41"/>
      <c r="M133" s="194" t="s">
        <v>1</v>
      </c>
      <c r="N133" s="195" t="s">
        <v>40</v>
      </c>
      <c r="O133" s="88"/>
      <c r="P133" s="196">
        <f>O133*H133</f>
        <v>0</v>
      </c>
      <c r="Q133" s="196">
        <v>0</v>
      </c>
      <c r="R133" s="196">
        <f>Q133*H133</f>
        <v>0</v>
      </c>
      <c r="S133" s="196">
        <v>0</v>
      </c>
      <c r="T133" s="197">
        <f>S133*H133</f>
        <v>0</v>
      </c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R133" s="198" t="s">
        <v>130</v>
      </c>
      <c r="AT133" s="198" t="s">
        <v>125</v>
      </c>
      <c r="AU133" s="198" t="s">
        <v>75</v>
      </c>
      <c r="AY133" s="14" t="s">
        <v>131</v>
      </c>
      <c r="BE133" s="199">
        <f>IF(N133="základní",J133,0)</f>
        <v>0</v>
      </c>
      <c r="BF133" s="199">
        <f>IF(N133="snížená",J133,0)</f>
        <v>0</v>
      </c>
      <c r="BG133" s="199">
        <f>IF(N133="zákl. přenesená",J133,0)</f>
        <v>0</v>
      </c>
      <c r="BH133" s="199">
        <f>IF(N133="sníž. přenesená",J133,0)</f>
        <v>0</v>
      </c>
      <c r="BI133" s="199">
        <f>IF(N133="nulová",J133,0)</f>
        <v>0</v>
      </c>
      <c r="BJ133" s="14" t="s">
        <v>83</v>
      </c>
      <c r="BK133" s="199">
        <f>ROUND(I133*H133,2)</f>
        <v>0</v>
      </c>
      <c r="BL133" s="14" t="s">
        <v>130</v>
      </c>
      <c r="BM133" s="198" t="s">
        <v>414</v>
      </c>
    </row>
    <row r="134" s="2" customFormat="1">
      <c r="A134" s="35"/>
      <c r="B134" s="36"/>
      <c r="C134" s="37"/>
      <c r="D134" s="200" t="s">
        <v>133</v>
      </c>
      <c r="E134" s="37"/>
      <c r="F134" s="201" t="s">
        <v>164</v>
      </c>
      <c r="G134" s="37"/>
      <c r="H134" s="37"/>
      <c r="I134" s="202"/>
      <c r="J134" s="37"/>
      <c r="K134" s="37"/>
      <c r="L134" s="41"/>
      <c r="M134" s="203"/>
      <c r="N134" s="204"/>
      <c r="O134" s="88"/>
      <c r="P134" s="88"/>
      <c r="Q134" s="88"/>
      <c r="R134" s="88"/>
      <c r="S134" s="88"/>
      <c r="T134" s="89"/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T134" s="14" t="s">
        <v>133</v>
      </c>
      <c r="AU134" s="14" t="s">
        <v>75</v>
      </c>
    </row>
    <row r="135" s="2" customFormat="1" ht="37.8" customHeight="1">
      <c r="A135" s="35"/>
      <c r="B135" s="36"/>
      <c r="C135" s="187" t="s">
        <v>166</v>
      </c>
      <c r="D135" s="187" t="s">
        <v>125</v>
      </c>
      <c r="E135" s="188" t="s">
        <v>167</v>
      </c>
      <c r="F135" s="189" t="s">
        <v>168</v>
      </c>
      <c r="G135" s="190" t="s">
        <v>152</v>
      </c>
      <c r="H135" s="191">
        <v>1</v>
      </c>
      <c r="I135" s="192"/>
      <c r="J135" s="193">
        <f>ROUND(I135*H135,2)</f>
        <v>0</v>
      </c>
      <c r="K135" s="189" t="s">
        <v>129</v>
      </c>
      <c r="L135" s="41"/>
      <c r="M135" s="194" t="s">
        <v>1</v>
      </c>
      <c r="N135" s="195" t="s">
        <v>40</v>
      </c>
      <c r="O135" s="88"/>
      <c r="P135" s="196">
        <f>O135*H135</f>
        <v>0</v>
      </c>
      <c r="Q135" s="196">
        <v>0</v>
      </c>
      <c r="R135" s="196">
        <f>Q135*H135</f>
        <v>0</v>
      </c>
      <c r="S135" s="196">
        <v>0</v>
      </c>
      <c r="T135" s="197">
        <f>S135*H135</f>
        <v>0</v>
      </c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R135" s="198" t="s">
        <v>130</v>
      </c>
      <c r="AT135" s="198" t="s">
        <v>125</v>
      </c>
      <c r="AU135" s="198" t="s">
        <v>75</v>
      </c>
      <c r="AY135" s="14" t="s">
        <v>131</v>
      </c>
      <c r="BE135" s="199">
        <f>IF(N135="základní",J135,0)</f>
        <v>0</v>
      </c>
      <c r="BF135" s="199">
        <f>IF(N135="snížená",J135,0)</f>
        <v>0</v>
      </c>
      <c r="BG135" s="199">
        <f>IF(N135="zákl. přenesená",J135,0)</f>
        <v>0</v>
      </c>
      <c r="BH135" s="199">
        <f>IF(N135="sníž. přenesená",J135,0)</f>
        <v>0</v>
      </c>
      <c r="BI135" s="199">
        <f>IF(N135="nulová",J135,0)</f>
        <v>0</v>
      </c>
      <c r="BJ135" s="14" t="s">
        <v>83</v>
      </c>
      <c r="BK135" s="199">
        <f>ROUND(I135*H135,2)</f>
        <v>0</v>
      </c>
      <c r="BL135" s="14" t="s">
        <v>130</v>
      </c>
      <c r="BM135" s="198" t="s">
        <v>415</v>
      </c>
    </row>
    <row r="136" s="2" customFormat="1">
      <c r="A136" s="35"/>
      <c r="B136" s="36"/>
      <c r="C136" s="37"/>
      <c r="D136" s="200" t="s">
        <v>133</v>
      </c>
      <c r="E136" s="37"/>
      <c r="F136" s="201" t="s">
        <v>168</v>
      </c>
      <c r="G136" s="37"/>
      <c r="H136" s="37"/>
      <c r="I136" s="202"/>
      <c r="J136" s="37"/>
      <c r="K136" s="37"/>
      <c r="L136" s="41"/>
      <c r="M136" s="203"/>
      <c r="N136" s="204"/>
      <c r="O136" s="88"/>
      <c r="P136" s="88"/>
      <c r="Q136" s="88"/>
      <c r="R136" s="88"/>
      <c r="S136" s="88"/>
      <c r="T136" s="89"/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T136" s="14" t="s">
        <v>133</v>
      </c>
      <c r="AU136" s="14" t="s">
        <v>75</v>
      </c>
    </row>
    <row r="137" s="2" customFormat="1" ht="21.75" customHeight="1">
      <c r="A137" s="35"/>
      <c r="B137" s="36"/>
      <c r="C137" s="187" t="s">
        <v>8</v>
      </c>
      <c r="D137" s="187" t="s">
        <v>125</v>
      </c>
      <c r="E137" s="188" t="s">
        <v>254</v>
      </c>
      <c r="F137" s="189" t="s">
        <v>255</v>
      </c>
      <c r="G137" s="190" t="s">
        <v>152</v>
      </c>
      <c r="H137" s="191">
        <v>1</v>
      </c>
      <c r="I137" s="192"/>
      <c r="J137" s="193">
        <f>ROUND(I137*H137,2)</f>
        <v>0</v>
      </c>
      <c r="K137" s="189" t="s">
        <v>129</v>
      </c>
      <c r="L137" s="41"/>
      <c r="M137" s="194" t="s">
        <v>1</v>
      </c>
      <c r="N137" s="195" t="s">
        <v>40</v>
      </c>
      <c r="O137" s="88"/>
      <c r="P137" s="196">
        <f>O137*H137</f>
        <v>0</v>
      </c>
      <c r="Q137" s="196">
        <v>0</v>
      </c>
      <c r="R137" s="196">
        <f>Q137*H137</f>
        <v>0</v>
      </c>
      <c r="S137" s="196">
        <v>0</v>
      </c>
      <c r="T137" s="197">
        <f>S137*H137</f>
        <v>0</v>
      </c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R137" s="198" t="s">
        <v>130</v>
      </c>
      <c r="AT137" s="198" t="s">
        <v>125</v>
      </c>
      <c r="AU137" s="198" t="s">
        <v>75</v>
      </c>
      <c r="AY137" s="14" t="s">
        <v>131</v>
      </c>
      <c r="BE137" s="199">
        <f>IF(N137="základní",J137,0)</f>
        <v>0</v>
      </c>
      <c r="BF137" s="199">
        <f>IF(N137="snížená",J137,0)</f>
        <v>0</v>
      </c>
      <c r="BG137" s="199">
        <f>IF(N137="zákl. přenesená",J137,0)</f>
        <v>0</v>
      </c>
      <c r="BH137" s="199">
        <f>IF(N137="sníž. přenesená",J137,0)</f>
        <v>0</v>
      </c>
      <c r="BI137" s="199">
        <f>IF(N137="nulová",J137,0)</f>
        <v>0</v>
      </c>
      <c r="BJ137" s="14" t="s">
        <v>83</v>
      </c>
      <c r="BK137" s="199">
        <f>ROUND(I137*H137,2)</f>
        <v>0</v>
      </c>
      <c r="BL137" s="14" t="s">
        <v>130</v>
      </c>
      <c r="BM137" s="198" t="s">
        <v>416</v>
      </c>
    </row>
    <row r="138" s="2" customFormat="1">
      <c r="A138" s="35"/>
      <c r="B138" s="36"/>
      <c r="C138" s="37"/>
      <c r="D138" s="200" t="s">
        <v>133</v>
      </c>
      <c r="E138" s="37"/>
      <c r="F138" s="201" t="s">
        <v>255</v>
      </c>
      <c r="G138" s="37"/>
      <c r="H138" s="37"/>
      <c r="I138" s="202"/>
      <c r="J138" s="37"/>
      <c r="K138" s="37"/>
      <c r="L138" s="41"/>
      <c r="M138" s="203"/>
      <c r="N138" s="204"/>
      <c r="O138" s="88"/>
      <c r="P138" s="88"/>
      <c r="Q138" s="88"/>
      <c r="R138" s="88"/>
      <c r="S138" s="88"/>
      <c r="T138" s="89"/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T138" s="14" t="s">
        <v>133</v>
      </c>
      <c r="AU138" s="14" t="s">
        <v>75</v>
      </c>
    </row>
    <row r="139" s="2" customFormat="1" ht="24.15" customHeight="1">
      <c r="A139" s="35"/>
      <c r="B139" s="36"/>
      <c r="C139" s="187" t="s">
        <v>174</v>
      </c>
      <c r="D139" s="187" t="s">
        <v>125</v>
      </c>
      <c r="E139" s="188" t="s">
        <v>175</v>
      </c>
      <c r="F139" s="189" t="s">
        <v>176</v>
      </c>
      <c r="G139" s="190" t="s">
        <v>152</v>
      </c>
      <c r="H139" s="191">
        <v>3</v>
      </c>
      <c r="I139" s="192"/>
      <c r="J139" s="193">
        <f>ROUND(I139*H139,2)</f>
        <v>0</v>
      </c>
      <c r="K139" s="189" t="s">
        <v>129</v>
      </c>
      <c r="L139" s="41"/>
      <c r="M139" s="194" t="s">
        <v>1</v>
      </c>
      <c r="N139" s="195" t="s">
        <v>40</v>
      </c>
      <c r="O139" s="88"/>
      <c r="P139" s="196">
        <f>O139*H139</f>
        <v>0</v>
      </c>
      <c r="Q139" s="196">
        <v>0</v>
      </c>
      <c r="R139" s="196">
        <f>Q139*H139</f>
        <v>0</v>
      </c>
      <c r="S139" s="196">
        <v>0</v>
      </c>
      <c r="T139" s="197">
        <f>S139*H139</f>
        <v>0</v>
      </c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R139" s="198" t="s">
        <v>130</v>
      </c>
      <c r="AT139" s="198" t="s">
        <v>125</v>
      </c>
      <c r="AU139" s="198" t="s">
        <v>75</v>
      </c>
      <c r="AY139" s="14" t="s">
        <v>131</v>
      </c>
      <c r="BE139" s="199">
        <f>IF(N139="základní",J139,0)</f>
        <v>0</v>
      </c>
      <c r="BF139" s="199">
        <f>IF(N139="snížená",J139,0)</f>
        <v>0</v>
      </c>
      <c r="BG139" s="199">
        <f>IF(N139="zákl. přenesená",J139,0)</f>
        <v>0</v>
      </c>
      <c r="BH139" s="199">
        <f>IF(N139="sníž. přenesená",J139,0)</f>
        <v>0</v>
      </c>
      <c r="BI139" s="199">
        <f>IF(N139="nulová",J139,0)</f>
        <v>0</v>
      </c>
      <c r="BJ139" s="14" t="s">
        <v>83</v>
      </c>
      <c r="BK139" s="199">
        <f>ROUND(I139*H139,2)</f>
        <v>0</v>
      </c>
      <c r="BL139" s="14" t="s">
        <v>130</v>
      </c>
      <c r="BM139" s="198" t="s">
        <v>417</v>
      </c>
    </row>
    <row r="140" s="2" customFormat="1">
      <c r="A140" s="35"/>
      <c r="B140" s="36"/>
      <c r="C140" s="37"/>
      <c r="D140" s="200" t="s">
        <v>133</v>
      </c>
      <c r="E140" s="37"/>
      <c r="F140" s="201" t="s">
        <v>176</v>
      </c>
      <c r="G140" s="37"/>
      <c r="H140" s="37"/>
      <c r="I140" s="202"/>
      <c r="J140" s="37"/>
      <c r="K140" s="37"/>
      <c r="L140" s="41"/>
      <c r="M140" s="203"/>
      <c r="N140" s="204"/>
      <c r="O140" s="88"/>
      <c r="P140" s="88"/>
      <c r="Q140" s="88"/>
      <c r="R140" s="88"/>
      <c r="S140" s="88"/>
      <c r="T140" s="89"/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T140" s="14" t="s">
        <v>133</v>
      </c>
      <c r="AU140" s="14" t="s">
        <v>75</v>
      </c>
    </row>
    <row r="141" s="2" customFormat="1" ht="24.15" customHeight="1">
      <c r="A141" s="35"/>
      <c r="B141" s="36"/>
      <c r="C141" s="187" t="s">
        <v>178</v>
      </c>
      <c r="D141" s="187" t="s">
        <v>125</v>
      </c>
      <c r="E141" s="188" t="s">
        <v>179</v>
      </c>
      <c r="F141" s="189" t="s">
        <v>180</v>
      </c>
      <c r="G141" s="190" t="s">
        <v>152</v>
      </c>
      <c r="H141" s="191">
        <v>1</v>
      </c>
      <c r="I141" s="192"/>
      <c r="J141" s="193">
        <f>ROUND(I141*H141,2)</f>
        <v>0</v>
      </c>
      <c r="K141" s="189" t="s">
        <v>129</v>
      </c>
      <c r="L141" s="41"/>
      <c r="M141" s="194" t="s">
        <v>1</v>
      </c>
      <c r="N141" s="195" t="s">
        <v>40</v>
      </c>
      <c r="O141" s="88"/>
      <c r="P141" s="196">
        <f>O141*H141</f>
        <v>0</v>
      </c>
      <c r="Q141" s="196">
        <v>0</v>
      </c>
      <c r="R141" s="196">
        <f>Q141*H141</f>
        <v>0</v>
      </c>
      <c r="S141" s="196">
        <v>0</v>
      </c>
      <c r="T141" s="197">
        <f>S141*H141</f>
        <v>0</v>
      </c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R141" s="198" t="s">
        <v>130</v>
      </c>
      <c r="AT141" s="198" t="s">
        <v>125</v>
      </c>
      <c r="AU141" s="198" t="s">
        <v>75</v>
      </c>
      <c r="AY141" s="14" t="s">
        <v>131</v>
      </c>
      <c r="BE141" s="199">
        <f>IF(N141="základní",J141,0)</f>
        <v>0</v>
      </c>
      <c r="BF141" s="199">
        <f>IF(N141="snížená",J141,0)</f>
        <v>0</v>
      </c>
      <c r="BG141" s="199">
        <f>IF(N141="zákl. přenesená",J141,0)</f>
        <v>0</v>
      </c>
      <c r="BH141" s="199">
        <f>IF(N141="sníž. přenesená",J141,0)</f>
        <v>0</v>
      </c>
      <c r="BI141" s="199">
        <f>IF(N141="nulová",J141,0)</f>
        <v>0</v>
      </c>
      <c r="BJ141" s="14" t="s">
        <v>83</v>
      </c>
      <c r="BK141" s="199">
        <f>ROUND(I141*H141,2)</f>
        <v>0</v>
      </c>
      <c r="BL141" s="14" t="s">
        <v>130</v>
      </c>
      <c r="BM141" s="198" t="s">
        <v>418</v>
      </c>
    </row>
    <row r="142" s="2" customFormat="1">
      <c r="A142" s="35"/>
      <c r="B142" s="36"/>
      <c r="C142" s="37"/>
      <c r="D142" s="200" t="s">
        <v>133</v>
      </c>
      <c r="E142" s="37"/>
      <c r="F142" s="201" t="s">
        <v>180</v>
      </c>
      <c r="G142" s="37"/>
      <c r="H142" s="37"/>
      <c r="I142" s="202"/>
      <c r="J142" s="37"/>
      <c r="K142" s="37"/>
      <c r="L142" s="41"/>
      <c r="M142" s="203"/>
      <c r="N142" s="204"/>
      <c r="O142" s="88"/>
      <c r="P142" s="88"/>
      <c r="Q142" s="88"/>
      <c r="R142" s="88"/>
      <c r="S142" s="88"/>
      <c r="T142" s="89"/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T142" s="14" t="s">
        <v>133</v>
      </c>
      <c r="AU142" s="14" t="s">
        <v>75</v>
      </c>
    </row>
    <row r="143" s="2" customFormat="1" ht="37.8" customHeight="1">
      <c r="A143" s="35"/>
      <c r="B143" s="36"/>
      <c r="C143" s="187" t="s">
        <v>130</v>
      </c>
      <c r="D143" s="187" t="s">
        <v>125</v>
      </c>
      <c r="E143" s="188" t="s">
        <v>182</v>
      </c>
      <c r="F143" s="189" t="s">
        <v>183</v>
      </c>
      <c r="G143" s="190" t="s">
        <v>152</v>
      </c>
      <c r="H143" s="191">
        <v>1</v>
      </c>
      <c r="I143" s="192"/>
      <c r="J143" s="193">
        <f>ROUND(I143*H143,2)</f>
        <v>0</v>
      </c>
      <c r="K143" s="189" t="s">
        <v>129</v>
      </c>
      <c r="L143" s="41"/>
      <c r="M143" s="194" t="s">
        <v>1</v>
      </c>
      <c r="N143" s="195" t="s">
        <v>40</v>
      </c>
      <c r="O143" s="88"/>
      <c r="P143" s="196">
        <f>O143*H143</f>
        <v>0</v>
      </c>
      <c r="Q143" s="196">
        <v>0</v>
      </c>
      <c r="R143" s="196">
        <f>Q143*H143</f>
        <v>0</v>
      </c>
      <c r="S143" s="196">
        <v>0</v>
      </c>
      <c r="T143" s="197">
        <f>S143*H143</f>
        <v>0</v>
      </c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R143" s="198" t="s">
        <v>130</v>
      </c>
      <c r="AT143" s="198" t="s">
        <v>125</v>
      </c>
      <c r="AU143" s="198" t="s">
        <v>75</v>
      </c>
      <c r="AY143" s="14" t="s">
        <v>131</v>
      </c>
      <c r="BE143" s="199">
        <f>IF(N143="základní",J143,0)</f>
        <v>0</v>
      </c>
      <c r="BF143" s="199">
        <f>IF(N143="snížená",J143,0)</f>
        <v>0</v>
      </c>
      <c r="BG143" s="199">
        <f>IF(N143="zákl. přenesená",J143,0)</f>
        <v>0</v>
      </c>
      <c r="BH143" s="199">
        <f>IF(N143="sníž. přenesená",J143,0)</f>
        <v>0</v>
      </c>
      <c r="BI143" s="199">
        <f>IF(N143="nulová",J143,0)</f>
        <v>0</v>
      </c>
      <c r="BJ143" s="14" t="s">
        <v>83</v>
      </c>
      <c r="BK143" s="199">
        <f>ROUND(I143*H143,2)</f>
        <v>0</v>
      </c>
      <c r="BL143" s="14" t="s">
        <v>130</v>
      </c>
      <c r="BM143" s="198" t="s">
        <v>419</v>
      </c>
    </row>
    <row r="144" s="2" customFormat="1">
      <c r="A144" s="35"/>
      <c r="B144" s="36"/>
      <c r="C144" s="37"/>
      <c r="D144" s="200" t="s">
        <v>133</v>
      </c>
      <c r="E144" s="37"/>
      <c r="F144" s="201" t="s">
        <v>183</v>
      </c>
      <c r="G144" s="37"/>
      <c r="H144" s="37"/>
      <c r="I144" s="202"/>
      <c r="J144" s="37"/>
      <c r="K144" s="37"/>
      <c r="L144" s="41"/>
      <c r="M144" s="203"/>
      <c r="N144" s="204"/>
      <c r="O144" s="88"/>
      <c r="P144" s="88"/>
      <c r="Q144" s="88"/>
      <c r="R144" s="88"/>
      <c r="S144" s="88"/>
      <c r="T144" s="89"/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T144" s="14" t="s">
        <v>133</v>
      </c>
      <c r="AU144" s="14" t="s">
        <v>75</v>
      </c>
    </row>
    <row r="145" s="2" customFormat="1" ht="49.05" customHeight="1">
      <c r="A145" s="35"/>
      <c r="B145" s="36"/>
      <c r="C145" s="187" t="s">
        <v>185</v>
      </c>
      <c r="D145" s="187" t="s">
        <v>125</v>
      </c>
      <c r="E145" s="188" t="s">
        <v>186</v>
      </c>
      <c r="F145" s="189" t="s">
        <v>187</v>
      </c>
      <c r="G145" s="190" t="s">
        <v>152</v>
      </c>
      <c r="H145" s="191">
        <v>1</v>
      </c>
      <c r="I145" s="192"/>
      <c r="J145" s="193">
        <f>ROUND(I145*H145,2)</f>
        <v>0</v>
      </c>
      <c r="K145" s="189" t="s">
        <v>129</v>
      </c>
      <c r="L145" s="41"/>
      <c r="M145" s="194" t="s">
        <v>1</v>
      </c>
      <c r="N145" s="195" t="s">
        <v>40</v>
      </c>
      <c r="O145" s="88"/>
      <c r="P145" s="196">
        <f>O145*H145</f>
        <v>0</v>
      </c>
      <c r="Q145" s="196">
        <v>0</v>
      </c>
      <c r="R145" s="196">
        <f>Q145*H145</f>
        <v>0</v>
      </c>
      <c r="S145" s="196">
        <v>0</v>
      </c>
      <c r="T145" s="197">
        <f>S145*H145</f>
        <v>0</v>
      </c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R145" s="198" t="s">
        <v>130</v>
      </c>
      <c r="AT145" s="198" t="s">
        <v>125</v>
      </c>
      <c r="AU145" s="198" t="s">
        <v>75</v>
      </c>
      <c r="AY145" s="14" t="s">
        <v>131</v>
      </c>
      <c r="BE145" s="199">
        <f>IF(N145="základní",J145,0)</f>
        <v>0</v>
      </c>
      <c r="BF145" s="199">
        <f>IF(N145="snížená",J145,0)</f>
        <v>0</v>
      </c>
      <c r="BG145" s="199">
        <f>IF(N145="zákl. přenesená",J145,0)</f>
        <v>0</v>
      </c>
      <c r="BH145" s="199">
        <f>IF(N145="sníž. přenesená",J145,0)</f>
        <v>0</v>
      </c>
      <c r="BI145" s="199">
        <f>IF(N145="nulová",J145,0)</f>
        <v>0</v>
      </c>
      <c r="BJ145" s="14" t="s">
        <v>83</v>
      </c>
      <c r="BK145" s="199">
        <f>ROUND(I145*H145,2)</f>
        <v>0</v>
      </c>
      <c r="BL145" s="14" t="s">
        <v>130</v>
      </c>
      <c r="BM145" s="198" t="s">
        <v>420</v>
      </c>
    </row>
    <row r="146" s="2" customFormat="1">
      <c r="A146" s="35"/>
      <c r="B146" s="36"/>
      <c r="C146" s="37"/>
      <c r="D146" s="200" t="s">
        <v>133</v>
      </c>
      <c r="E146" s="37"/>
      <c r="F146" s="201" t="s">
        <v>187</v>
      </c>
      <c r="G146" s="37"/>
      <c r="H146" s="37"/>
      <c r="I146" s="202"/>
      <c r="J146" s="37"/>
      <c r="K146" s="37"/>
      <c r="L146" s="41"/>
      <c r="M146" s="203"/>
      <c r="N146" s="204"/>
      <c r="O146" s="88"/>
      <c r="P146" s="88"/>
      <c r="Q146" s="88"/>
      <c r="R146" s="88"/>
      <c r="S146" s="88"/>
      <c r="T146" s="89"/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T146" s="14" t="s">
        <v>133</v>
      </c>
      <c r="AU146" s="14" t="s">
        <v>75</v>
      </c>
    </row>
    <row r="147" s="2" customFormat="1" ht="24.15" customHeight="1">
      <c r="A147" s="35"/>
      <c r="B147" s="36"/>
      <c r="C147" s="187" t="s">
        <v>189</v>
      </c>
      <c r="D147" s="187" t="s">
        <v>125</v>
      </c>
      <c r="E147" s="188" t="s">
        <v>190</v>
      </c>
      <c r="F147" s="189" t="s">
        <v>191</v>
      </c>
      <c r="G147" s="190" t="s">
        <v>192</v>
      </c>
      <c r="H147" s="191">
        <v>15</v>
      </c>
      <c r="I147" s="192"/>
      <c r="J147" s="193">
        <f>ROUND(I147*H147,2)</f>
        <v>0</v>
      </c>
      <c r="K147" s="189" t="s">
        <v>129</v>
      </c>
      <c r="L147" s="41"/>
      <c r="M147" s="194" t="s">
        <v>1</v>
      </c>
      <c r="N147" s="195" t="s">
        <v>40</v>
      </c>
      <c r="O147" s="88"/>
      <c r="P147" s="196">
        <f>O147*H147</f>
        <v>0</v>
      </c>
      <c r="Q147" s="196">
        <v>0</v>
      </c>
      <c r="R147" s="196">
        <f>Q147*H147</f>
        <v>0</v>
      </c>
      <c r="S147" s="196">
        <v>0</v>
      </c>
      <c r="T147" s="197">
        <f>S147*H147</f>
        <v>0</v>
      </c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R147" s="198" t="s">
        <v>130</v>
      </c>
      <c r="AT147" s="198" t="s">
        <v>125</v>
      </c>
      <c r="AU147" s="198" t="s">
        <v>75</v>
      </c>
      <c r="AY147" s="14" t="s">
        <v>131</v>
      </c>
      <c r="BE147" s="199">
        <f>IF(N147="základní",J147,0)</f>
        <v>0</v>
      </c>
      <c r="BF147" s="199">
        <f>IF(N147="snížená",J147,0)</f>
        <v>0</v>
      </c>
      <c r="BG147" s="199">
        <f>IF(N147="zákl. přenesená",J147,0)</f>
        <v>0</v>
      </c>
      <c r="BH147" s="199">
        <f>IF(N147="sníž. přenesená",J147,0)</f>
        <v>0</v>
      </c>
      <c r="BI147" s="199">
        <f>IF(N147="nulová",J147,0)</f>
        <v>0</v>
      </c>
      <c r="BJ147" s="14" t="s">
        <v>83</v>
      </c>
      <c r="BK147" s="199">
        <f>ROUND(I147*H147,2)</f>
        <v>0</v>
      </c>
      <c r="BL147" s="14" t="s">
        <v>130</v>
      </c>
      <c r="BM147" s="198" t="s">
        <v>421</v>
      </c>
    </row>
    <row r="148" s="2" customFormat="1">
      <c r="A148" s="35"/>
      <c r="B148" s="36"/>
      <c r="C148" s="37"/>
      <c r="D148" s="200" t="s">
        <v>133</v>
      </c>
      <c r="E148" s="37"/>
      <c r="F148" s="201" t="s">
        <v>191</v>
      </c>
      <c r="G148" s="37"/>
      <c r="H148" s="37"/>
      <c r="I148" s="202"/>
      <c r="J148" s="37"/>
      <c r="K148" s="37"/>
      <c r="L148" s="41"/>
      <c r="M148" s="203"/>
      <c r="N148" s="204"/>
      <c r="O148" s="88"/>
      <c r="P148" s="88"/>
      <c r="Q148" s="88"/>
      <c r="R148" s="88"/>
      <c r="S148" s="88"/>
      <c r="T148" s="89"/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T148" s="14" t="s">
        <v>133</v>
      </c>
      <c r="AU148" s="14" t="s">
        <v>75</v>
      </c>
    </row>
    <row r="149" s="2" customFormat="1" ht="16.5" customHeight="1">
      <c r="A149" s="35"/>
      <c r="B149" s="36"/>
      <c r="C149" s="187" t="s">
        <v>194</v>
      </c>
      <c r="D149" s="187" t="s">
        <v>125</v>
      </c>
      <c r="E149" s="188" t="s">
        <v>195</v>
      </c>
      <c r="F149" s="189" t="s">
        <v>196</v>
      </c>
      <c r="G149" s="190" t="s">
        <v>152</v>
      </c>
      <c r="H149" s="191">
        <v>1</v>
      </c>
      <c r="I149" s="192"/>
      <c r="J149" s="193">
        <f>ROUND(I149*H149,2)</f>
        <v>0</v>
      </c>
      <c r="K149" s="189" t="s">
        <v>129</v>
      </c>
      <c r="L149" s="41"/>
      <c r="M149" s="194" t="s">
        <v>1</v>
      </c>
      <c r="N149" s="195" t="s">
        <v>40</v>
      </c>
      <c r="O149" s="88"/>
      <c r="P149" s="196">
        <f>O149*H149</f>
        <v>0</v>
      </c>
      <c r="Q149" s="196">
        <v>0</v>
      </c>
      <c r="R149" s="196">
        <f>Q149*H149</f>
        <v>0</v>
      </c>
      <c r="S149" s="196">
        <v>0</v>
      </c>
      <c r="T149" s="197">
        <f>S149*H149</f>
        <v>0</v>
      </c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R149" s="198" t="s">
        <v>130</v>
      </c>
      <c r="AT149" s="198" t="s">
        <v>125</v>
      </c>
      <c r="AU149" s="198" t="s">
        <v>75</v>
      </c>
      <c r="AY149" s="14" t="s">
        <v>131</v>
      </c>
      <c r="BE149" s="199">
        <f>IF(N149="základní",J149,0)</f>
        <v>0</v>
      </c>
      <c r="BF149" s="199">
        <f>IF(N149="snížená",J149,0)</f>
        <v>0</v>
      </c>
      <c r="BG149" s="199">
        <f>IF(N149="zákl. přenesená",J149,0)</f>
        <v>0</v>
      </c>
      <c r="BH149" s="199">
        <f>IF(N149="sníž. přenesená",J149,0)</f>
        <v>0</v>
      </c>
      <c r="BI149" s="199">
        <f>IF(N149="nulová",J149,0)</f>
        <v>0</v>
      </c>
      <c r="BJ149" s="14" t="s">
        <v>83</v>
      </c>
      <c r="BK149" s="199">
        <f>ROUND(I149*H149,2)</f>
        <v>0</v>
      </c>
      <c r="BL149" s="14" t="s">
        <v>130</v>
      </c>
      <c r="BM149" s="198" t="s">
        <v>422</v>
      </c>
    </row>
    <row r="150" s="2" customFormat="1">
      <c r="A150" s="35"/>
      <c r="B150" s="36"/>
      <c r="C150" s="37"/>
      <c r="D150" s="200" t="s">
        <v>133</v>
      </c>
      <c r="E150" s="37"/>
      <c r="F150" s="201" t="s">
        <v>196</v>
      </c>
      <c r="G150" s="37"/>
      <c r="H150" s="37"/>
      <c r="I150" s="202"/>
      <c r="J150" s="37"/>
      <c r="K150" s="37"/>
      <c r="L150" s="41"/>
      <c r="M150" s="203"/>
      <c r="N150" s="204"/>
      <c r="O150" s="88"/>
      <c r="P150" s="88"/>
      <c r="Q150" s="88"/>
      <c r="R150" s="88"/>
      <c r="S150" s="88"/>
      <c r="T150" s="89"/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T150" s="14" t="s">
        <v>133</v>
      </c>
      <c r="AU150" s="14" t="s">
        <v>75</v>
      </c>
    </row>
    <row r="151" s="2" customFormat="1" ht="16.5" customHeight="1">
      <c r="A151" s="35"/>
      <c r="B151" s="36"/>
      <c r="C151" s="187" t="s">
        <v>198</v>
      </c>
      <c r="D151" s="187" t="s">
        <v>125</v>
      </c>
      <c r="E151" s="188" t="s">
        <v>199</v>
      </c>
      <c r="F151" s="189" t="s">
        <v>200</v>
      </c>
      <c r="G151" s="190" t="s">
        <v>201</v>
      </c>
      <c r="H151" s="191">
        <v>1</v>
      </c>
      <c r="I151" s="192"/>
      <c r="J151" s="193">
        <f>ROUND(I151*H151,2)</f>
        <v>0</v>
      </c>
      <c r="K151" s="189" t="s">
        <v>129</v>
      </c>
      <c r="L151" s="41"/>
      <c r="M151" s="194" t="s">
        <v>1</v>
      </c>
      <c r="N151" s="195" t="s">
        <v>40</v>
      </c>
      <c r="O151" s="88"/>
      <c r="P151" s="196">
        <f>O151*H151</f>
        <v>0</v>
      </c>
      <c r="Q151" s="196">
        <v>0</v>
      </c>
      <c r="R151" s="196">
        <f>Q151*H151</f>
        <v>0</v>
      </c>
      <c r="S151" s="196">
        <v>0</v>
      </c>
      <c r="T151" s="197">
        <f>S151*H151</f>
        <v>0</v>
      </c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R151" s="198" t="s">
        <v>130</v>
      </c>
      <c r="AT151" s="198" t="s">
        <v>125</v>
      </c>
      <c r="AU151" s="198" t="s">
        <v>75</v>
      </c>
      <c r="AY151" s="14" t="s">
        <v>131</v>
      </c>
      <c r="BE151" s="199">
        <f>IF(N151="základní",J151,0)</f>
        <v>0</v>
      </c>
      <c r="BF151" s="199">
        <f>IF(N151="snížená",J151,0)</f>
        <v>0</v>
      </c>
      <c r="BG151" s="199">
        <f>IF(N151="zákl. přenesená",J151,0)</f>
        <v>0</v>
      </c>
      <c r="BH151" s="199">
        <f>IF(N151="sníž. přenesená",J151,0)</f>
        <v>0</v>
      </c>
      <c r="BI151" s="199">
        <f>IF(N151="nulová",J151,0)</f>
        <v>0</v>
      </c>
      <c r="BJ151" s="14" t="s">
        <v>83</v>
      </c>
      <c r="BK151" s="199">
        <f>ROUND(I151*H151,2)</f>
        <v>0</v>
      </c>
      <c r="BL151" s="14" t="s">
        <v>130</v>
      </c>
      <c r="BM151" s="198" t="s">
        <v>423</v>
      </c>
    </row>
    <row r="152" s="2" customFormat="1">
      <c r="A152" s="35"/>
      <c r="B152" s="36"/>
      <c r="C152" s="37"/>
      <c r="D152" s="200" t="s">
        <v>133</v>
      </c>
      <c r="E152" s="37"/>
      <c r="F152" s="201" t="s">
        <v>200</v>
      </c>
      <c r="G152" s="37"/>
      <c r="H152" s="37"/>
      <c r="I152" s="202"/>
      <c r="J152" s="37"/>
      <c r="K152" s="37"/>
      <c r="L152" s="41"/>
      <c r="M152" s="203"/>
      <c r="N152" s="204"/>
      <c r="O152" s="88"/>
      <c r="P152" s="88"/>
      <c r="Q152" s="88"/>
      <c r="R152" s="88"/>
      <c r="S152" s="88"/>
      <c r="T152" s="89"/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T152" s="14" t="s">
        <v>133</v>
      </c>
      <c r="AU152" s="14" t="s">
        <v>75</v>
      </c>
    </row>
    <row r="153" s="2" customFormat="1" ht="24.15" customHeight="1">
      <c r="A153" s="35"/>
      <c r="B153" s="36"/>
      <c r="C153" s="187" t="s">
        <v>7</v>
      </c>
      <c r="D153" s="187" t="s">
        <v>125</v>
      </c>
      <c r="E153" s="188" t="s">
        <v>203</v>
      </c>
      <c r="F153" s="189" t="s">
        <v>204</v>
      </c>
      <c r="G153" s="190" t="s">
        <v>201</v>
      </c>
      <c r="H153" s="191">
        <v>1</v>
      </c>
      <c r="I153" s="192"/>
      <c r="J153" s="193">
        <f>ROUND(I153*H153,2)</f>
        <v>0</v>
      </c>
      <c r="K153" s="189" t="s">
        <v>129</v>
      </c>
      <c r="L153" s="41"/>
      <c r="M153" s="194" t="s">
        <v>1</v>
      </c>
      <c r="N153" s="195" t="s">
        <v>40</v>
      </c>
      <c r="O153" s="88"/>
      <c r="P153" s="196">
        <f>O153*H153</f>
        <v>0</v>
      </c>
      <c r="Q153" s="196">
        <v>0</v>
      </c>
      <c r="R153" s="196">
        <f>Q153*H153</f>
        <v>0</v>
      </c>
      <c r="S153" s="196">
        <v>0</v>
      </c>
      <c r="T153" s="197">
        <f>S153*H153</f>
        <v>0</v>
      </c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R153" s="198" t="s">
        <v>130</v>
      </c>
      <c r="AT153" s="198" t="s">
        <v>125</v>
      </c>
      <c r="AU153" s="198" t="s">
        <v>75</v>
      </c>
      <c r="AY153" s="14" t="s">
        <v>131</v>
      </c>
      <c r="BE153" s="199">
        <f>IF(N153="základní",J153,0)</f>
        <v>0</v>
      </c>
      <c r="BF153" s="199">
        <f>IF(N153="snížená",J153,0)</f>
        <v>0</v>
      </c>
      <c r="BG153" s="199">
        <f>IF(N153="zákl. přenesená",J153,0)</f>
        <v>0</v>
      </c>
      <c r="BH153" s="199">
        <f>IF(N153="sníž. přenesená",J153,0)</f>
        <v>0</v>
      </c>
      <c r="BI153" s="199">
        <f>IF(N153="nulová",J153,0)</f>
        <v>0</v>
      </c>
      <c r="BJ153" s="14" t="s">
        <v>83</v>
      </c>
      <c r="BK153" s="199">
        <f>ROUND(I153*H153,2)</f>
        <v>0</v>
      </c>
      <c r="BL153" s="14" t="s">
        <v>130</v>
      </c>
      <c r="BM153" s="198" t="s">
        <v>424</v>
      </c>
    </row>
    <row r="154" s="2" customFormat="1">
      <c r="A154" s="35"/>
      <c r="B154" s="36"/>
      <c r="C154" s="37"/>
      <c r="D154" s="200" t="s">
        <v>133</v>
      </c>
      <c r="E154" s="37"/>
      <c r="F154" s="201" t="s">
        <v>204</v>
      </c>
      <c r="G154" s="37"/>
      <c r="H154" s="37"/>
      <c r="I154" s="202"/>
      <c r="J154" s="37"/>
      <c r="K154" s="37"/>
      <c r="L154" s="41"/>
      <c r="M154" s="203"/>
      <c r="N154" s="204"/>
      <c r="O154" s="88"/>
      <c r="P154" s="88"/>
      <c r="Q154" s="88"/>
      <c r="R154" s="88"/>
      <c r="S154" s="88"/>
      <c r="T154" s="89"/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T154" s="14" t="s">
        <v>133</v>
      </c>
      <c r="AU154" s="14" t="s">
        <v>75</v>
      </c>
    </row>
    <row r="155" s="2" customFormat="1" ht="16.5" customHeight="1">
      <c r="A155" s="35"/>
      <c r="B155" s="36"/>
      <c r="C155" s="187" t="s">
        <v>206</v>
      </c>
      <c r="D155" s="187" t="s">
        <v>125</v>
      </c>
      <c r="E155" s="188" t="s">
        <v>207</v>
      </c>
      <c r="F155" s="189" t="s">
        <v>208</v>
      </c>
      <c r="G155" s="190" t="s">
        <v>152</v>
      </c>
      <c r="H155" s="191">
        <v>1</v>
      </c>
      <c r="I155" s="192"/>
      <c r="J155" s="193">
        <f>ROUND(I155*H155,2)</f>
        <v>0</v>
      </c>
      <c r="K155" s="189" t="s">
        <v>129</v>
      </c>
      <c r="L155" s="41"/>
      <c r="M155" s="194" t="s">
        <v>1</v>
      </c>
      <c r="N155" s="195" t="s">
        <v>40</v>
      </c>
      <c r="O155" s="88"/>
      <c r="P155" s="196">
        <f>O155*H155</f>
        <v>0</v>
      </c>
      <c r="Q155" s="196">
        <v>0</v>
      </c>
      <c r="R155" s="196">
        <f>Q155*H155</f>
        <v>0</v>
      </c>
      <c r="S155" s="196">
        <v>0</v>
      </c>
      <c r="T155" s="197">
        <f>S155*H155</f>
        <v>0</v>
      </c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R155" s="198" t="s">
        <v>130</v>
      </c>
      <c r="AT155" s="198" t="s">
        <v>125</v>
      </c>
      <c r="AU155" s="198" t="s">
        <v>75</v>
      </c>
      <c r="AY155" s="14" t="s">
        <v>131</v>
      </c>
      <c r="BE155" s="199">
        <f>IF(N155="základní",J155,0)</f>
        <v>0</v>
      </c>
      <c r="BF155" s="199">
        <f>IF(N155="snížená",J155,0)</f>
        <v>0</v>
      </c>
      <c r="BG155" s="199">
        <f>IF(N155="zákl. přenesená",J155,0)</f>
        <v>0</v>
      </c>
      <c r="BH155" s="199">
        <f>IF(N155="sníž. přenesená",J155,0)</f>
        <v>0</v>
      </c>
      <c r="BI155" s="199">
        <f>IF(N155="nulová",J155,0)</f>
        <v>0</v>
      </c>
      <c r="BJ155" s="14" t="s">
        <v>83</v>
      </c>
      <c r="BK155" s="199">
        <f>ROUND(I155*H155,2)</f>
        <v>0</v>
      </c>
      <c r="BL155" s="14" t="s">
        <v>130</v>
      </c>
      <c r="BM155" s="198" t="s">
        <v>425</v>
      </c>
    </row>
    <row r="156" s="2" customFormat="1">
      <c r="A156" s="35"/>
      <c r="B156" s="36"/>
      <c r="C156" s="37"/>
      <c r="D156" s="200" t="s">
        <v>133</v>
      </c>
      <c r="E156" s="37"/>
      <c r="F156" s="201" t="s">
        <v>208</v>
      </c>
      <c r="G156" s="37"/>
      <c r="H156" s="37"/>
      <c r="I156" s="202"/>
      <c r="J156" s="37"/>
      <c r="K156" s="37"/>
      <c r="L156" s="41"/>
      <c r="M156" s="203"/>
      <c r="N156" s="204"/>
      <c r="O156" s="88"/>
      <c r="P156" s="88"/>
      <c r="Q156" s="88"/>
      <c r="R156" s="88"/>
      <c r="S156" s="88"/>
      <c r="T156" s="89"/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T156" s="14" t="s">
        <v>133</v>
      </c>
      <c r="AU156" s="14" t="s">
        <v>75</v>
      </c>
    </row>
    <row r="157" s="2" customFormat="1" ht="24.15" customHeight="1">
      <c r="A157" s="35"/>
      <c r="B157" s="36"/>
      <c r="C157" s="187" t="s">
        <v>210</v>
      </c>
      <c r="D157" s="187" t="s">
        <v>125</v>
      </c>
      <c r="E157" s="188" t="s">
        <v>211</v>
      </c>
      <c r="F157" s="189" t="s">
        <v>212</v>
      </c>
      <c r="G157" s="190" t="s">
        <v>152</v>
      </c>
      <c r="H157" s="191">
        <v>3</v>
      </c>
      <c r="I157" s="192"/>
      <c r="J157" s="193">
        <f>ROUND(I157*H157,2)</f>
        <v>0</v>
      </c>
      <c r="K157" s="189" t="s">
        <v>129</v>
      </c>
      <c r="L157" s="41"/>
      <c r="M157" s="194" t="s">
        <v>1</v>
      </c>
      <c r="N157" s="195" t="s">
        <v>40</v>
      </c>
      <c r="O157" s="88"/>
      <c r="P157" s="196">
        <f>O157*H157</f>
        <v>0</v>
      </c>
      <c r="Q157" s="196">
        <v>0</v>
      </c>
      <c r="R157" s="196">
        <f>Q157*H157</f>
        <v>0</v>
      </c>
      <c r="S157" s="196">
        <v>0</v>
      </c>
      <c r="T157" s="197">
        <f>S157*H157</f>
        <v>0</v>
      </c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R157" s="198" t="s">
        <v>130</v>
      </c>
      <c r="AT157" s="198" t="s">
        <v>125</v>
      </c>
      <c r="AU157" s="198" t="s">
        <v>75</v>
      </c>
      <c r="AY157" s="14" t="s">
        <v>131</v>
      </c>
      <c r="BE157" s="199">
        <f>IF(N157="základní",J157,0)</f>
        <v>0</v>
      </c>
      <c r="BF157" s="199">
        <f>IF(N157="snížená",J157,0)</f>
        <v>0</v>
      </c>
      <c r="BG157" s="199">
        <f>IF(N157="zákl. přenesená",J157,0)</f>
        <v>0</v>
      </c>
      <c r="BH157" s="199">
        <f>IF(N157="sníž. přenesená",J157,0)</f>
        <v>0</v>
      </c>
      <c r="BI157" s="199">
        <f>IF(N157="nulová",J157,0)</f>
        <v>0</v>
      </c>
      <c r="BJ157" s="14" t="s">
        <v>83</v>
      </c>
      <c r="BK157" s="199">
        <f>ROUND(I157*H157,2)</f>
        <v>0</v>
      </c>
      <c r="BL157" s="14" t="s">
        <v>130</v>
      </c>
      <c r="BM157" s="198" t="s">
        <v>426</v>
      </c>
    </row>
    <row r="158" s="2" customFormat="1">
      <c r="A158" s="35"/>
      <c r="B158" s="36"/>
      <c r="C158" s="37"/>
      <c r="D158" s="200" t="s">
        <v>133</v>
      </c>
      <c r="E158" s="37"/>
      <c r="F158" s="201" t="s">
        <v>212</v>
      </c>
      <c r="G158" s="37"/>
      <c r="H158" s="37"/>
      <c r="I158" s="202"/>
      <c r="J158" s="37"/>
      <c r="K158" s="37"/>
      <c r="L158" s="41"/>
      <c r="M158" s="203"/>
      <c r="N158" s="204"/>
      <c r="O158" s="88"/>
      <c r="P158" s="88"/>
      <c r="Q158" s="88"/>
      <c r="R158" s="88"/>
      <c r="S158" s="88"/>
      <c r="T158" s="89"/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T158" s="14" t="s">
        <v>133</v>
      </c>
      <c r="AU158" s="14" t="s">
        <v>75</v>
      </c>
    </row>
    <row r="159" s="2" customFormat="1">
      <c r="A159" s="35"/>
      <c r="B159" s="36"/>
      <c r="C159" s="37"/>
      <c r="D159" s="200" t="s">
        <v>147</v>
      </c>
      <c r="E159" s="37"/>
      <c r="F159" s="205" t="s">
        <v>214</v>
      </c>
      <c r="G159" s="37"/>
      <c r="H159" s="37"/>
      <c r="I159" s="202"/>
      <c r="J159" s="37"/>
      <c r="K159" s="37"/>
      <c r="L159" s="41"/>
      <c r="M159" s="203"/>
      <c r="N159" s="204"/>
      <c r="O159" s="88"/>
      <c r="P159" s="88"/>
      <c r="Q159" s="88"/>
      <c r="R159" s="88"/>
      <c r="S159" s="88"/>
      <c r="T159" s="89"/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T159" s="14" t="s">
        <v>147</v>
      </c>
      <c r="AU159" s="14" t="s">
        <v>75</v>
      </c>
    </row>
    <row r="160" s="2" customFormat="1" ht="24.15" customHeight="1">
      <c r="A160" s="35"/>
      <c r="B160" s="36"/>
      <c r="C160" s="187" t="s">
        <v>215</v>
      </c>
      <c r="D160" s="187" t="s">
        <v>125</v>
      </c>
      <c r="E160" s="188" t="s">
        <v>216</v>
      </c>
      <c r="F160" s="189" t="s">
        <v>217</v>
      </c>
      <c r="G160" s="190" t="s">
        <v>128</v>
      </c>
      <c r="H160" s="191">
        <v>1</v>
      </c>
      <c r="I160" s="192"/>
      <c r="J160" s="193">
        <f>ROUND(I160*H160,2)</f>
        <v>0</v>
      </c>
      <c r="K160" s="189" t="s">
        <v>129</v>
      </c>
      <c r="L160" s="41"/>
      <c r="M160" s="194" t="s">
        <v>1</v>
      </c>
      <c r="N160" s="195" t="s">
        <v>40</v>
      </c>
      <c r="O160" s="88"/>
      <c r="P160" s="196">
        <f>O160*H160</f>
        <v>0</v>
      </c>
      <c r="Q160" s="196">
        <v>0</v>
      </c>
      <c r="R160" s="196">
        <f>Q160*H160</f>
        <v>0</v>
      </c>
      <c r="S160" s="196">
        <v>0</v>
      </c>
      <c r="T160" s="197">
        <f>S160*H160</f>
        <v>0</v>
      </c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R160" s="198" t="s">
        <v>218</v>
      </c>
      <c r="AT160" s="198" t="s">
        <v>125</v>
      </c>
      <c r="AU160" s="198" t="s">
        <v>75</v>
      </c>
      <c r="AY160" s="14" t="s">
        <v>131</v>
      </c>
      <c r="BE160" s="199">
        <f>IF(N160="základní",J160,0)</f>
        <v>0</v>
      </c>
      <c r="BF160" s="199">
        <f>IF(N160="snížená",J160,0)</f>
        <v>0</v>
      </c>
      <c r="BG160" s="199">
        <f>IF(N160="zákl. přenesená",J160,0)</f>
        <v>0</v>
      </c>
      <c r="BH160" s="199">
        <f>IF(N160="sníž. přenesená",J160,0)</f>
        <v>0</v>
      </c>
      <c r="BI160" s="199">
        <f>IF(N160="nulová",J160,0)</f>
        <v>0</v>
      </c>
      <c r="BJ160" s="14" t="s">
        <v>83</v>
      </c>
      <c r="BK160" s="199">
        <f>ROUND(I160*H160,2)</f>
        <v>0</v>
      </c>
      <c r="BL160" s="14" t="s">
        <v>218</v>
      </c>
      <c r="BM160" s="198" t="s">
        <v>427</v>
      </c>
    </row>
    <row r="161" s="2" customFormat="1">
      <c r="A161" s="35"/>
      <c r="B161" s="36"/>
      <c r="C161" s="37"/>
      <c r="D161" s="200" t="s">
        <v>133</v>
      </c>
      <c r="E161" s="37"/>
      <c r="F161" s="201" t="s">
        <v>217</v>
      </c>
      <c r="G161" s="37"/>
      <c r="H161" s="37"/>
      <c r="I161" s="202"/>
      <c r="J161" s="37"/>
      <c r="K161" s="37"/>
      <c r="L161" s="41"/>
      <c r="M161" s="203"/>
      <c r="N161" s="204"/>
      <c r="O161" s="88"/>
      <c r="P161" s="88"/>
      <c r="Q161" s="88"/>
      <c r="R161" s="88"/>
      <c r="S161" s="88"/>
      <c r="T161" s="89"/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T161" s="14" t="s">
        <v>133</v>
      </c>
      <c r="AU161" s="14" t="s">
        <v>75</v>
      </c>
    </row>
    <row r="162" s="2" customFormat="1" ht="24.15" customHeight="1">
      <c r="A162" s="35"/>
      <c r="B162" s="36"/>
      <c r="C162" s="187" t="s">
        <v>220</v>
      </c>
      <c r="D162" s="187" t="s">
        <v>125</v>
      </c>
      <c r="E162" s="188" t="s">
        <v>221</v>
      </c>
      <c r="F162" s="189" t="s">
        <v>222</v>
      </c>
      <c r="G162" s="190" t="s">
        <v>128</v>
      </c>
      <c r="H162" s="191">
        <v>1</v>
      </c>
      <c r="I162" s="192"/>
      <c r="J162" s="193">
        <f>ROUND(I162*H162,2)</f>
        <v>0</v>
      </c>
      <c r="K162" s="189" t="s">
        <v>129</v>
      </c>
      <c r="L162" s="41"/>
      <c r="M162" s="194" t="s">
        <v>1</v>
      </c>
      <c r="N162" s="195" t="s">
        <v>40</v>
      </c>
      <c r="O162" s="88"/>
      <c r="P162" s="196">
        <f>O162*H162</f>
        <v>0</v>
      </c>
      <c r="Q162" s="196">
        <v>0</v>
      </c>
      <c r="R162" s="196">
        <f>Q162*H162</f>
        <v>0</v>
      </c>
      <c r="S162" s="196">
        <v>0</v>
      </c>
      <c r="T162" s="197">
        <f>S162*H162</f>
        <v>0</v>
      </c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R162" s="198" t="s">
        <v>130</v>
      </c>
      <c r="AT162" s="198" t="s">
        <v>125</v>
      </c>
      <c r="AU162" s="198" t="s">
        <v>75</v>
      </c>
      <c r="AY162" s="14" t="s">
        <v>131</v>
      </c>
      <c r="BE162" s="199">
        <f>IF(N162="základní",J162,0)</f>
        <v>0</v>
      </c>
      <c r="BF162" s="199">
        <f>IF(N162="snížená",J162,0)</f>
        <v>0</v>
      </c>
      <c r="BG162" s="199">
        <f>IF(N162="zákl. přenesená",J162,0)</f>
        <v>0</v>
      </c>
      <c r="BH162" s="199">
        <f>IF(N162="sníž. přenesená",J162,0)</f>
        <v>0</v>
      </c>
      <c r="BI162" s="199">
        <f>IF(N162="nulová",J162,0)</f>
        <v>0</v>
      </c>
      <c r="BJ162" s="14" t="s">
        <v>83</v>
      </c>
      <c r="BK162" s="199">
        <f>ROUND(I162*H162,2)</f>
        <v>0</v>
      </c>
      <c r="BL162" s="14" t="s">
        <v>130</v>
      </c>
      <c r="BM162" s="198" t="s">
        <v>428</v>
      </c>
    </row>
    <row r="163" s="2" customFormat="1">
      <c r="A163" s="35"/>
      <c r="B163" s="36"/>
      <c r="C163" s="37"/>
      <c r="D163" s="200" t="s">
        <v>133</v>
      </c>
      <c r="E163" s="37"/>
      <c r="F163" s="201" t="s">
        <v>222</v>
      </c>
      <c r="G163" s="37"/>
      <c r="H163" s="37"/>
      <c r="I163" s="202"/>
      <c r="J163" s="37"/>
      <c r="K163" s="37"/>
      <c r="L163" s="41"/>
      <c r="M163" s="203"/>
      <c r="N163" s="204"/>
      <c r="O163" s="88"/>
      <c r="P163" s="88"/>
      <c r="Q163" s="88"/>
      <c r="R163" s="88"/>
      <c r="S163" s="88"/>
      <c r="T163" s="89"/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T163" s="14" t="s">
        <v>133</v>
      </c>
      <c r="AU163" s="14" t="s">
        <v>75</v>
      </c>
    </row>
    <row r="164" s="2" customFormat="1" ht="16.5" customHeight="1">
      <c r="A164" s="35"/>
      <c r="B164" s="36"/>
      <c r="C164" s="187" t="s">
        <v>224</v>
      </c>
      <c r="D164" s="187" t="s">
        <v>125</v>
      </c>
      <c r="E164" s="188" t="s">
        <v>225</v>
      </c>
      <c r="F164" s="189" t="s">
        <v>226</v>
      </c>
      <c r="G164" s="190" t="s">
        <v>128</v>
      </c>
      <c r="H164" s="191">
        <v>1</v>
      </c>
      <c r="I164" s="192"/>
      <c r="J164" s="193">
        <f>ROUND(I164*H164,2)</f>
        <v>0</v>
      </c>
      <c r="K164" s="189" t="s">
        <v>129</v>
      </c>
      <c r="L164" s="41"/>
      <c r="M164" s="194" t="s">
        <v>1</v>
      </c>
      <c r="N164" s="195" t="s">
        <v>40</v>
      </c>
      <c r="O164" s="88"/>
      <c r="P164" s="196">
        <f>O164*H164</f>
        <v>0</v>
      </c>
      <c r="Q164" s="196">
        <v>0</v>
      </c>
      <c r="R164" s="196">
        <f>Q164*H164</f>
        <v>0</v>
      </c>
      <c r="S164" s="196">
        <v>0</v>
      </c>
      <c r="T164" s="197">
        <f>S164*H164</f>
        <v>0</v>
      </c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R164" s="198" t="s">
        <v>130</v>
      </c>
      <c r="AT164" s="198" t="s">
        <v>125</v>
      </c>
      <c r="AU164" s="198" t="s">
        <v>75</v>
      </c>
      <c r="AY164" s="14" t="s">
        <v>131</v>
      </c>
      <c r="BE164" s="199">
        <f>IF(N164="základní",J164,0)</f>
        <v>0</v>
      </c>
      <c r="BF164" s="199">
        <f>IF(N164="snížená",J164,0)</f>
        <v>0</v>
      </c>
      <c r="BG164" s="199">
        <f>IF(N164="zákl. přenesená",J164,0)</f>
        <v>0</v>
      </c>
      <c r="BH164" s="199">
        <f>IF(N164="sníž. přenesená",J164,0)</f>
        <v>0</v>
      </c>
      <c r="BI164" s="199">
        <f>IF(N164="nulová",J164,0)</f>
        <v>0</v>
      </c>
      <c r="BJ164" s="14" t="s">
        <v>83</v>
      </c>
      <c r="BK164" s="199">
        <f>ROUND(I164*H164,2)</f>
        <v>0</v>
      </c>
      <c r="BL164" s="14" t="s">
        <v>130</v>
      </c>
      <c r="BM164" s="198" t="s">
        <v>429</v>
      </c>
    </row>
    <row r="165" s="2" customFormat="1">
      <c r="A165" s="35"/>
      <c r="B165" s="36"/>
      <c r="C165" s="37"/>
      <c r="D165" s="200" t="s">
        <v>133</v>
      </c>
      <c r="E165" s="37"/>
      <c r="F165" s="201" t="s">
        <v>226</v>
      </c>
      <c r="G165" s="37"/>
      <c r="H165" s="37"/>
      <c r="I165" s="202"/>
      <c r="J165" s="37"/>
      <c r="K165" s="37"/>
      <c r="L165" s="41"/>
      <c r="M165" s="203"/>
      <c r="N165" s="204"/>
      <c r="O165" s="88"/>
      <c r="P165" s="88"/>
      <c r="Q165" s="88"/>
      <c r="R165" s="88"/>
      <c r="S165" s="88"/>
      <c r="T165" s="89"/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T165" s="14" t="s">
        <v>133</v>
      </c>
      <c r="AU165" s="14" t="s">
        <v>75</v>
      </c>
    </row>
    <row r="166" s="2" customFormat="1" ht="24.15" customHeight="1">
      <c r="A166" s="35"/>
      <c r="B166" s="36"/>
      <c r="C166" s="187" t="s">
        <v>228</v>
      </c>
      <c r="D166" s="187" t="s">
        <v>125</v>
      </c>
      <c r="E166" s="188" t="s">
        <v>229</v>
      </c>
      <c r="F166" s="189" t="s">
        <v>230</v>
      </c>
      <c r="G166" s="190" t="s">
        <v>128</v>
      </c>
      <c r="H166" s="191">
        <v>1</v>
      </c>
      <c r="I166" s="192"/>
      <c r="J166" s="193">
        <f>ROUND(I166*H166,2)</f>
        <v>0</v>
      </c>
      <c r="K166" s="189" t="s">
        <v>129</v>
      </c>
      <c r="L166" s="41"/>
      <c r="M166" s="194" t="s">
        <v>1</v>
      </c>
      <c r="N166" s="195" t="s">
        <v>40</v>
      </c>
      <c r="O166" s="88"/>
      <c r="P166" s="196">
        <f>O166*H166</f>
        <v>0</v>
      </c>
      <c r="Q166" s="196">
        <v>0</v>
      </c>
      <c r="R166" s="196">
        <f>Q166*H166</f>
        <v>0</v>
      </c>
      <c r="S166" s="196">
        <v>0</v>
      </c>
      <c r="T166" s="197">
        <f>S166*H166</f>
        <v>0</v>
      </c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R166" s="198" t="s">
        <v>218</v>
      </c>
      <c r="AT166" s="198" t="s">
        <v>125</v>
      </c>
      <c r="AU166" s="198" t="s">
        <v>75</v>
      </c>
      <c r="AY166" s="14" t="s">
        <v>131</v>
      </c>
      <c r="BE166" s="199">
        <f>IF(N166="základní",J166,0)</f>
        <v>0</v>
      </c>
      <c r="BF166" s="199">
        <f>IF(N166="snížená",J166,0)</f>
        <v>0</v>
      </c>
      <c r="BG166" s="199">
        <f>IF(N166="zákl. přenesená",J166,0)</f>
        <v>0</v>
      </c>
      <c r="BH166" s="199">
        <f>IF(N166="sníž. přenesená",J166,0)</f>
        <v>0</v>
      </c>
      <c r="BI166" s="199">
        <f>IF(N166="nulová",J166,0)</f>
        <v>0</v>
      </c>
      <c r="BJ166" s="14" t="s">
        <v>83</v>
      </c>
      <c r="BK166" s="199">
        <f>ROUND(I166*H166,2)</f>
        <v>0</v>
      </c>
      <c r="BL166" s="14" t="s">
        <v>218</v>
      </c>
      <c r="BM166" s="198" t="s">
        <v>430</v>
      </c>
    </row>
    <row r="167" s="2" customFormat="1">
      <c r="A167" s="35"/>
      <c r="B167" s="36"/>
      <c r="C167" s="37"/>
      <c r="D167" s="200" t="s">
        <v>133</v>
      </c>
      <c r="E167" s="37"/>
      <c r="F167" s="201" t="s">
        <v>230</v>
      </c>
      <c r="G167" s="37"/>
      <c r="H167" s="37"/>
      <c r="I167" s="202"/>
      <c r="J167" s="37"/>
      <c r="K167" s="37"/>
      <c r="L167" s="41"/>
      <c r="M167" s="203"/>
      <c r="N167" s="204"/>
      <c r="O167" s="88"/>
      <c r="P167" s="88"/>
      <c r="Q167" s="88"/>
      <c r="R167" s="88"/>
      <c r="S167" s="88"/>
      <c r="T167" s="89"/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T167" s="14" t="s">
        <v>133</v>
      </c>
      <c r="AU167" s="14" t="s">
        <v>75</v>
      </c>
    </row>
    <row r="168" s="2" customFormat="1" ht="16.5" customHeight="1">
      <c r="A168" s="35"/>
      <c r="B168" s="36"/>
      <c r="C168" s="187" t="s">
        <v>232</v>
      </c>
      <c r="D168" s="187" t="s">
        <v>125</v>
      </c>
      <c r="E168" s="188" t="s">
        <v>233</v>
      </c>
      <c r="F168" s="189" t="s">
        <v>234</v>
      </c>
      <c r="G168" s="190" t="s">
        <v>128</v>
      </c>
      <c r="H168" s="191">
        <v>1</v>
      </c>
      <c r="I168" s="192"/>
      <c r="J168" s="193">
        <f>ROUND(I168*H168,2)</f>
        <v>0</v>
      </c>
      <c r="K168" s="189" t="s">
        <v>129</v>
      </c>
      <c r="L168" s="41"/>
      <c r="M168" s="194" t="s">
        <v>1</v>
      </c>
      <c r="N168" s="195" t="s">
        <v>40</v>
      </c>
      <c r="O168" s="88"/>
      <c r="P168" s="196">
        <f>O168*H168</f>
        <v>0</v>
      </c>
      <c r="Q168" s="196">
        <v>0</v>
      </c>
      <c r="R168" s="196">
        <f>Q168*H168</f>
        <v>0</v>
      </c>
      <c r="S168" s="196">
        <v>0</v>
      </c>
      <c r="T168" s="197">
        <f>S168*H168</f>
        <v>0</v>
      </c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R168" s="198" t="s">
        <v>218</v>
      </c>
      <c r="AT168" s="198" t="s">
        <v>125</v>
      </c>
      <c r="AU168" s="198" t="s">
        <v>75</v>
      </c>
      <c r="AY168" s="14" t="s">
        <v>131</v>
      </c>
      <c r="BE168" s="199">
        <f>IF(N168="základní",J168,0)</f>
        <v>0</v>
      </c>
      <c r="BF168" s="199">
        <f>IF(N168="snížená",J168,0)</f>
        <v>0</v>
      </c>
      <c r="BG168" s="199">
        <f>IF(N168="zákl. přenesená",J168,0)</f>
        <v>0</v>
      </c>
      <c r="BH168" s="199">
        <f>IF(N168="sníž. přenesená",J168,0)</f>
        <v>0</v>
      </c>
      <c r="BI168" s="199">
        <f>IF(N168="nulová",J168,0)</f>
        <v>0</v>
      </c>
      <c r="BJ168" s="14" t="s">
        <v>83</v>
      </c>
      <c r="BK168" s="199">
        <f>ROUND(I168*H168,2)</f>
        <v>0</v>
      </c>
      <c r="BL168" s="14" t="s">
        <v>218</v>
      </c>
      <c r="BM168" s="198" t="s">
        <v>431</v>
      </c>
    </row>
    <row r="169" s="2" customFormat="1">
      <c r="A169" s="35"/>
      <c r="B169" s="36"/>
      <c r="C169" s="37"/>
      <c r="D169" s="200" t="s">
        <v>133</v>
      </c>
      <c r="E169" s="37"/>
      <c r="F169" s="201" t="s">
        <v>234</v>
      </c>
      <c r="G169" s="37"/>
      <c r="H169" s="37"/>
      <c r="I169" s="202"/>
      <c r="J169" s="37"/>
      <c r="K169" s="37"/>
      <c r="L169" s="41"/>
      <c r="M169" s="203"/>
      <c r="N169" s="204"/>
      <c r="O169" s="88"/>
      <c r="P169" s="88"/>
      <c r="Q169" s="88"/>
      <c r="R169" s="88"/>
      <c r="S169" s="88"/>
      <c r="T169" s="89"/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T169" s="14" t="s">
        <v>133</v>
      </c>
      <c r="AU169" s="14" t="s">
        <v>75</v>
      </c>
    </row>
    <row r="170" s="2" customFormat="1" ht="16.5" customHeight="1">
      <c r="A170" s="35"/>
      <c r="B170" s="36"/>
      <c r="C170" s="187" t="s">
        <v>236</v>
      </c>
      <c r="D170" s="187" t="s">
        <v>125</v>
      </c>
      <c r="E170" s="188" t="s">
        <v>237</v>
      </c>
      <c r="F170" s="189" t="s">
        <v>238</v>
      </c>
      <c r="G170" s="190" t="s">
        <v>128</v>
      </c>
      <c r="H170" s="191">
        <v>1</v>
      </c>
      <c r="I170" s="192"/>
      <c r="J170" s="193">
        <f>ROUND(I170*H170,2)</f>
        <v>0</v>
      </c>
      <c r="K170" s="189" t="s">
        <v>129</v>
      </c>
      <c r="L170" s="41"/>
      <c r="M170" s="194" t="s">
        <v>1</v>
      </c>
      <c r="N170" s="195" t="s">
        <v>40</v>
      </c>
      <c r="O170" s="88"/>
      <c r="P170" s="196">
        <f>O170*H170</f>
        <v>0</v>
      </c>
      <c r="Q170" s="196">
        <v>0</v>
      </c>
      <c r="R170" s="196">
        <f>Q170*H170</f>
        <v>0</v>
      </c>
      <c r="S170" s="196">
        <v>0</v>
      </c>
      <c r="T170" s="197">
        <f>S170*H170</f>
        <v>0</v>
      </c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R170" s="198" t="s">
        <v>218</v>
      </c>
      <c r="AT170" s="198" t="s">
        <v>125</v>
      </c>
      <c r="AU170" s="198" t="s">
        <v>75</v>
      </c>
      <c r="AY170" s="14" t="s">
        <v>131</v>
      </c>
      <c r="BE170" s="199">
        <f>IF(N170="základní",J170,0)</f>
        <v>0</v>
      </c>
      <c r="BF170" s="199">
        <f>IF(N170="snížená",J170,0)</f>
        <v>0</v>
      </c>
      <c r="BG170" s="199">
        <f>IF(N170="zákl. přenesená",J170,0)</f>
        <v>0</v>
      </c>
      <c r="BH170" s="199">
        <f>IF(N170="sníž. přenesená",J170,0)</f>
        <v>0</v>
      </c>
      <c r="BI170" s="199">
        <f>IF(N170="nulová",J170,0)</f>
        <v>0</v>
      </c>
      <c r="BJ170" s="14" t="s">
        <v>83</v>
      </c>
      <c r="BK170" s="199">
        <f>ROUND(I170*H170,2)</f>
        <v>0</v>
      </c>
      <c r="BL170" s="14" t="s">
        <v>218</v>
      </c>
      <c r="BM170" s="198" t="s">
        <v>432</v>
      </c>
    </row>
    <row r="171" s="2" customFormat="1">
      <c r="A171" s="35"/>
      <c r="B171" s="36"/>
      <c r="C171" s="37"/>
      <c r="D171" s="200" t="s">
        <v>133</v>
      </c>
      <c r="E171" s="37"/>
      <c r="F171" s="201" t="s">
        <v>238</v>
      </c>
      <c r="G171" s="37"/>
      <c r="H171" s="37"/>
      <c r="I171" s="202"/>
      <c r="J171" s="37"/>
      <c r="K171" s="37"/>
      <c r="L171" s="41"/>
      <c r="M171" s="206"/>
      <c r="N171" s="207"/>
      <c r="O171" s="208"/>
      <c r="P171" s="208"/>
      <c r="Q171" s="208"/>
      <c r="R171" s="208"/>
      <c r="S171" s="208"/>
      <c r="T171" s="209"/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T171" s="14" t="s">
        <v>133</v>
      </c>
      <c r="AU171" s="14" t="s">
        <v>75</v>
      </c>
    </row>
    <row r="172" s="2" customFormat="1" ht="6.96" customHeight="1">
      <c r="A172" s="35"/>
      <c r="B172" s="63"/>
      <c r="C172" s="64"/>
      <c r="D172" s="64"/>
      <c r="E172" s="64"/>
      <c r="F172" s="64"/>
      <c r="G172" s="64"/>
      <c r="H172" s="64"/>
      <c r="I172" s="64"/>
      <c r="J172" s="64"/>
      <c r="K172" s="64"/>
      <c r="L172" s="41"/>
      <c r="M172" s="35"/>
      <c r="O172" s="35"/>
      <c r="P172" s="35"/>
      <c r="Q172" s="35"/>
      <c r="R172" s="35"/>
      <c r="S172" s="35"/>
      <c r="T172" s="35"/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</row>
  </sheetData>
  <sheetProtection sheet="1" autoFilter="0" formatColumns="0" formatRows="0" objects="1" scenarios="1" spinCount="100000" saltValue="Qxf+/Bm03HjxEfihJOxmzV/+nfeSUYuqHTtcUl1jII1ZtfLNDMl7r3KqHCNuEDpAuIpb4C0vlKLfLaQDU8KLhQ==" hashValue="TGww3YYRIRBf8avsU5ma39w3TaC1eTdA+rO9Q6YbdUaURipN/v1Rag92l/Q1WFaLNIyS4Q0LWMwMJvgGH9fcbw==" algorithmName="SHA-512" password="CC35"/>
  <autoFilter ref="C115:K171"/>
  <mergeCells count="9">
    <mergeCell ref="E7:H7"/>
    <mergeCell ref="E9:H9"/>
    <mergeCell ref="E18:H18"/>
    <mergeCell ref="E27:H27"/>
    <mergeCell ref="E85:H85"/>
    <mergeCell ref="E87:H87"/>
    <mergeCell ref="E106:H106"/>
    <mergeCell ref="E108:H108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Kučík Martin, Ing.</dc:creator>
  <cp:lastModifiedBy>Kučík Martin, Ing.</cp:lastModifiedBy>
  <dcterms:created xsi:type="dcterms:W3CDTF">2026-07-07T12:07:48Z</dcterms:created>
  <dcterms:modified xsi:type="dcterms:W3CDTF">2026-07-07T12:07:54Z</dcterms:modified>
</cp:coreProperties>
</file>